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tables/table1.xml" ContentType="application/vnd.openxmlformats-officedocument.spreadsheetml.table+xml"/>
  <Override PartName="/xl/comments4.xml" ContentType="application/vnd.openxmlformats-officedocument.spreadsheetml.comments+xml"/>
  <Override PartName="/xl/drawings/drawing6.xml" ContentType="application/vnd.openxmlformats-officedocument.drawing+xml"/>
  <Override PartName="/xl/tables/table2.xml" ContentType="application/vnd.openxmlformats-officedocument.spreadsheetml.table+xml"/>
  <Override PartName="/xl/comments5.xml" ContentType="application/vnd.openxmlformats-officedocument.spreadsheetml.comments+xml"/>
  <Override PartName="/xl/drawings/drawing7.xml" ContentType="application/vnd.openxmlformats-officedocument.drawing+xml"/>
  <Override PartName="/xl/tables/table3.xml" ContentType="application/vnd.openxmlformats-officedocument.spreadsheetml.table+xml"/>
  <Override PartName="/xl/comments6.xml" ContentType="application/vnd.openxmlformats-officedocument.spreadsheetml.comments+xml"/>
  <Override PartName="/xl/drawings/drawing8.xml" ContentType="application/vnd.openxmlformats-officedocument.drawing+xml"/>
  <Override PartName="/xl/tables/table4.xml" ContentType="application/vnd.openxmlformats-officedocument.spreadsheetml.table+xml"/>
  <Override PartName="/xl/comments7.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ttplus.nr.ncia/NCIA-1203/SharedDocuments/Book I/"/>
    </mc:Choice>
  </mc:AlternateContent>
  <bookViews>
    <workbookView xWindow="0" yWindow="0" windowWidth="38400" windowHeight="13020"/>
  </bookViews>
  <sheets>
    <sheet name="Instructions" sheetId="30" r:id="rId1"/>
    <sheet name="Offer Summary" sheetId="23" r:id="rId2"/>
    <sheet name="CLIN Summary" sheetId="10" r:id="rId3"/>
    <sheet name="Batch #1" sheetId="31" r:id="rId4"/>
    <sheet name="Batch #2" sheetId="32" r:id="rId5"/>
    <sheet name="Labour" sheetId="26" r:id="rId6"/>
    <sheet name="Other Material" sheetId="14" r:id="rId7"/>
    <sheet name="Travel" sheetId="15" r:id="rId8"/>
    <sheet name="ODC" sheetId="16" r:id="rId9"/>
    <sheet name="Rates" sheetId="8" r:id="rId10"/>
    <sheet name="Settings" sheetId="27" state="hidden" r:id="rId11"/>
  </sheets>
  <definedNames>
    <definedName name="_xlnm._FilterDatabase" localSheetId="2" hidden="1">'CLIN Summary'!$J$1:$J$24</definedName>
    <definedName name="_xlcn.WorksheetConnection_Revisedbiddingsheets.xlsxCLIN1_Labour1" hidden="1">CLIN1_Labour</definedName>
    <definedName name="_xlcn.WorksheetConnection_Revisedbiddingsheets.xlsxCLIN2_Labour1" hidden="1">CLIN2_Labour</definedName>
    <definedName name="_xlcn.WorksheetConnection_Revisedbiddingsheets.xlsxCLIN2_Material1" hidden="1">CLIN2_Material</definedName>
    <definedName name="Clin_List">#REF!</definedName>
    <definedName name="_xlnm.Print_Area" localSheetId="2">'CLIN Summary'!$B$1:$L$24</definedName>
    <definedName name="_xlnm.Print_Area" localSheetId="0">Instructions!$B$1:$C$9</definedName>
    <definedName name="_xlnm.Print_Area" localSheetId="5">Labour!$B$2:$S$10</definedName>
    <definedName name="_xlnm.Print_Area" localSheetId="8">ODC!$B$2:$L$10</definedName>
    <definedName name="_xlnm.Print_Area" localSheetId="1">'Offer Summary'!$B$3:$D$11</definedName>
    <definedName name="_xlnm.Print_Area" localSheetId="6">'Other Material'!$B$2:$S$10</definedName>
    <definedName name="_xlnm.Print_Area" localSheetId="9">Rates!$B$2:$D$9</definedName>
    <definedName name="_xlnm.Print_Area" localSheetId="7">Travel!$B$2:$M$10</definedName>
    <definedName name="rngCurrencies">Settings!$A$2:$A$19</definedName>
    <definedName name="Tot_CS_Base">'CLIN Summary'!$K$22</definedName>
    <definedName name="Tot_CS_OptEval">'CLIN Summary'!#REF!</definedName>
    <definedName name="Tot_CS_OptNonEval">'CLIN Summary'!#REF!</definedName>
    <definedName name="Tot_Labour">CLIN2_Labour102[[#Totals],[Fully burdened cost]]</definedName>
    <definedName name="Tot_Material">CLIN1_Material11[[#Totals],[Fully burdened cost]]</definedName>
    <definedName name="Tot_ODC">Table12[[#Totals],[Total Cost]]</definedName>
    <definedName name="Tot_OS_Base">'Offer Summary'!$D$11</definedName>
    <definedName name="Tot_OS_OptEval">'Offer Summary'!#REF!</definedName>
    <definedName name="Tot_OS_OptNonEval">'Offer Summary'!#REF!</definedName>
    <definedName name="Tot_Travel">Table3812[[#Totals],[Total Cost]]</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CLIN2_Material-632f30ca-dacc-4b1e-988b-06f9c1fe7f1c" name="CLIN2_Material" connection="WorksheetConnection_Revised bidding sheets.xlsx!CLIN2_Material"/>
          <x15:modelTable id="CLIN2_Labour-267814c9-317e-4def-8aae-e0fa56cfae07" name="CLIN2_Labour" connection="WorksheetConnection_Revised bidding sheets.xlsx!CLIN2_Labour"/>
          <x15:modelTable id="CLIN1_Labour-528beabe-87aa-4578-8e04-bea7ed9f598b" name="CLIN1_Labour" connection="WorksheetConnection_Revised bidding sheets.xlsx!CLIN1_Labour"/>
        </x15:modelTables>
        <x15:modelRelationships>
          <x15:modelRelationship fromTable="CLIN1_Labour" fromColumn="Labour Category" toTable="CLIN2_Labour" toColumn="Labour Category"/>
        </x15:modelRelationships>
      </x15:dataModel>
    </ext>
  </extLst>
</workbook>
</file>

<file path=xl/calcChain.xml><?xml version="1.0" encoding="utf-8"?>
<calcChain xmlns="http://schemas.openxmlformats.org/spreadsheetml/2006/main">
  <c r="K26" i="31" l="1"/>
  <c r="K4" i="31"/>
  <c r="J4" i="31"/>
  <c r="I4" i="31"/>
  <c r="I23" i="31"/>
  <c r="L10" i="16" l="1"/>
  <c r="R10" i="14"/>
  <c r="P9" i="14"/>
  <c r="P8" i="14"/>
  <c r="P7" i="14"/>
  <c r="P6" i="14"/>
  <c r="P5" i="14"/>
  <c r="P4" i="14"/>
  <c r="R10" i="26"/>
  <c r="O4" i="26"/>
  <c r="Q4" i="26" s="1"/>
  <c r="O5" i="26"/>
  <c r="O6" i="26"/>
  <c r="O7" i="26"/>
  <c r="O8" i="26"/>
  <c r="O9" i="26"/>
  <c r="K22" i="10"/>
  <c r="K21" i="10"/>
  <c r="K8" i="10"/>
  <c r="R4" i="26" l="1"/>
  <c r="C10" i="23"/>
  <c r="D10" i="23"/>
  <c r="K19" i="10"/>
  <c r="Q8" i="14" l="1"/>
  <c r="R8" i="14" s="1"/>
  <c r="Q9" i="14"/>
  <c r="R9" i="14" s="1"/>
  <c r="J11" i="10"/>
  <c r="K11" i="10" s="1"/>
  <c r="J14" i="10"/>
  <c r="K14" i="10" s="1"/>
  <c r="K29" i="32"/>
  <c r="K12" i="10"/>
  <c r="K6" i="10"/>
  <c r="D8" i="23" s="1"/>
  <c r="I28" i="32" l="1"/>
  <c r="J28" i="32" s="1"/>
  <c r="I27" i="32"/>
  <c r="J27" i="32" s="1"/>
  <c r="I26" i="32"/>
  <c r="J26" i="32" s="1"/>
  <c r="I25" i="32"/>
  <c r="J25" i="32" s="1"/>
  <c r="I24" i="32"/>
  <c r="J24" i="32" s="1"/>
  <c r="I23" i="32"/>
  <c r="J23" i="32" s="1"/>
  <c r="I22" i="32"/>
  <c r="J22" i="32" s="1"/>
  <c r="I21" i="32"/>
  <c r="J21" i="32" s="1"/>
  <c r="I20" i="32"/>
  <c r="J20" i="32" s="1"/>
  <c r="I19" i="32"/>
  <c r="J19" i="32" s="1"/>
  <c r="I18" i="32"/>
  <c r="J18" i="32" s="1"/>
  <c r="I17" i="32"/>
  <c r="J17" i="32" s="1"/>
  <c r="I16" i="32"/>
  <c r="J16" i="32" s="1"/>
  <c r="I15" i="32"/>
  <c r="J15" i="32" s="1"/>
  <c r="I14" i="32"/>
  <c r="J14" i="32" s="1"/>
  <c r="I13" i="32"/>
  <c r="J13" i="32" s="1"/>
  <c r="I12" i="32"/>
  <c r="J12" i="32" s="1"/>
  <c r="I11" i="32"/>
  <c r="J11" i="32" s="1"/>
  <c r="I10" i="32"/>
  <c r="J10" i="32" s="1"/>
  <c r="I9" i="32"/>
  <c r="J9" i="32" s="1"/>
  <c r="I8" i="32"/>
  <c r="J8" i="32" s="1"/>
  <c r="I7" i="32"/>
  <c r="J7" i="32" s="1"/>
  <c r="I6" i="32"/>
  <c r="J6" i="32" s="1"/>
  <c r="I5" i="32"/>
  <c r="J5" i="32" s="1"/>
  <c r="I4" i="32"/>
  <c r="I5" i="31"/>
  <c r="J5" i="31" s="1"/>
  <c r="I6" i="31"/>
  <c r="J6" i="31" s="1"/>
  <c r="I7" i="31"/>
  <c r="J7" i="31" s="1"/>
  <c r="I8" i="31"/>
  <c r="J8" i="31" s="1"/>
  <c r="I9" i="31"/>
  <c r="J9" i="31" s="1"/>
  <c r="I10" i="31"/>
  <c r="J10" i="31" s="1"/>
  <c r="I11" i="31"/>
  <c r="J11" i="31" s="1"/>
  <c r="I12" i="31"/>
  <c r="J12" i="31" s="1"/>
  <c r="I13" i="31"/>
  <c r="J13" i="31" s="1"/>
  <c r="I14" i="31"/>
  <c r="J14" i="31" s="1"/>
  <c r="I15" i="31"/>
  <c r="J15" i="31" s="1"/>
  <c r="I16" i="31"/>
  <c r="J16" i="31" s="1"/>
  <c r="I17" i="31"/>
  <c r="J17" i="31" s="1"/>
  <c r="I18" i="31"/>
  <c r="J18" i="31" s="1"/>
  <c r="I19" i="31"/>
  <c r="J19" i="31" s="1"/>
  <c r="I20" i="31"/>
  <c r="J20" i="31" s="1"/>
  <c r="I21" i="31"/>
  <c r="J21" i="31" s="1"/>
  <c r="I22" i="31"/>
  <c r="J22" i="31" s="1"/>
  <c r="J23" i="31"/>
  <c r="I24" i="31"/>
  <c r="J24" i="31" s="1"/>
  <c r="I25" i="31"/>
  <c r="J25" i="31" s="1"/>
  <c r="K4" i="32" l="1"/>
  <c r="J4" i="32"/>
  <c r="K8" i="31"/>
  <c r="K5" i="31"/>
  <c r="K5" i="32"/>
  <c r="K6" i="31"/>
  <c r="K7" i="31"/>
  <c r="K9" i="31" l="1"/>
  <c r="K6" i="32"/>
  <c r="K10" i="31"/>
  <c r="K7" i="32" l="1"/>
  <c r="K11" i="31"/>
  <c r="K8" i="32" l="1"/>
  <c r="K12" i="31"/>
  <c r="K9" i="32" l="1"/>
  <c r="K13" i="31"/>
  <c r="K10" i="32" l="1"/>
  <c r="K14" i="31"/>
  <c r="K11" i="32" l="1"/>
  <c r="K15" i="31"/>
  <c r="K12" i="32" l="1"/>
  <c r="K16" i="31"/>
  <c r="K13" i="32" l="1"/>
  <c r="K17" i="31"/>
  <c r="K14" i="32" l="1"/>
  <c r="K18" i="31"/>
  <c r="K15" i="32" l="1"/>
  <c r="K19" i="31"/>
  <c r="K16" i="32" l="1"/>
  <c r="K20" i="31"/>
  <c r="K17" i="32" l="1"/>
  <c r="K21" i="31"/>
  <c r="K18" i="32" l="1"/>
  <c r="K22" i="31"/>
  <c r="K19" i="32" l="1"/>
  <c r="K23" i="31"/>
  <c r="K20" i="32" l="1"/>
  <c r="K24" i="31"/>
  <c r="K21" i="32" l="1"/>
  <c r="K25" i="31"/>
  <c r="K22" i="32" l="1"/>
  <c r="K23" i="32" l="1"/>
  <c r="K24" i="32" l="1"/>
  <c r="K25" i="32" l="1"/>
  <c r="K26" i="32" l="1"/>
  <c r="K28" i="32" l="1"/>
  <c r="K27" i="32"/>
  <c r="K15" i="10" l="1"/>
  <c r="K17" i="10" l="1"/>
  <c r="D9" i="23" s="1"/>
  <c r="D11" i="23" s="1"/>
  <c r="D6" i="23" s="1"/>
  <c r="J9" i="16"/>
  <c r="J8" i="16"/>
  <c r="K8" i="16" s="1"/>
  <c r="J7" i="16"/>
  <c r="K7" i="16" s="1"/>
  <c r="J6" i="16"/>
  <c r="J5" i="16"/>
  <c r="J4" i="16"/>
  <c r="K4" i="16" s="1"/>
  <c r="L4" i="16" s="1"/>
  <c r="K9" i="15"/>
  <c r="L9" i="15" s="1"/>
  <c r="K8" i="15"/>
  <c r="L8" i="15" s="1"/>
  <c r="K7" i="15"/>
  <c r="L7" i="15" s="1"/>
  <c r="K6" i="15"/>
  <c r="K4" i="15"/>
  <c r="L4" i="15" s="1"/>
  <c r="K5" i="15"/>
  <c r="L5" i="15" s="1"/>
  <c r="K6" i="16"/>
  <c r="L6" i="16" s="1"/>
  <c r="Q7" i="14"/>
  <c r="Q4" i="14"/>
  <c r="R4" i="14" s="1"/>
  <c r="Q9" i="26"/>
  <c r="R9" i="26" s="1"/>
  <c r="Q8" i="26"/>
  <c r="C9" i="23"/>
  <c r="C8" i="23"/>
  <c r="M8" i="15" l="1"/>
  <c r="Q6" i="14"/>
  <c r="R6" i="14" s="1"/>
  <c r="L8" i="16"/>
  <c r="L7" i="16"/>
  <c r="K5" i="16"/>
  <c r="L5" i="16" s="1"/>
  <c r="K9" i="16"/>
  <c r="L9" i="16" s="1"/>
  <c r="M7" i="15"/>
  <c r="L6" i="15"/>
  <c r="M6" i="15" s="1"/>
  <c r="M4" i="15"/>
  <c r="M10" i="15" s="1"/>
  <c r="M5" i="15"/>
  <c r="M9" i="15"/>
  <c r="Q5" i="14"/>
  <c r="R5" i="14" s="1"/>
  <c r="Q6" i="26"/>
  <c r="R6" i="26" s="1"/>
  <c r="R7" i="14"/>
  <c r="Q7" i="26"/>
  <c r="R7" i="26" s="1"/>
  <c r="Q5" i="26"/>
  <c r="R5" i="26" s="1"/>
  <c r="R8" i="26"/>
</calcChain>
</file>

<file path=xl/comments1.xml><?xml version="1.0" encoding="utf-8"?>
<comments xmlns="http://schemas.openxmlformats.org/spreadsheetml/2006/main">
  <authors>
    <author>Green Sarah</author>
    <author>Pachocki Jacek</author>
    <author>Backes Thomas</author>
  </authors>
  <commentList>
    <comment ref="B3" authorId="0" shapeId="0">
      <text>
        <r>
          <rPr>
            <sz val="9"/>
            <color indexed="81"/>
            <rFont val="Tahoma"/>
            <family val="2"/>
          </rPr>
          <t>To be completed by NCIA</t>
        </r>
      </text>
    </comment>
    <comment ref="C3" authorId="0" shapeId="0">
      <text>
        <r>
          <rPr>
            <sz val="9"/>
            <color indexed="81"/>
            <rFont val="Tahoma"/>
            <family val="2"/>
          </rPr>
          <t>To be completed by NCIA</t>
        </r>
      </text>
    </comment>
    <comment ref="D3" authorId="0" shapeId="0">
      <text>
        <r>
          <rPr>
            <sz val="9"/>
            <color indexed="81"/>
            <rFont val="Tahoma"/>
            <family val="2"/>
          </rPr>
          <t>To be completed by NCIA</t>
        </r>
      </text>
    </comment>
    <comment ref="E3" authorId="0" shapeId="0">
      <text>
        <r>
          <rPr>
            <sz val="9"/>
            <color indexed="81"/>
            <rFont val="Tahoma"/>
            <family val="2"/>
          </rPr>
          <t>To be completed by NCIA</t>
        </r>
      </text>
    </comment>
    <comment ref="F3" authorId="0" shapeId="0">
      <text>
        <r>
          <rPr>
            <sz val="9"/>
            <color indexed="81"/>
            <rFont val="Tahoma"/>
            <family val="2"/>
          </rPr>
          <t>To be completed by NCIA</t>
        </r>
      </text>
    </comment>
    <comment ref="G3" authorId="0" shapeId="0">
      <text>
        <r>
          <rPr>
            <sz val="9"/>
            <color indexed="81"/>
            <rFont val="Tahoma"/>
            <family val="2"/>
          </rPr>
          <t>To be completed by NCIA</t>
        </r>
      </text>
    </comment>
    <comment ref="H3" authorId="0" shapeId="0">
      <text>
        <r>
          <rPr>
            <sz val="9"/>
            <color indexed="81"/>
            <rFont val="Tahoma"/>
            <family val="2"/>
          </rPr>
          <t>I.e. Man-Days, Lot, etc. To be indicated by either bidder or NCIA; whichever defines the Quantity</t>
        </r>
      </text>
    </comment>
    <comment ref="I3" authorId="0" shapeId="0">
      <text>
        <r>
          <rPr>
            <sz val="9"/>
            <color indexed="81"/>
            <rFont val="Tahoma"/>
            <family val="2"/>
          </rPr>
          <t>To be indicated by either bidder or NCIA; if bidder needs to complete, highlight field yellow</t>
        </r>
      </text>
    </comment>
    <comment ref="J3" authorId="0" shapeId="0">
      <text>
        <r>
          <rPr>
            <sz val="9"/>
            <color indexed="81"/>
            <rFont val="Tahoma"/>
            <family val="2"/>
          </rPr>
          <t>To be completed by bidder</t>
        </r>
      </text>
    </comment>
    <comment ref="K3" authorId="0" shapeId="0">
      <text>
        <r>
          <rPr>
            <sz val="9"/>
            <color indexed="81"/>
            <rFont val="Tahoma"/>
            <family val="2"/>
          </rPr>
          <t>To be completed by bidder</t>
        </r>
      </text>
    </comment>
    <comment ref="L3" authorId="1" shapeId="0">
      <text>
        <r>
          <rPr>
            <sz val="9"/>
            <color indexed="81"/>
            <rFont val="Tahoma"/>
            <family val="2"/>
          </rPr>
          <t xml:space="preserve">If Bidder decides to keep any CLIN at zero costs the reason for it has to be explained in the corresponding Comments field.
</t>
        </r>
      </text>
    </comment>
    <comment ref="K11" authorId="2" shapeId="0">
      <text>
        <r>
          <rPr>
            <b/>
            <sz val="9"/>
            <color indexed="81"/>
            <rFont val="Tahoma"/>
            <family val="2"/>
          </rPr>
          <t>Should equal the total value in Batch #1 cell K26</t>
        </r>
        <r>
          <rPr>
            <sz val="9"/>
            <color indexed="81"/>
            <rFont val="Tahoma"/>
            <family val="2"/>
          </rPr>
          <t xml:space="preserve">
</t>
        </r>
      </text>
    </comment>
    <comment ref="K14" authorId="2" shapeId="0">
      <text>
        <r>
          <rPr>
            <b/>
            <sz val="9"/>
            <color indexed="81"/>
            <rFont val="Tahoma"/>
            <family val="2"/>
          </rPr>
          <t>Should equal the total value in Batch #2 cell K29</t>
        </r>
      </text>
    </comment>
  </commentList>
</comments>
</file>

<file path=xl/comments2.xml><?xml version="1.0" encoding="utf-8"?>
<comments xmlns="http://schemas.openxmlformats.org/spreadsheetml/2006/main">
  <authors>
    <author>Green Sarah</author>
    <author>Pachocki Jacek</author>
  </authors>
  <commentList>
    <comment ref="B2" authorId="0" shapeId="0">
      <text>
        <r>
          <rPr>
            <sz val="9"/>
            <color indexed="81"/>
            <rFont val="Tahoma"/>
            <family val="2"/>
          </rPr>
          <t>To be completed by NCIA</t>
        </r>
      </text>
    </comment>
    <comment ref="C2" authorId="0" shapeId="0">
      <text>
        <r>
          <rPr>
            <sz val="9"/>
            <color indexed="81"/>
            <rFont val="Tahoma"/>
            <family val="2"/>
          </rPr>
          <t>To be completed by NCIA</t>
        </r>
      </text>
    </comment>
    <comment ref="E2" authorId="0" shapeId="0">
      <text>
        <r>
          <rPr>
            <sz val="9"/>
            <color indexed="81"/>
            <rFont val="Tahoma"/>
            <family val="2"/>
          </rPr>
          <t>I.e. Man-Days, Lot, etc. To be indicated by either bidder or NCIA; whichever defines the Quantity</t>
        </r>
      </text>
    </comment>
    <comment ref="F2" authorId="0" shapeId="0">
      <text>
        <r>
          <rPr>
            <sz val="9"/>
            <color indexed="81"/>
            <rFont val="Tahoma"/>
            <family val="2"/>
          </rPr>
          <t>To be indicated by either bidder or NCIA; if bidder needs to complete, highlight field yellow</t>
        </r>
      </text>
    </comment>
    <comment ref="H2" authorId="0" shapeId="0">
      <text>
        <r>
          <rPr>
            <sz val="9"/>
            <color indexed="81"/>
            <rFont val="Tahoma"/>
            <family val="2"/>
          </rPr>
          <t>To be completed by bidder</t>
        </r>
      </text>
    </comment>
    <comment ref="I2" authorId="0" shapeId="0">
      <text>
        <r>
          <rPr>
            <sz val="9"/>
            <color indexed="81"/>
            <rFont val="Tahoma"/>
            <family val="2"/>
          </rPr>
          <t>To be completed by bidder</t>
        </r>
      </text>
    </comment>
    <comment ref="M2" authorId="1" shapeId="0">
      <text>
        <r>
          <rPr>
            <sz val="9"/>
            <color indexed="81"/>
            <rFont val="Tahoma"/>
            <family val="2"/>
          </rPr>
          <t xml:space="preserve">If Bidder decides to keep any CLIN at zero costs the reason for it has to be explained in the corresponding Comments field.
</t>
        </r>
      </text>
    </comment>
  </commentList>
</comments>
</file>

<file path=xl/comments3.xml><?xml version="1.0" encoding="utf-8"?>
<comments xmlns="http://schemas.openxmlformats.org/spreadsheetml/2006/main">
  <authors>
    <author>Green Sarah</author>
    <author>Pachocki Jacek</author>
  </authors>
  <commentList>
    <comment ref="B2" authorId="0" shapeId="0">
      <text>
        <r>
          <rPr>
            <sz val="9"/>
            <color indexed="81"/>
            <rFont val="Tahoma"/>
            <family val="2"/>
          </rPr>
          <t>To be completed by NCIA</t>
        </r>
      </text>
    </comment>
    <comment ref="C2" authorId="0" shapeId="0">
      <text>
        <r>
          <rPr>
            <sz val="9"/>
            <color indexed="81"/>
            <rFont val="Tahoma"/>
            <family val="2"/>
          </rPr>
          <t>To be completed by NCIA</t>
        </r>
      </text>
    </comment>
    <comment ref="E2" authorId="0" shapeId="0">
      <text>
        <r>
          <rPr>
            <sz val="9"/>
            <color indexed="81"/>
            <rFont val="Tahoma"/>
            <family val="2"/>
          </rPr>
          <t>I.e. Man-Days, Lot, etc. To be indicated by either bidder or NCIA; whichever defines the Quantity</t>
        </r>
      </text>
    </comment>
    <comment ref="F2" authorId="0" shapeId="0">
      <text>
        <r>
          <rPr>
            <sz val="9"/>
            <color indexed="81"/>
            <rFont val="Tahoma"/>
            <family val="2"/>
          </rPr>
          <t>To be indicated by either bidder or NCIA; if bidder needs to complete, highlight field yellow</t>
        </r>
      </text>
    </comment>
    <comment ref="H2" authorId="0" shapeId="0">
      <text>
        <r>
          <rPr>
            <sz val="9"/>
            <color indexed="81"/>
            <rFont val="Tahoma"/>
            <family val="2"/>
          </rPr>
          <t>To be completed by bidder</t>
        </r>
      </text>
    </comment>
    <comment ref="I2" authorId="0" shapeId="0">
      <text>
        <r>
          <rPr>
            <sz val="9"/>
            <color indexed="81"/>
            <rFont val="Tahoma"/>
            <family val="2"/>
          </rPr>
          <t>To be completed by bidder</t>
        </r>
      </text>
    </comment>
    <comment ref="M2" authorId="1" shapeId="0">
      <text>
        <r>
          <rPr>
            <sz val="9"/>
            <color indexed="81"/>
            <rFont val="Tahoma"/>
            <family val="2"/>
          </rPr>
          <t xml:space="preserve">If Bidder decides to keep any CLIN at zero costs the reason for it has to be explained in the corresponding Comments field.
</t>
        </r>
      </text>
    </comment>
  </commentList>
</comments>
</file>

<file path=xl/comments4.xml><?xml version="1.0" encoding="utf-8"?>
<comments xmlns="http://schemas.openxmlformats.org/spreadsheetml/2006/main">
  <authors>
    <author>Pachocki Jacek</author>
    <author>Green Sarah</author>
  </authors>
  <commentList>
    <comment ref="B3" authorId="0" shapeId="0">
      <text>
        <r>
          <rPr>
            <sz val="9"/>
            <color indexed="81"/>
            <rFont val="Tahoma"/>
            <family val="2"/>
          </rPr>
          <t xml:space="preserve">IMPORTANT: DELETE THIS EXAMPLE ROW (Row 3) BEFORE SUBMITTING BID
</t>
        </r>
      </text>
    </comment>
    <comment ref="O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 ref="Q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 ref="R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List>
</comments>
</file>

<file path=xl/comments5.xml><?xml version="1.0" encoding="utf-8"?>
<comments xmlns="http://schemas.openxmlformats.org/spreadsheetml/2006/main">
  <authors>
    <author>Pachocki Jacek</author>
    <author>Green Sarah</author>
  </authors>
  <commentList>
    <comment ref="B3" authorId="0" shapeId="0">
      <text>
        <r>
          <rPr>
            <sz val="9"/>
            <color indexed="81"/>
            <rFont val="Tahoma"/>
            <family val="2"/>
          </rPr>
          <t xml:space="preserve">IMPORTANT: DELETE THIS EXAMPLE ROW (Row 3) BEFORE SUBMITTING BID
</t>
        </r>
      </text>
    </comment>
    <comment ref="P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 ref="Q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 ref="R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List>
</comments>
</file>

<file path=xl/comments6.xml><?xml version="1.0" encoding="utf-8"?>
<comments xmlns="http://schemas.openxmlformats.org/spreadsheetml/2006/main">
  <authors>
    <author>Pachocki Jacek</author>
    <author>Green Sarah</author>
  </authors>
  <commentList>
    <comment ref="B3" authorId="0" shapeId="0">
      <text>
        <r>
          <rPr>
            <sz val="9"/>
            <color indexed="81"/>
            <rFont val="Tahoma"/>
            <family val="2"/>
          </rPr>
          <t xml:space="preserve">IMPORTANT: DELETE THIS EXAMPLE ROW (Row 3) BEFORE SUBMITTING BID
</t>
        </r>
      </text>
    </comment>
    <comment ref="K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 ref="L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 ref="M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List>
</comments>
</file>

<file path=xl/comments7.xml><?xml version="1.0" encoding="utf-8"?>
<comments xmlns="http://schemas.openxmlformats.org/spreadsheetml/2006/main">
  <authors>
    <author>Pachocki Jacek</author>
    <author>Green Sarah</author>
  </authors>
  <commentList>
    <comment ref="B3" authorId="0" shapeId="0">
      <text>
        <r>
          <rPr>
            <sz val="9"/>
            <color indexed="81"/>
            <rFont val="Tahoma"/>
            <family val="2"/>
          </rPr>
          <t xml:space="preserve">IMPORTANT: DELETE THIS EXAMPLE ROW (Row 3) BEFORE SUBMITTING BID
</t>
        </r>
      </text>
    </comment>
    <comment ref="L3" authorId="1" shapeId="0">
      <text>
        <r>
          <rPr>
            <sz val="9"/>
            <color indexed="81"/>
            <rFont val="Tahoma"/>
            <family val="2"/>
          </rPr>
          <t xml:space="preserve">Per instructions, this column needs to be expressed as a formula. Example is formatted as text so that it is not accidently calculated into the grand totals. </t>
        </r>
      </text>
    </comment>
  </commentList>
</comments>
</file>

<file path=xl/connections.xml><?xml version="1.0" encoding="utf-8"?>
<connections xmlns="http://schemas.openxmlformats.org/spreadsheetml/2006/main">
  <connection id="1"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Revised bidding sheets.xlsx!CLIN1_Labour" type="102" refreshedVersion="5" minRefreshableVersion="5">
    <extLst>
      <ext xmlns:x15="http://schemas.microsoft.com/office/spreadsheetml/2010/11/main" uri="{DE250136-89BD-433C-8126-D09CA5730AF9}">
        <x15:connection id="CLIN1_Labour-528beabe-87aa-4578-8e04-bea7ed9f598b">
          <x15:rangePr sourceName="_xlcn.WorksheetConnection_Revisedbiddingsheets.xlsxCLIN1_Labour1"/>
        </x15:connection>
      </ext>
    </extLst>
  </connection>
  <connection id="3" name="WorksheetConnection_Revised bidding sheets.xlsx!CLIN2_Labour" type="102" refreshedVersion="5" minRefreshableVersion="5">
    <extLst>
      <ext xmlns:x15="http://schemas.microsoft.com/office/spreadsheetml/2010/11/main" uri="{DE250136-89BD-433C-8126-D09CA5730AF9}">
        <x15:connection id="CLIN2_Labour-267814c9-317e-4def-8aae-e0fa56cfae07">
          <x15:rangePr sourceName="_xlcn.WorksheetConnection_Revisedbiddingsheets.xlsxCLIN2_Labour1"/>
        </x15:connection>
      </ext>
    </extLst>
  </connection>
  <connection id="4" name="WorksheetConnection_Revised bidding sheets.xlsx!CLIN2_Material" type="102" refreshedVersion="5" minRefreshableVersion="5">
    <extLst>
      <ext xmlns:x15="http://schemas.microsoft.com/office/spreadsheetml/2010/11/main" uri="{DE250136-89BD-433C-8126-D09CA5730AF9}">
        <x15:connection id="CLIN2_Material-632f30ca-dacc-4b1e-988b-06f9c1fe7f1c" autoDelete="1">
          <x15:rangePr sourceName="_xlcn.WorksheetConnection_Revisedbiddingsheets.xlsxCLIN2_Material1"/>
        </x15:connection>
      </ext>
    </extLst>
  </connection>
</connections>
</file>

<file path=xl/sharedStrings.xml><?xml version="1.0" encoding="utf-8"?>
<sst xmlns="http://schemas.openxmlformats.org/spreadsheetml/2006/main" count="591" uniqueCount="400">
  <si>
    <t>Currency</t>
  </si>
  <si>
    <t>Quantity</t>
  </si>
  <si>
    <t>Profit</t>
  </si>
  <si>
    <t>Item Description</t>
  </si>
  <si>
    <t xml:space="preserve">Unit cost </t>
  </si>
  <si>
    <t>Year</t>
  </si>
  <si>
    <t>Per Diem</t>
  </si>
  <si>
    <t>Labour Category</t>
  </si>
  <si>
    <t>Name of Rate</t>
  </si>
  <si>
    <t>Rate description</t>
  </si>
  <si>
    <t>General &amp; Administrative</t>
  </si>
  <si>
    <t>CLIN</t>
  </si>
  <si>
    <t>DESCRIPTION</t>
  </si>
  <si>
    <t>Rate Name</t>
  </si>
  <si>
    <t>CLIN 1</t>
  </si>
  <si>
    <t>CLIN 2</t>
  </si>
  <si>
    <t>G&amp;A</t>
  </si>
  <si>
    <t>Total Cost</t>
  </si>
  <si>
    <t>Percentage</t>
  </si>
  <si>
    <t>Unit of measure</t>
  </si>
  <si>
    <t xml:space="preserve">Profit </t>
  </si>
  <si>
    <t>Euro (EUR)</t>
  </si>
  <si>
    <t>Albanian Lek (ALL)</t>
  </si>
  <si>
    <t>Bulgarian Lev (BGN)</t>
  </si>
  <si>
    <t>Canadian Dollar (CAD)</t>
  </si>
  <si>
    <t>Czech Koruna (CZK)</t>
  </si>
  <si>
    <t>Danish Krone (DKK)</t>
  </si>
  <si>
    <t>Estonian Kroon (EEK)</t>
  </si>
  <si>
    <t>Hungarian Forint (HUF)</t>
  </si>
  <si>
    <t>Icelandic Króna (ISK)</t>
  </si>
  <si>
    <t>Lithuanian Litas (LTL)</t>
  </si>
  <si>
    <t>Norwegian Krone (NOK)</t>
  </si>
  <si>
    <t>Polish Złoty (PLN)</t>
  </si>
  <si>
    <t>Romanian Leu (RON)</t>
  </si>
  <si>
    <t>Slovak Koruna (SKK)</t>
  </si>
  <si>
    <t>Turkish Lira (TRY)</t>
  </si>
  <si>
    <t>UK Pound sterling (GBP)</t>
  </si>
  <si>
    <t>US Dollar (USD)</t>
  </si>
  <si>
    <t>Subcontracted/ Name of Subcontractor</t>
  </si>
  <si>
    <t>CLIN DESCRIPTION</t>
  </si>
  <si>
    <t xml:space="preserve">CLIN Number </t>
  </si>
  <si>
    <t>CLIN 3</t>
  </si>
  <si>
    <t>Total Firm Fixed Price</t>
  </si>
  <si>
    <t>Total Firm Fixed Price- Base Contract</t>
  </si>
  <si>
    <t>INTRODUCTION &amp; IMPORTANT NOTES</t>
  </si>
  <si>
    <t>Insert Purchased Equipment name</t>
  </si>
  <si>
    <t>Overhead</t>
  </si>
  <si>
    <t>Insert Item Description/Model number</t>
  </si>
  <si>
    <t>Expat Allowance (ONLY if applicable)</t>
  </si>
  <si>
    <t>Item Name</t>
  </si>
  <si>
    <t>Firm Fixed Price</t>
  </si>
  <si>
    <t>Total</t>
  </si>
  <si>
    <t>Bidding Sheets Instructions</t>
  </si>
  <si>
    <t>DETAILED TABs</t>
  </si>
  <si>
    <t>MATERIAL 
LABOUR
TRAVEL
ODCs</t>
  </si>
  <si>
    <t>Extended cost</t>
  </si>
  <si>
    <t>Origin/Destination</t>
  </si>
  <si>
    <t>Fringe</t>
  </si>
  <si>
    <t>Material Handling</t>
  </si>
  <si>
    <t>Insert Labour category name here</t>
  </si>
  <si>
    <t xml:space="preserve">Insert Origin/destination </t>
  </si>
  <si>
    <t>Insert Other Direct Cost item</t>
  </si>
  <si>
    <t>Description</t>
  </si>
  <si>
    <t>SOW Reference</t>
  </si>
  <si>
    <t>Required Completion Date</t>
  </si>
  <si>
    <t>Delivery Destination</t>
  </si>
  <si>
    <t>Unit Price</t>
  </si>
  <si>
    <t>As discussed previously in these instructions, the detailed indirect rate calculations are not required to be included in the bidding sheets, although the bidders may chose to do so. However, ALL bidders are required to state the G&amp;A/OH/Material handling and any other indirect rates that they have applied to the bid.</t>
  </si>
  <si>
    <t>Total Firm Fixed Price Base Contract</t>
  </si>
  <si>
    <t xml:space="preserve">Currency </t>
  </si>
  <si>
    <t>Fully burdened cost</t>
  </si>
  <si>
    <t xml:space="preserve">Equipment Name </t>
  </si>
  <si>
    <t>Profit- Labour</t>
  </si>
  <si>
    <t>Profit- Material</t>
  </si>
  <si>
    <t>IMPORTANT: DELETE THIS EXAMPLE ROW (Row 3) BEFORE SUBMITTING BID</t>
  </si>
  <si>
    <t>Systems Engineer</t>
  </si>
  <si>
    <t>No</t>
  </si>
  <si>
    <t>EXAMPLE: BrandX Server: TS1593</t>
  </si>
  <si>
    <t>Example: HT800003 (model number)</t>
  </si>
  <si>
    <t xml:space="preserve">EXAMPLE ONLY: </t>
  </si>
  <si>
    <t>ABC rate (company specific)</t>
  </si>
  <si>
    <t>x%</t>
  </si>
  <si>
    <t>*Note: rate description only needed if this is a rate not included in the list below:</t>
  </si>
  <si>
    <t>Enter a rate description for non-standard rate categories</t>
  </si>
  <si>
    <t>Rate description*</t>
  </si>
  <si>
    <t>Enter the rate percentage</t>
  </si>
  <si>
    <t>[Insert Rate Name]</t>
  </si>
  <si>
    <t>Enter the name of the Rate here (G&amp;A, Overhead, etc.)</t>
  </si>
  <si>
    <t>25</t>
  </si>
  <si>
    <t xml:space="preserve">Declare Currency =&gt; </t>
  </si>
  <si>
    <t>Delivery Form</t>
  </si>
  <si>
    <t>Lot</t>
  </si>
  <si>
    <t>Profit =&gt;</t>
  </si>
  <si>
    <t>For multiple currencies, duplicate the "Firm Fixed Price" column for each currency</t>
  </si>
  <si>
    <t>20</t>
  </si>
  <si>
    <t>15</t>
  </si>
  <si>
    <t>Enter profit percentage for labour in yellow cell below:</t>
  </si>
  <si>
    <t>Enter profit percentage for material in yellow cell below:</t>
  </si>
  <si>
    <t>Calculated the Total Travel Cost.</t>
  </si>
  <si>
    <t>16,200.00</t>
  </si>
  <si>
    <t>Total ODC cost calculation.</t>
  </si>
  <si>
    <t>Rome/The Hague</t>
  </si>
  <si>
    <t>Shipping</t>
  </si>
  <si>
    <t>Shipping USA to BRU</t>
  </si>
  <si>
    <t>3,000.00</t>
  </si>
  <si>
    <t>6,000.00</t>
  </si>
  <si>
    <t>Cost per roundtrip</t>
  </si>
  <si>
    <t>In the case of non-standard rates include a description</t>
  </si>
  <si>
    <t xml:space="preserve"> </t>
  </si>
  <si>
    <t>TOTAL PRICE CLIN 1</t>
  </si>
  <si>
    <t>TOTAL PRICE CLIN 2</t>
  </si>
  <si>
    <t>TOTAL PRICE CLIN 3</t>
  </si>
  <si>
    <t>1.0</t>
  </si>
  <si>
    <t>2.0</t>
  </si>
  <si>
    <t>2.1.1</t>
  </si>
  <si>
    <t>2.1.2</t>
  </si>
  <si>
    <t>2.2.2</t>
  </si>
  <si>
    <t>3.0</t>
  </si>
  <si>
    <t>CLIN 2.1.1</t>
  </si>
  <si>
    <t>CLIN 2.1.2</t>
  </si>
  <si>
    <t>Nr of Units to be purchased
Year 1</t>
  </si>
  <si>
    <t>Nr of Units to be purchased
Year 2</t>
  </si>
  <si>
    <t>Nr of Units to be purchased
Year 3</t>
  </si>
  <si>
    <t>Nr of Units to be purchased
Year 4</t>
  </si>
  <si>
    <t>Nr of Units to be purchased
Year 5</t>
  </si>
  <si>
    <t>Quantity
2023</t>
  </si>
  <si>
    <t>Quantity
2024</t>
  </si>
  <si>
    <t>Quantity
2025</t>
  </si>
  <si>
    <t>Quantity
2026</t>
  </si>
  <si>
    <t>Quantity
2027</t>
  </si>
  <si>
    <t>Unit Cost
Year 1</t>
  </si>
  <si>
    <t>Unit Cost
Year 2</t>
  </si>
  <si>
    <t>Unit Cost
Year 3</t>
  </si>
  <si>
    <t>Unit Cost
Year 4</t>
  </si>
  <si>
    <t>Unit Cost
Year 5</t>
  </si>
  <si>
    <t>150.00</t>
  </si>
  <si>
    <t>155.00</t>
  </si>
  <si>
    <t>160.00</t>
  </si>
  <si>
    <t>50.00</t>
  </si>
  <si>
    <t>51.00</t>
  </si>
  <si>
    <t>52.00</t>
  </si>
  <si>
    <t>Nr of Days
per trip</t>
  </si>
  <si>
    <t>Nr of
people</t>
  </si>
  <si>
    <t>Nr of
trips</t>
  </si>
  <si>
    <t>RATES</t>
  </si>
  <si>
    <t>Optional Comments
 (Mandatory for zero costs lines)</t>
  </si>
  <si>
    <t>2.2.1</t>
  </si>
  <si>
    <t>CLIN 2.2.1</t>
  </si>
  <si>
    <t>CLIN 2.2.2</t>
  </si>
  <si>
    <t>Example. CLIN 1.1.1</t>
  </si>
  <si>
    <t>NATO Member States Currencies</t>
  </si>
  <si>
    <t>Lab-rate
2023</t>
  </si>
  <si>
    <t>Lab-rate
2024</t>
  </si>
  <si>
    <t>Lab-rate
2025</t>
  </si>
  <si>
    <t>Lab-rate
2026</t>
  </si>
  <si>
    <t>Lab-rate
2027</t>
  </si>
  <si>
    <t>Unit cost
2023</t>
  </si>
  <si>
    <t>Unit cost
2024</t>
  </si>
  <si>
    <t>Unit cost
2025</t>
  </si>
  <si>
    <t>Unit cost
2026</t>
  </si>
  <si>
    <t>Unit cost
2027</t>
  </si>
  <si>
    <t>Enter profit percentage for travel in yellow cell below:</t>
  </si>
  <si>
    <t>810.00</t>
  </si>
  <si>
    <t>17,010.00</t>
  </si>
  <si>
    <t>Enter profit percentage for ODC in yellow cell below:</t>
  </si>
  <si>
    <t>Unit Type</t>
  </si>
  <si>
    <t>300.00</t>
  </si>
  <si>
    <t>6,300.00</t>
  </si>
  <si>
    <r>
      <t xml:space="preserve">Profit calculation (if applicable).
Note: The formula given in this column is an example only and the bidder should enter the appropriate formula.
</t>
    </r>
    <r>
      <rPr>
        <b/>
        <sz val="8"/>
        <color theme="1"/>
        <rFont val="Calibri"/>
        <family val="2"/>
        <scheme val="minor"/>
      </rPr>
      <t xml:space="preserve">If the contractor did not apply profit, any or all of these cells can be 0. </t>
    </r>
  </si>
  <si>
    <t>"Fully burdened" cost calculation for each labour category, which means the cost of all units including all profit and indirect rates associated  with material (G/A, overhead, etc.).</t>
  </si>
  <si>
    <r>
      <t>If the line of effort is performed by the bidder indicate "</t>
    </r>
    <r>
      <rPr>
        <b/>
        <sz val="8"/>
        <color theme="1"/>
        <rFont val="Calibri"/>
        <family val="2"/>
        <scheme val="minor"/>
      </rPr>
      <t>No</t>
    </r>
    <r>
      <rPr>
        <sz val="8"/>
        <color theme="1"/>
        <rFont val="Calibri"/>
        <family val="2"/>
        <scheme val="minor"/>
      </rPr>
      <t>" in each line that is not subcontracted.
If the line of effort is subcontracted indicate the company name in each line associated with its effort.</t>
    </r>
  </si>
  <si>
    <r>
      <t xml:space="preserve">Populate each line of the table that contains labour with the appropriate CLIN from the drop down menu. Note that all CLINS should be accounted for and if there is no labour associated please include a line for that CLIN and indicate </t>
    </r>
    <r>
      <rPr>
        <b/>
        <sz val="8"/>
        <color theme="1"/>
        <rFont val="Calibri"/>
        <family val="2"/>
        <scheme val="minor"/>
      </rPr>
      <t>"No labour associated"</t>
    </r>
    <r>
      <rPr>
        <sz val="8"/>
        <color theme="1"/>
        <rFont val="Calibri"/>
        <family val="2"/>
        <scheme val="minor"/>
      </rPr>
      <t xml:space="preserve"> in column C.</t>
    </r>
  </si>
  <si>
    <t>Identify specific labour categories used. For example:
Senior Systems Engineer,
Technician,
Junior program analyst, etc.</t>
  </si>
  <si>
    <t>Identify the applicable currency. Bidder may choose to enter multiple currencies in one sheet or duplicate the sheet for multiple currencies.</t>
  </si>
  <si>
    <t>Use formula only, which is the total of the previous columns: "quantity x cost" for all years.</t>
  </si>
  <si>
    <r>
      <t xml:space="preserve">Profit calculation. Note the formula given in this column is an example only and the Bidder should enter the appropriate formula.
</t>
    </r>
    <r>
      <rPr>
        <b/>
        <sz val="8"/>
        <color theme="1"/>
        <rFont val="Calibri"/>
        <family val="2"/>
        <scheme val="minor"/>
      </rPr>
      <t xml:space="preserve">If the contractor did not apply profit, any or all of these cells can be 0. </t>
    </r>
  </si>
  <si>
    <r>
      <t xml:space="preserve">Populate each line of the table that contains material with the appropriate CLIN from the drop down menu. Note that all CLINS should be accounted for and if there is no material associated please include a line for that CLIN and indicate </t>
    </r>
    <r>
      <rPr>
        <b/>
        <sz val="8"/>
        <color theme="1"/>
        <rFont val="Calibri"/>
        <family val="2"/>
        <scheme val="minor"/>
      </rPr>
      <t>"No material associated"</t>
    </r>
    <r>
      <rPr>
        <sz val="8"/>
        <color theme="1"/>
        <rFont val="Calibri"/>
        <family val="2"/>
        <scheme val="minor"/>
      </rPr>
      <t xml:space="preserve"> in column C.</t>
    </r>
  </si>
  <si>
    <t>Identify specific material that is to be procured as a part of the proposed solution. This includes specific hardware items, software licenses, etc.</t>
  </si>
  <si>
    <t>Provide a description of each item;
this can be a model number, hardware configuration description, etc.</t>
  </si>
  <si>
    <t>Use formula only, which is the total of the previous columns: "quantity x costs" for all years.</t>
  </si>
  <si>
    <r>
      <t>Populate each line of the table that contains travel with the appropriate CLIN from the drop down menu. Note that all CLINS should be accounted for and if there is no travel associated please include a line for that CLIN and indicate</t>
    </r>
    <r>
      <rPr>
        <b/>
        <sz val="8"/>
        <color theme="1"/>
        <rFont val="Calibri"/>
        <family val="2"/>
        <scheme val="minor"/>
      </rPr>
      <t xml:space="preserve"> "No travel associated"</t>
    </r>
    <r>
      <rPr>
        <sz val="8"/>
        <color theme="1"/>
        <rFont val="Calibri"/>
        <family val="2"/>
        <scheme val="minor"/>
      </rPr>
      <t xml:space="preserve"> in column C.</t>
    </r>
  </si>
  <si>
    <t>Identify the origin and the destination of each travel.</t>
  </si>
  <si>
    <t>Year of expected Travel cost.</t>
  </si>
  <si>
    <t>Number of trips.</t>
  </si>
  <si>
    <t>Number of people for each trip.</t>
  </si>
  <si>
    <t>Number of days per trip.</t>
  </si>
  <si>
    <t>Cost per roundtrip transportation
(Flight, train, etc.).</t>
  </si>
  <si>
    <t>Per diem rate.</t>
  </si>
  <si>
    <r>
      <t xml:space="preserve">Populate each line of the table that contains ODC with the appropriate CLIN from the drop down menu. Note that all CLINS should be accounted for and if there is no ODC associated please include a line for that CLIN and indicate </t>
    </r>
    <r>
      <rPr>
        <b/>
        <sz val="8"/>
        <color theme="1"/>
        <rFont val="Calibri"/>
        <family val="2"/>
        <scheme val="minor"/>
      </rPr>
      <t>"No ODC associated"</t>
    </r>
    <r>
      <rPr>
        <sz val="8"/>
        <color theme="1"/>
        <rFont val="Calibri"/>
        <family val="2"/>
        <scheme val="minor"/>
      </rPr>
      <t xml:space="preserve"> in column C.</t>
    </r>
  </si>
  <si>
    <t>Name of the ODC item.</t>
  </si>
  <si>
    <t>Description of the ODC item.</t>
  </si>
  <si>
    <t>Year of expected ODC cost.</t>
  </si>
  <si>
    <t>Unit type,
(MD's, lot, etc.)</t>
  </si>
  <si>
    <t>Number of units.</t>
  </si>
  <si>
    <t>Unit cost.</t>
  </si>
  <si>
    <t>The detailed tables are to be completed by the bidder with all columns populated, and shall be expanded to include as many rows as necessary to provide the detail requested. The bidder is required to identify for each item the CLIN it is associated with from the drop down menu. Each column should then be populated using the column- specific instructions in the first row. Bidder may not delete columns within tables, or omit information from columns, but may add columns if necessary, although it's not anticipated this will be needed. 
Note CLINs with no costs associated with that item should also be selected within the table, and noted that there is no cost within that table for the CLIN. For example, if there is no labour associated with CLIN X.1, Select CLIN X.1 in the first column and then in the second column note "No Labour is associated with this CLIN". This will help to ensure that all the proper detail has been accounted for and properly allocated.  
Important Note: The Total sum of the "fully burdened" cost column should equal the grand total cost for each category (Labour, Material, etc.) to include profit as well as all indirect rates (G&amp;A/Overhead/Material handling/etc.) associated with that category. These indirect rates must be included in the total firm fixed price on the appropriate detailed tab but are no longer required to be shown as separate calculations at the bidding stage. However, the bidder is required to include  the associated indirect costs in the totals of the detailed tab in the base unit costs. Alternatively, the bidder may choose to show these as separate calculations by expanding the table columns to show the additional costs due to these indirect rates (similar to the way profit is calculated). Note again although the detailed indirect rate calculations are not required at the bidding stage, this information will be requested from the winning bidder during pre-contract award discussions.</t>
  </si>
  <si>
    <t>North Macedonia Denar (MKD)</t>
  </si>
  <si>
    <t>BASE CONTRACT</t>
  </si>
  <si>
    <t>This column should only be expressed as a formula.</t>
  </si>
  <si>
    <t>Please add as many rows as needed in the table above.</t>
  </si>
  <si>
    <t>Grand Total Firm Fixed Price - Base Contract</t>
  </si>
  <si>
    <t xml:space="preserve">Nr of PD's
Year 1 </t>
  </si>
  <si>
    <t>Person-Days
2023</t>
  </si>
  <si>
    <t>Person-Days
2024</t>
  </si>
  <si>
    <t>Person-Days
2025</t>
  </si>
  <si>
    <t>Person-Days
2026</t>
  </si>
  <si>
    <t>Person-Days
2027</t>
  </si>
  <si>
    <t>Nr of PD's
Year 2</t>
  </si>
  <si>
    <t>Nr of PD's
Year 3</t>
  </si>
  <si>
    <t>Unit Cost
per PD
Year 1</t>
  </si>
  <si>
    <t>Unit Cost
per PD
Year 2</t>
  </si>
  <si>
    <t>Unit Cost
per PD
Year 3</t>
  </si>
  <si>
    <t>Project Management Activities</t>
  </si>
  <si>
    <t>CLIN 1 (BASE-EVALUATED) - Project Management</t>
  </si>
  <si>
    <t>CLIN 2 (BASE-EVALUATED) - Supply of Routers/Switches</t>
  </si>
  <si>
    <t>Contractor Premises</t>
  </si>
  <si>
    <t>EDC+1 week</t>
  </si>
  <si>
    <t>Section 3 and 5</t>
  </si>
  <si>
    <t>Services</t>
  </si>
  <si>
    <t>CSSC Brunsssum</t>
  </si>
  <si>
    <t>Annex-A 3</t>
  </si>
  <si>
    <t>Equipment</t>
  </si>
  <si>
    <t>Batch 1</t>
  </si>
  <si>
    <t>Batch 2</t>
  </si>
  <si>
    <t>Part Number</t>
  </si>
  <si>
    <t xml:space="preserve"> &lt;= Declare Profit</t>
  </si>
  <si>
    <t>Subcontracted/Name of Subcontractor</t>
  </si>
  <si>
    <t>Total of CLIN 2.1.1 should be equal to CLIN 2.1.1 in CLIN Summary tab</t>
  </si>
  <si>
    <t>Total Firm Fixed Price- Base Contract = CLIN 2.1.1</t>
  </si>
  <si>
    <t>Console Cable 6ft with USB Type A and mini-B</t>
  </si>
  <si>
    <t>2.1.1.1</t>
  </si>
  <si>
    <t>2.1.1.2</t>
  </si>
  <si>
    <t>2.1.1.3</t>
  </si>
  <si>
    <t>2.1.1.4</t>
  </si>
  <si>
    <t>2.1.1.5</t>
  </si>
  <si>
    <t>2.1.1.6</t>
  </si>
  <si>
    <t>2.1.1.7</t>
  </si>
  <si>
    <t>2.1.1.8</t>
  </si>
  <si>
    <t>2.1.1.9</t>
  </si>
  <si>
    <t>2.1.1.10</t>
  </si>
  <si>
    <t>2.1.1.11</t>
  </si>
  <si>
    <t>2.1.1.12</t>
  </si>
  <si>
    <t>2.1.1.13</t>
  </si>
  <si>
    <t>2.1.1.14</t>
  </si>
  <si>
    <t>2.1.1.15</t>
  </si>
  <si>
    <t>2.1.1.16</t>
  </si>
  <si>
    <t>2.1.1.17</t>
  </si>
  <si>
    <t>2.1.1.18</t>
  </si>
  <si>
    <t>2.1.1.19</t>
  </si>
  <si>
    <t>2.1.1.20</t>
  </si>
  <si>
    <t>2.1.1.21</t>
  </si>
  <si>
    <t>2.1.1.22</t>
  </si>
  <si>
    <t>CAB-CONSOLE-USB</t>
  </si>
  <si>
    <t>GLC-LH-SMD</t>
  </si>
  <si>
    <t>Units</t>
  </si>
  <si>
    <t>Quantity per system</t>
  </si>
  <si>
    <t>Quantity Total</t>
  </si>
  <si>
    <t>2.2.1.1</t>
  </si>
  <si>
    <t>2.2.1.2</t>
  </si>
  <si>
    <t>2.2.1.3</t>
  </si>
  <si>
    <t>2.2.1.4</t>
  </si>
  <si>
    <t>2.2.1.5</t>
  </si>
  <si>
    <t>2.2.1.6</t>
  </si>
  <si>
    <t>2.2.1.7</t>
  </si>
  <si>
    <t>2.2.1.8</t>
  </si>
  <si>
    <t>2.2.1.9</t>
  </si>
  <si>
    <t>2.2.1.10</t>
  </si>
  <si>
    <t>2.2.1.11</t>
  </si>
  <si>
    <t>2.2.1.12</t>
  </si>
  <si>
    <t>2.2.1.13</t>
  </si>
  <si>
    <t>2.2.1.14</t>
  </si>
  <si>
    <t>2.2.1.15</t>
  </si>
  <si>
    <t>2.2.1.16</t>
  </si>
  <si>
    <t>2.2.1.17</t>
  </si>
  <si>
    <t>2.2.1.18</t>
  </si>
  <si>
    <t>2.2.1.19</t>
  </si>
  <si>
    <t>2.2.1.20</t>
  </si>
  <si>
    <t>2.2.1.21</t>
  </si>
  <si>
    <t>2.2.1.22</t>
  </si>
  <si>
    <t>2.2.1.23</t>
  </si>
  <si>
    <t>2.2.1.24</t>
  </si>
  <si>
    <t>2.2.1.25</t>
  </si>
  <si>
    <t>C9300L-48P-4X-A</t>
  </si>
  <si>
    <t>CON-SSSNT-CA00LXL8</t>
  </si>
  <si>
    <t>C9300L-NW-A-48</t>
  </si>
  <si>
    <t>TE-C9K-SW</t>
  </si>
  <si>
    <t>FAN-T2</t>
  </si>
  <si>
    <t>S9300LUK9-176</t>
  </si>
  <si>
    <t>PWR-C1-715WAC-P</t>
  </si>
  <si>
    <t>PWR-C1-715WAC-P/2</t>
  </si>
  <si>
    <t>CAB-TA-EU</t>
  </si>
  <si>
    <t>C9300L-SSD-NONE</t>
  </si>
  <si>
    <t>C9300L-DNA-A-48</t>
  </si>
  <si>
    <t>C9300L-DNA-A-48-3Y</t>
  </si>
  <si>
    <t>CON-SSTCM-C93LA48</t>
  </si>
  <si>
    <t>TE-EMBEDDED-T</t>
  </si>
  <si>
    <t>TE-EMBEDDED-T-3Y</t>
  </si>
  <si>
    <t>PI-LFAS-T</t>
  </si>
  <si>
    <t>PI-LFAS-AP-T-3Y</t>
  </si>
  <si>
    <t>D-DNAS-EXT-S-T</t>
  </si>
  <si>
    <t>D-DNAS-EXT-S-3Y</t>
  </si>
  <si>
    <t>C9300L-STACK-KIT</t>
  </si>
  <si>
    <t>C9300L-STACK</t>
  </si>
  <si>
    <t>STACK-T3-50CM</t>
  </si>
  <si>
    <t>NETWORK-PNP-LIC</t>
  </si>
  <si>
    <t>Catalyst 9300L 48p PoE, Network Advantage,4x10G Uplink</t>
  </si>
  <si>
    <t>SOLN SUPP 8X5XNBD Catalyst 9300L 48p PoE, Network Advantag</t>
  </si>
  <si>
    <t>C9300L Network Advantage, 48-port license</t>
  </si>
  <si>
    <t>TE agent for IOSXE on C9K</t>
  </si>
  <si>
    <t>Cisco Type 2 Fan Module</t>
  </si>
  <si>
    <t>Cisco Catalyst 9300L XE 17.6 UNIVERSAL</t>
  </si>
  <si>
    <t>715W AC 80+ platinum Config 1 Power Supply</t>
  </si>
  <si>
    <t>715W AC 80+ platinum Config 1 SecondaryPower Supply</t>
  </si>
  <si>
    <t>Europe AC Type A Power Cable</t>
  </si>
  <si>
    <t>No SSD Card Selected</t>
  </si>
  <si>
    <t>C9300L Cisco DNA Advantage, 48-port license</t>
  </si>
  <si>
    <t>C9300L Cisco DNA Advantage, 48-port, 3 Year Term license</t>
  </si>
  <si>
    <t>SOLN SUPP SW SUBC9300L Cisco DNA Adv</t>
  </si>
  <si>
    <t>Cisco ThousandEyes Enterprise Agent IBN Embedded</t>
  </si>
  <si>
    <t>ThousandEyes - Enterprise Agents</t>
  </si>
  <si>
    <t>Prime Infrastructure Lifecycle &amp; Assurance Term - Smart Lic</t>
  </si>
  <si>
    <t>PI Dev Lic for Lifecycle &amp; Assurance Term 3Y</t>
  </si>
  <si>
    <t>Cisco DNA Spaces Extend Term License for Catalyst Switches</t>
  </si>
  <si>
    <t>Cisco DNA Spaces Extend for Catalyst Switching - 3Year</t>
  </si>
  <si>
    <t>Cisco Catalyst 9300L Stacking Kit</t>
  </si>
  <si>
    <t>Catalyst 9300L Stack Module</t>
  </si>
  <si>
    <t>50CM Type 3 Stacking Cable for C9300L</t>
  </si>
  <si>
    <t>Network Plug-n-Play Connect for zero-touch device deployment</t>
  </si>
  <si>
    <t>1000BASE-LX/LH SFP transceiver module, MMF/SMF, 1310nm, DOM</t>
  </si>
  <si>
    <t>Total Firm Fixed Price- Base Contract = CLIN 2.2.1</t>
  </si>
  <si>
    <t>Total of CLIN 2.2.1 should be equal to CLIN 2.2.1 in CLIN Summary tab</t>
  </si>
  <si>
    <t>RFQ-CO-115861-NMI WP4 CLIN Summary</t>
  </si>
  <si>
    <t>CLIN 1.1</t>
  </si>
  <si>
    <t>BCR/UAR/SAR Router (Cisco 8500 series)</t>
  </si>
  <si>
    <t>Technical Publication (Operation Manuals (OM) and Maintenance Manuals (MM) )</t>
  </si>
  <si>
    <t>EDC+12 weeks</t>
  </si>
  <si>
    <t>Email delivery</t>
  </si>
  <si>
    <t>Electronic (email)</t>
  </si>
  <si>
    <t>Section 7.7</t>
  </si>
  <si>
    <t>NU DBB Switch (Catalyst 9300L switches)</t>
  </si>
  <si>
    <t>C8500L-8S4X</t>
  </si>
  <si>
    <t>CON-SNT-C8500L8X</t>
  </si>
  <si>
    <t>C-RFID-1R</t>
  </si>
  <si>
    <t>MEM-C8500L-32GB</t>
  </si>
  <si>
    <t>M2USB-16G</t>
  </si>
  <si>
    <t>C8500L-RM-19-1R</t>
  </si>
  <si>
    <t>C8000-HSEC</t>
  </si>
  <si>
    <t>SC8KAESUK9-176</t>
  </si>
  <si>
    <t>IOSXE-AUTO-MODE</t>
  </si>
  <si>
    <t>PWR-CH1-400WAC</t>
  </si>
  <si>
    <t>CAB-C13-C14-2M</t>
  </si>
  <si>
    <t>DNA-P-T2-A-3Y</t>
  </si>
  <si>
    <t>SVS-PDNA-ADV</t>
  </si>
  <si>
    <t>DSTACK-T2-A</t>
  </si>
  <si>
    <t>NWSTACK-T2-A</t>
  </si>
  <si>
    <t>SDWAN-UMB-ADV</t>
  </si>
  <si>
    <t>DNAC-ONPREM-PF</t>
  </si>
  <si>
    <t>TE-EMBED-WANI</t>
  </si>
  <si>
    <t>SFP-10G-LR</t>
  </si>
  <si>
    <t>GLC-TE</t>
  </si>
  <si>
    <t>Cisco Catalyst 8500 Series 4x SFP+ and 8x SFP, 4x10GE, 8x1GE</t>
  </si>
  <si>
    <t>SNTC-8X5XNBD Cisco Catalyst 8500 Series 12-port SFP+,</t>
  </si>
  <si>
    <t>Cisco Catalyst 8000 Edge RFID - 1RU</t>
  </si>
  <si>
    <t>Cisco C8500L 32GB DRAM</t>
  </si>
  <si>
    <t>Cisco Catalyst 8000 Edge M.2 USB 16GB</t>
  </si>
  <si>
    <t>Cisco Catalyst 8500L Rack mount kit - 19" 1R</t>
  </si>
  <si>
    <t>U.S. Export Restriction Compliance license for C8000 series</t>
  </si>
  <si>
    <t>UNIVERSAL</t>
  </si>
  <si>
    <t>IOS XE Autonomous boot up mode for Unified image</t>
  </si>
  <si>
    <t>Cisco C8500L 400W AC Power Supply, Reverse Air</t>
  </si>
  <si>
    <t>Power Cord Jumper, C13-C14 Connectors, 2 Meter Length</t>
  </si>
  <si>
    <t>Cisco DNA Advantage On-Prem Lic 3Y - upto 1G (Aggr, 2G)</t>
  </si>
  <si>
    <t>Embedded Support for SW - Tiered  DNA Advantage On-Prem</t>
  </si>
  <si>
    <t>Cisco DNA Advantage Stack - upto 1G (Aggr, 2G)</t>
  </si>
  <si>
    <t>Cisco Network Advantage Stack - upto 1G (Aggr, 2G)</t>
  </si>
  <si>
    <t>Cisco Umbrella for DNA Advantage</t>
  </si>
  <si>
    <t>Cisco DNA Center On Prem Deployment Option for WAN</t>
  </si>
  <si>
    <t>Cisco ThousandEyes WAN Insights Embedded</t>
  </si>
  <si>
    <t>10GBASE-LR SFP+ transceiver module, SMF, 1310nm, DOM</t>
  </si>
  <si>
    <t>1000BASE-T SFP transceiver module for Category 5 copper wire</t>
  </si>
  <si>
    <t>Batch #1 - BCR/UAR/SAR Router (Cisco 8500 series)</t>
  </si>
  <si>
    <t>Batch #2 - NU DBB Switch (Catalyst 9300L switches)</t>
  </si>
  <si>
    <t>CLIN 3 (BASE-EVALUATED) - Packaging, Shipping, Handling and Transportation (PSHT)</t>
  </si>
  <si>
    <t>Packaging, Shipping, Handling and Transportation</t>
  </si>
  <si>
    <t>Section 7</t>
  </si>
  <si>
    <t>CLIN 3.1</t>
  </si>
  <si>
    <r>
      <rPr>
        <b/>
        <sz val="10"/>
        <rFont val="Arial"/>
        <family val="2"/>
      </rPr>
      <t>Note: any information found within GREEN boxes throughout the entire document is provided as an instruction and/or example only.</t>
    </r>
    <r>
      <rPr>
        <sz val="10"/>
        <rFont val="Arial"/>
        <family val="2"/>
      </rPr>
      <t xml:space="preserve">
Any formulas provided in these bidding sheets are intended only to assist the bidder. Any changes in formula can be made at the bidder's discretions, as long as the detailed costs are clear, traceable and accurate as required. Ultimately the bidder is responsible for </t>
    </r>
    <r>
      <rPr>
        <b/>
        <sz val="10"/>
        <rFont val="Arial"/>
        <family val="2"/>
      </rPr>
      <t>ALL</t>
    </r>
    <r>
      <rPr>
        <sz val="10"/>
        <rFont val="Arial"/>
        <family val="2"/>
      </rPr>
      <t xml:space="preserve"> values, formulas and calculations within the bidding sheets that are submitted to the Agency.
</t>
    </r>
    <r>
      <rPr>
        <b/>
        <sz val="10"/>
        <rFont val="Arial"/>
        <family val="2"/>
      </rPr>
      <t>Bids in</t>
    </r>
    <r>
      <rPr>
        <b/>
        <sz val="12"/>
        <rFont val="Arial"/>
        <family val="2"/>
      </rPr>
      <t xml:space="preserve"> MULTIPLE CURRENCIES</t>
    </r>
    <r>
      <rPr>
        <b/>
        <sz val="10"/>
        <rFont val="Arial"/>
        <family val="2"/>
      </rPr>
      <t xml:space="preserve"> should follow the following instructions:</t>
    </r>
    <r>
      <rPr>
        <sz val="10"/>
        <rFont val="Arial"/>
        <family val="2"/>
      </rPr>
      <t xml:space="preserve"> 
- For the "Offer Summary" tab bidders must add "Firm Fixed Price" column to the right of the current table for each additional currency.
- For the "CLIN Summary", "Batch #1" and "Batch #2" tabs Bidders have 2 options: A) Two columns "Unit Price" and "Total Firm Fixed Price" may be added to the right of the current table for each additional currency of the bid; B) Bidders may duplicate the CLIN Summary tab for each currency bid.
- For the Detailed tabs Bidders have 2 options: A) Provide all the detailed data for all currencies in the table provided, selecting the individual currencies from the dropdown lists and summing only common currencies together in CLIN Summary/Offer Summary Sheets B) Duplicate the CLIN Summary tab for each currency bid.
</t>
    </r>
  </si>
  <si>
    <t>3</t>
  </si>
  <si>
    <t>53.00</t>
  </si>
  <si>
    <t>54.00</t>
  </si>
  <si>
    <t>4,272</t>
  </si>
  <si>
    <t>300</t>
  </si>
  <si>
    <t>4,572</t>
  </si>
  <si>
    <t>5</t>
  </si>
  <si>
    <t>170,00</t>
  </si>
  <si>
    <t>165.00</t>
  </si>
  <si>
    <t>12,750</t>
  </si>
  <si>
    <t>1,275</t>
  </si>
  <si>
    <t>14,025</t>
  </si>
  <si>
    <r>
      <t xml:space="preserve">
</t>
    </r>
    <r>
      <rPr>
        <b/>
        <sz val="11"/>
        <color rgb="FFFF0000"/>
        <rFont val="Arial"/>
        <family val="2"/>
      </rPr>
      <t>Bidders should note that NCIA has recently updated its bidding sheet template and are encouraged to read the instructions in full for this new version before completing the bidding sheets.</t>
    </r>
    <r>
      <rPr>
        <sz val="10"/>
        <rFont val="Arial"/>
        <family val="2"/>
      </rPr>
      <t xml:space="preserve">
All bidders are required to submit pricing details to demonstrate the Purchaser's Pricing Principles are being applied as part of their bids. All data submitted in these sheets shall be complete, verifiable and factual and include the required details. Any exclusions may render the bid as non compliant thus removing the bidder from the bidding process.
Bidders are </t>
    </r>
    <r>
      <rPr>
        <b/>
        <sz val="10"/>
        <rFont val="Arial"/>
        <family val="2"/>
      </rPr>
      <t>REQUIRED</t>
    </r>
    <r>
      <rPr>
        <sz val="10"/>
        <rFont val="Arial"/>
        <family val="2"/>
      </rPr>
      <t xml:space="preserve"> to complete the following tabs:
</t>
    </r>
    <r>
      <rPr>
        <b/>
        <sz val="10"/>
        <color rgb="FF0070C0"/>
        <rFont val="Arial"/>
        <family val="2"/>
      </rPr>
      <t>- "Offer Summary",
- "CLIN Summary",
- "Batch #1" (BASE),
- "Batch #2" (BASE),
- "Labour",
- "Other Material",
- "Travel",
- "ODC",
- "Rates"</t>
    </r>
    <r>
      <rPr>
        <sz val="10"/>
        <color theme="8"/>
        <rFont val="Arial"/>
        <family val="2"/>
      </rPr>
      <t>.</t>
    </r>
    <r>
      <rPr>
        <sz val="10"/>
        <rFont val="Arial"/>
        <family val="2"/>
      </rPr>
      <t xml:space="preserve">
</t>
    </r>
    <r>
      <rPr>
        <b/>
        <sz val="10"/>
        <rFont val="Arial"/>
        <family val="2"/>
      </rPr>
      <t xml:space="preserve">Note that input cells  in the "Offer Summary", the "CLIN Summary", the "Batch #1" the "Batch #2" tabs are colour coded </t>
    </r>
    <r>
      <rPr>
        <b/>
        <sz val="12"/>
        <rFont val="Arial"/>
        <family val="2"/>
      </rPr>
      <t xml:space="preserve">YELLOW.
</t>
    </r>
    <r>
      <rPr>
        <b/>
        <sz val="10"/>
        <rFont val="Arial"/>
        <family val="2"/>
      </rPr>
      <t>Bidders should take into account that the price provided for the equipment should be inclusive of Warranty, as there is no separate line specifically for this.</t>
    </r>
    <r>
      <rPr>
        <sz val="10"/>
        <rFont val="Arial"/>
        <family val="2"/>
      </rPr>
      <t xml:space="preserve">
The instructions for the detailed tabs can be found below, as well as in the green boxes within each detailed tab. G&amp;A, Overhead, material handling and other indirect rates do not need to be separately calculated in the detail sheets but must be included in the totals for each category (Labour/Other Material/Travel/ODC) as appropriate. A list of the direct and indirect rates applied in the bid must also be provided in the "Rates" tab, although they do not need to be linked to any and the detailed calculations. The list of these rates will be requested in pre-contract award from the winning bidder.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</si>
</sst>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0.00_);_(&quot;$&quot;* \(#,##0.00\);_(&quot;$&quot;* &quot;-&quot;??_);_(@_)"/>
    <numFmt numFmtId="165" formatCode="_(* #,##0.00_);_(* \(#,##0.00\);_(* &quot;-&quot;??_);_(@_)"/>
    <numFmt numFmtId="166" formatCode="_(* #,##0_);_(* \(#,##0\);_(* &quot;-&quot;??_);_(@_)"/>
    <numFmt numFmtId="167" formatCode="_(* #,##0.0_);_(* \(#,##0.0\);_(* &quot;-&quot;??_);_(@_)"/>
  </numFmts>
  <fonts count="36" x14ac:knownFonts="1">
    <font>
      <sz val="11"/>
      <color theme="1"/>
      <name val="Calibri"/>
      <family val="2"/>
      <scheme val="minor"/>
    </font>
    <font>
      <b/>
      <sz val="11"/>
      <color theme="1"/>
      <name val="Calibri"/>
      <family val="2"/>
      <scheme val="minor"/>
    </font>
    <font>
      <b/>
      <sz val="12"/>
      <name val="Calibri"/>
      <family val="2"/>
      <scheme val="minor"/>
    </font>
    <font>
      <sz val="9"/>
      <color indexed="81"/>
      <name val="Tahoma"/>
      <family val="2"/>
    </font>
    <font>
      <b/>
      <sz val="9"/>
      <color indexed="81"/>
      <name val="Tahoma"/>
      <family val="2"/>
    </font>
    <font>
      <sz val="11"/>
      <color theme="1"/>
      <name val="Calibri"/>
      <family val="2"/>
      <scheme val="minor"/>
    </font>
    <font>
      <sz val="9"/>
      <color theme="1"/>
      <name val="Calibri"/>
      <family val="2"/>
      <scheme val="minor"/>
    </font>
    <font>
      <sz val="10"/>
      <name val="Arial"/>
      <family val="2"/>
    </font>
    <font>
      <sz val="11"/>
      <name val="Calibri"/>
      <family val="2"/>
      <scheme val="minor"/>
    </font>
    <font>
      <i/>
      <sz val="11"/>
      <color theme="1"/>
      <name val="Calibri"/>
      <family val="2"/>
      <scheme val="minor"/>
    </font>
    <font>
      <b/>
      <sz val="18"/>
      <color theme="1"/>
      <name val="Calibri"/>
      <family val="2"/>
      <scheme val="minor"/>
    </font>
    <font>
      <b/>
      <sz val="13"/>
      <color theme="0"/>
      <name val="Calibri"/>
      <family val="2"/>
      <scheme val="minor"/>
    </font>
    <font>
      <sz val="14"/>
      <color theme="1"/>
      <name val="Calibri"/>
      <family val="2"/>
      <scheme val="minor"/>
    </font>
    <font>
      <b/>
      <sz val="10"/>
      <name val="Arial"/>
      <family val="2"/>
    </font>
    <font>
      <b/>
      <sz val="11"/>
      <name val="Calibri"/>
      <family val="2"/>
      <scheme val="minor"/>
    </font>
    <font>
      <sz val="11"/>
      <color theme="1"/>
      <name val="Calibri"/>
      <family val="2"/>
      <scheme val="minor"/>
    </font>
    <font>
      <b/>
      <sz val="14"/>
      <color rgb="FFC00000"/>
      <name val="Calibri"/>
      <family val="2"/>
      <scheme val="minor"/>
    </font>
    <font>
      <b/>
      <i/>
      <sz val="11"/>
      <color theme="1"/>
      <name val="Calibri"/>
      <family val="2"/>
      <scheme val="minor"/>
    </font>
    <font>
      <b/>
      <sz val="10"/>
      <color rgb="FF0070C0"/>
      <name val="Arial"/>
      <family val="2"/>
    </font>
    <font>
      <b/>
      <sz val="11"/>
      <color rgb="FFFF0000"/>
      <name val="Arial"/>
      <family val="2"/>
    </font>
    <font>
      <sz val="10"/>
      <color theme="1"/>
      <name val="Calibri"/>
      <family val="2"/>
      <scheme val="minor"/>
    </font>
    <font>
      <b/>
      <sz val="10"/>
      <color theme="1"/>
      <name val="Calibri"/>
      <family val="2"/>
      <scheme val="minor"/>
    </font>
    <font>
      <b/>
      <sz val="10"/>
      <name val="Calibri"/>
      <family val="2"/>
      <scheme val="minor"/>
    </font>
    <font>
      <sz val="10"/>
      <name val="Calibri"/>
      <family val="2"/>
      <scheme val="minor"/>
    </font>
    <font>
      <b/>
      <sz val="11"/>
      <color theme="0"/>
      <name val="Calibri"/>
      <family val="2"/>
      <scheme val="minor"/>
    </font>
    <font>
      <b/>
      <sz val="12"/>
      <name val="Arial"/>
      <family val="2"/>
    </font>
    <font>
      <sz val="11"/>
      <name val="Calibri"/>
      <family val="2"/>
    </font>
    <font>
      <sz val="8"/>
      <color theme="1"/>
      <name val="Calibri"/>
      <family val="2"/>
      <scheme val="minor"/>
    </font>
    <font>
      <b/>
      <sz val="11"/>
      <color rgb="FFFF0000"/>
      <name val="Calibri"/>
      <family val="2"/>
      <scheme val="minor"/>
    </font>
    <font>
      <b/>
      <sz val="12"/>
      <color theme="1"/>
      <name val="Calibri"/>
      <family val="2"/>
      <scheme val="minor"/>
    </font>
    <font>
      <b/>
      <sz val="12"/>
      <color theme="0"/>
      <name val="Calibri"/>
      <family val="2"/>
      <scheme val="minor"/>
    </font>
    <font>
      <sz val="12"/>
      <color theme="1"/>
      <name val="Calibri"/>
      <family val="2"/>
      <scheme val="minor"/>
    </font>
    <font>
      <b/>
      <sz val="8"/>
      <color theme="1"/>
      <name val="Calibri"/>
      <family val="2"/>
      <scheme val="minor"/>
    </font>
    <font>
      <b/>
      <i/>
      <sz val="18"/>
      <color rgb="FFFF0000"/>
      <name val="Calibri"/>
      <family val="2"/>
      <scheme val="minor"/>
    </font>
    <font>
      <sz val="10"/>
      <color theme="8"/>
      <name val="Arial"/>
      <family val="2"/>
    </font>
    <font>
      <sz val="11"/>
      <color theme="1"/>
      <name val="Calibri"/>
      <scheme val="minor"/>
    </font>
  </fonts>
  <fills count="1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1" tint="0.249977111117893"/>
        <bgColor indexed="64"/>
      </patternFill>
    </fill>
    <fill>
      <patternFill patternType="solid">
        <fgColor theme="9"/>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5"/>
        <bgColor indexed="64"/>
      </patternFill>
    </fill>
    <fill>
      <patternFill patternType="solid">
        <fgColor rgb="FFFFFF99"/>
        <bgColor indexed="64"/>
      </patternFill>
    </fill>
    <fill>
      <patternFill patternType="solid">
        <fgColor rgb="FFFFFF99"/>
        <bgColor theme="4" tint="0.79998168889431442"/>
      </patternFill>
    </fill>
    <fill>
      <patternFill patternType="solid">
        <fgColor rgb="FF00B05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8">
    <xf numFmtId="0" fontId="0" fillId="0" borderId="0"/>
    <xf numFmtId="165" fontId="5" fillId="0" borderId="0" applyFont="0" applyFill="0" applyBorder="0" applyAlignment="0" applyProtection="0"/>
    <xf numFmtId="0" fontId="7" fillId="0" borderId="0"/>
    <xf numFmtId="0" fontId="7" fillId="0" borderId="0"/>
    <xf numFmtId="164"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cellStyleXfs>
  <cellXfs count="193">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0" fillId="3" borderId="0" xfId="0" applyFill="1"/>
    <xf numFmtId="165" fontId="0" fillId="0" borderId="0" xfId="1" applyFont="1"/>
    <xf numFmtId="166" fontId="1" fillId="0" borderId="0" xfId="1" applyNumberFormat="1" applyFont="1"/>
    <xf numFmtId="166" fontId="0" fillId="0" borderId="0" xfId="1" applyNumberFormat="1" applyFont="1"/>
    <xf numFmtId="0" fontId="0" fillId="0" borderId="0" xfId="0" applyAlignment="1">
      <alignment horizontal="center"/>
    </xf>
    <xf numFmtId="167" fontId="0" fillId="0" borderId="0" xfId="0" applyNumberFormat="1"/>
    <xf numFmtId="0" fontId="8" fillId="0" borderId="0" xfId="0" applyFont="1"/>
    <xf numFmtId="0" fontId="1" fillId="0" borderId="0" xfId="0" applyFont="1" applyAlignment="1">
      <alignment horizontal="center"/>
    </xf>
    <xf numFmtId="166" fontId="1" fillId="0" borderId="0" xfId="1" applyNumberFormat="1" applyFont="1" applyAlignment="1">
      <alignment horizontal="center" wrapText="1"/>
    </xf>
    <xf numFmtId="0" fontId="1" fillId="0" borderId="0" xfId="0" applyFont="1" applyAlignment="1">
      <alignment horizontal="center" wrapText="1"/>
    </xf>
    <xf numFmtId="0" fontId="10" fillId="3" borderId="0" xfId="3" applyFont="1" applyFill="1" applyAlignment="1" applyProtection="1">
      <alignment vertical="center"/>
    </xf>
    <xf numFmtId="0" fontId="7" fillId="3" borderId="0" xfId="3" applyFill="1" applyProtection="1"/>
    <xf numFmtId="0" fontId="1" fillId="3" borderId="0" xfId="3" applyFont="1" applyFill="1" applyProtection="1"/>
    <xf numFmtId="0" fontId="7" fillId="3" borderId="0" xfId="3" applyFill="1" applyBorder="1" applyAlignment="1" applyProtection="1">
      <alignment horizontal="left" vertical="top" wrapText="1"/>
    </xf>
    <xf numFmtId="0" fontId="9" fillId="3" borderId="0" xfId="0" applyFont="1" applyFill="1"/>
    <xf numFmtId="0" fontId="0" fillId="0" borderId="0" xfId="0" applyAlignment="1">
      <alignment horizontal="center" wrapText="1"/>
    </xf>
    <xf numFmtId="166" fontId="1" fillId="0" borderId="0" xfId="1" applyNumberFormat="1" applyFont="1" applyAlignment="1">
      <alignment wrapText="1"/>
    </xf>
    <xf numFmtId="165" fontId="0" fillId="0" borderId="0" xfId="1" applyFont="1" applyAlignment="1">
      <alignment horizontal="center"/>
    </xf>
    <xf numFmtId="0" fontId="1" fillId="0" borderId="0" xfId="0" applyFont="1" applyAlignment="1">
      <alignment horizontal="left"/>
    </xf>
    <xf numFmtId="165" fontId="15" fillId="0" borderId="0" xfId="1" applyFont="1"/>
    <xf numFmtId="0" fontId="0" fillId="0" borderId="1" xfId="0" applyFill="1" applyBorder="1"/>
    <xf numFmtId="0" fontId="14" fillId="9" borderId="1" xfId="3" applyFont="1" applyFill="1" applyBorder="1" applyAlignment="1" applyProtection="1">
      <alignment vertical="center"/>
    </xf>
    <xf numFmtId="0" fontId="14" fillId="12" borderId="1" xfId="3" applyFont="1" applyFill="1" applyBorder="1" applyAlignment="1" applyProtection="1">
      <alignment horizontal="left" vertical="center" wrapText="1" indent="1"/>
    </xf>
    <xf numFmtId="0" fontId="14" fillId="12" borderId="1" xfId="3" applyFont="1" applyFill="1" applyBorder="1" applyAlignment="1" applyProtection="1">
      <alignment horizontal="left" vertical="center" indent="1"/>
    </xf>
    <xf numFmtId="0" fontId="16" fillId="0" borderId="0" xfId="0" applyFont="1"/>
    <xf numFmtId="0" fontId="0" fillId="11" borderId="0" xfId="0" applyFill="1"/>
    <xf numFmtId="165" fontId="0" fillId="11" borderId="0" xfId="1" applyFont="1" applyFill="1"/>
    <xf numFmtId="165" fontId="0" fillId="11" borderId="0" xfId="1" applyFont="1" applyFill="1" applyAlignment="1">
      <alignment horizontal="center"/>
    </xf>
    <xf numFmtId="0" fontId="0" fillId="11" borderId="0" xfId="0" applyFont="1" applyFill="1"/>
    <xf numFmtId="0" fontId="0" fillId="11" borderId="0" xfId="0" applyFont="1" applyFill="1" applyAlignment="1">
      <alignment horizontal="left"/>
    </xf>
    <xf numFmtId="0" fontId="1" fillId="9" borderId="1" xfId="0" applyFont="1" applyFill="1" applyBorder="1"/>
    <xf numFmtId="0" fontId="0" fillId="7" borderId="1" xfId="0" applyFill="1" applyBorder="1"/>
    <xf numFmtId="9" fontId="0" fillId="7" borderId="1" xfId="0" applyNumberFormat="1" applyFill="1" applyBorder="1" applyAlignment="1">
      <alignment horizontal="right"/>
    </xf>
    <xf numFmtId="0" fontId="1" fillId="0" borderId="0" xfId="0" applyFont="1" applyAlignment="1"/>
    <xf numFmtId="0" fontId="0" fillId="0" borderId="0" xfId="0" applyBorder="1"/>
    <xf numFmtId="0" fontId="1" fillId="10" borderId="1" xfId="0" applyFont="1" applyFill="1" applyBorder="1"/>
    <xf numFmtId="0" fontId="6" fillId="12" borderId="0" xfId="0" applyFont="1" applyFill="1" applyAlignment="1">
      <alignment wrapText="1"/>
    </xf>
    <xf numFmtId="0" fontId="1" fillId="9" borderId="21" xfId="3" applyFont="1" applyFill="1" applyBorder="1" applyAlignment="1" applyProtection="1">
      <alignment horizontal="left" vertical="center"/>
    </xf>
    <xf numFmtId="0" fontId="1" fillId="9" borderId="22" xfId="3" applyFont="1" applyFill="1" applyBorder="1" applyAlignment="1" applyProtection="1">
      <alignment horizontal="left" vertical="center"/>
    </xf>
    <xf numFmtId="0" fontId="7" fillId="0" borderId="0" xfId="2" applyFont="1" applyAlignment="1">
      <alignment horizontal="center"/>
    </xf>
    <xf numFmtId="49" fontId="0" fillId="11" borderId="0" xfId="0" applyNumberFormat="1" applyFill="1" applyAlignment="1">
      <alignment horizontal="right"/>
    </xf>
    <xf numFmtId="49" fontId="0" fillId="11" borderId="0" xfId="1" applyNumberFormat="1" applyFont="1" applyFill="1" applyAlignment="1">
      <alignment horizontal="right"/>
    </xf>
    <xf numFmtId="166" fontId="0" fillId="11" borderId="0" xfId="1" applyNumberFormat="1" applyFont="1" applyFill="1" applyAlignment="1">
      <alignment horizontal="right"/>
    </xf>
    <xf numFmtId="9" fontId="0" fillId="5" borderId="0" xfId="5" applyFont="1" applyFill="1"/>
    <xf numFmtId="165" fontId="0" fillId="0" borderId="0" xfId="1" applyFont="1" applyAlignment="1">
      <alignment horizontal="right"/>
    </xf>
    <xf numFmtId="165" fontId="0" fillId="11" borderId="0" xfId="1" applyFont="1" applyFill="1" applyAlignment="1">
      <alignment horizontal="right"/>
    </xf>
    <xf numFmtId="49" fontId="0" fillId="0" borderId="0" xfId="0" applyNumberFormat="1"/>
    <xf numFmtId="4" fontId="0" fillId="0" borderId="0" xfId="4" applyNumberFormat="1" applyFont="1"/>
    <xf numFmtId="49" fontId="0" fillId="11" borderId="0" xfId="4" quotePrefix="1" applyNumberFormat="1" applyFont="1" applyFill="1" applyAlignment="1">
      <alignment horizontal="right"/>
    </xf>
    <xf numFmtId="4" fontId="0" fillId="11" borderId="0" xfId="4" quotePrefix="1" applyNumberFormat="1" applyFont="1" applyFill="1" applyAlignment="1">
      <alignment horizontal="right"/>
    </xf>
    <xf numFmtId="0" fontId="0" fillId="0" borderId="0" xfId="0" applyAlignment="1">
      <alignment horizontal="right"/>
    </xf>
    <xf numFmtId="4" fontId="0" fillId="11" borderId="0" xfId="4" applyNumberFormat="1" applyFont="1" applyFill="1"/>
    <xf numFmtId="0" fontId="0" fillId="11" borderId="0" xfId="0" applyFill="1" applyAlignment="1">
      <alignment horizontal="center"/>
    </xf>
    <xf numFmtId="165" fontId="15" fillId="0" borderId="0" xfId="1" applyFont="1" applyAlignment="1">
      <alignment horizontal="center"/>
    </xf>
    <xf numFmtId="0" fontId="20" fillId="0" borderId="0" xfId="0" applyFont="1" applyFill="1" applyAlignment="1">
      <alignment vertical="center"/>
    </xf>
    <xf numFmtId="0" fontId="20" fillId="0" borderId="0" xfId="0" applyFont="1" applyAlignment="1">
      <alignment vertical="center"/>
    </xf>
    <xf numFmtId="0" fontId="20" fillId="0" borderId="0" xfId="0" applyFont="1" applyFill="1" applyAlignment="1">
      <alignment vertical="center" wrapText="1"/>
    </xf>
    <xf numFmtId="0" fontId="21" fillId="4" borderId="19" xfId="0" applyFont="1" applyFill="1" applyBorder="1" applyAlignment="1">
      <alignment horizontal="center" vertical="center" wrapText="1"/>
    </xf>
    <xf numFmtId="0" fontId="20" fillId="0" borderId="0" xfId="0" applyFont="1" applyAlignment="1">
      <alignment vertical="center" wrapText="1"/>
    </xf>
    <xf numFmtId="0" fontId="21" fillId="13" borderId="24" xfId="0" applyFont="1" applyFill="1" applyBorder="1" applyAlignment="1">
      <alignment horizontal="center" vertical="center" wrapText="1"/>
    </xf>
    <xf numFmtId="0" fontId="21" fillId="13" borderId="17" xfId="0" applyFont="1" applyFill="1" applyBorder="1" applyAlignment="1">
      <alignment horizontal="center" vertical="center" wrapText="1"/>
    </xf>
    <xf numFmtId="0" fontId="21" fillId="13" borderId="18" xfId="0" applyFont="1" applyFill="1" applyBorder="1" applyAlignment="1">
      <alignment horizontal="right" vertical="center"/>
    </xf>
    <xf numFmtId="0" fontId="21" fillId="0" borderId="14" xfId="0" applyFont="1" applyFill="1" applyBorder="1" applyAlignment="1">
      <alignment vertical="center"/>
    </xf>
    <xf numFmtId="0" fontId="21" fillId="0" borderId="15" xfId="0" applyFont="1" applyFill="1" applyBorder="1" applyAlignment="1">
      <alignment horizontal="center" vertical="center"/>
    </xf>
    <xf numFmtId="0" fontId="21" fillId="0" borderId="15" xfId="0" applyFont="1" applyFill="1" applyBorder="1" applyAlignment="1">
      <alignment horizontal="center" vertical="center" wrapText="1"/>
    </xf>
    <xf numFmtId="166" fontId="21" fillId="0" borderId="15" xfId="1" applyNumberFormat="1" applyFont="1" applyFill="1" applyBorder="1" applyAlignment="1">
      <alignment horizontal="center" vertical="center"/>
    </xf>
    <xf numFmtId="166" fontId="20" fillId="0" borderId="15" xfId="1" applyNumberFormat="1" applyFont="1" applyFill="1" applyBorder="1" applyAlignment="1">
      <alignment vertical="center"/>
    </xf>
    <xf numFmtId="0" fontId="20" fillId="0" borderId="20" xfId="0" applyFont="1" applyFill="1" applyBorder="1" applyAlignment="1">
      <alignment vertical="center" wrapText="1"/>
    </xf>
    <xf numFmtId="0" fontId="20" fillId="0" borderId="1" xfId="0" applyFont="1" applyFill="1" applyBorder="1" applyAlignment="1">
      <alignment horizontal="center" vertical="center"/>
    </xf>
    <xf numFmtId="166" fontId="20" fillId="0" borderId="17" xfId="1" applyNumberFormat="1" applyFont="1" applyFill="1" applyBorder="1" applyAlignment="1">
      <alignment vertical="center"/>
    </xf>
    <xf numFmtId="0" fontId="20" fillId="0" borderId="17" xfId="0" applyFont="1" applyFill="1" applyBorder="1" applyAlignment="1">
      <alignment vertical="center"/>
    </xf>
    <xf numFmtId="0" fontId="20" fillId="0" borderId="23" xfId="0" applyFont="1" applyFill="1" applyBorder="1" applyAlignment="1">
      <alignment vertical="center" wrapText="1"/>
    </xf>
    <xf numFmtId="0" fontId="20" fillId="0" borderId="11" xfId="0" applyFont="1" applyFill="1" applyBorder="1" applyAlignment="1">
      <alignment vertical="center" wrapText="1"/>
    </xf>
    <xf numFmtId="0" fontId="20" fillId="0" borderId="17" xfId="0" applyFont="1" applyFill="1" applyBorder="1" applyAlignment="1">
      <alignment vertical="center" wrapText="1"/>
    </xf>
    <xf numFmtId="0" fontId="20" fillId="0" borderId="0" xfId="0" applyFont="1" applyAlignment="1">
      <alignment horizontal="center" vertical="center"/>
    </xf>
    <xf numFmtId="0" fontId="21" fillId="0" borderId="15" xfId="0" applyFont="1" applyFill="1" applyBorder="1" applyAlignment="1">
      <alignment horizontal="left" vertical="center" wrapText="1"/>
    </xf>
    <xf numFmtId="0" fontId="20" fillId="0" borderId="24" xfId="0" applyFont="1" applyFill="1" applyBorder="1" applyAlignment="1">
      <alignment vertical="center"/>
    </xf>
    <xf numFmtId="0" fontId="21" fillId="4" borderId="12"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 fillId="2" borderId="2" xfId="0" applyFont="1" applyFill="1" applyBorder="1" applyAlignment="1" applyProtection="1">
      <alignment horizontal="centerContinuous" vertical="center"/>
    </xf>
    <xf numFmtId="0" fontId="22" fillId="2" borderId="3" xfId="0" applyFont="1" applyFill="1" applyBorder="1" applyAlignment="1" applyProtection="1">
      <alignment horizontal="centerContinuous" vertical="center"/>
    </xf>
    <xf numFmtId="0" fontId="2" fillId="2" borderId="3" xfId="0" applyFont="1" applyFill="1" applyBorder="1" applyAlignment="1" applyProtection="1">
      <alignment horizontal="centerContinuous" vertical="center"/>
    </xf>
    <xf numFmtId="0" fontId="22" fillId="2" borderId="4" xfId="0" applyFont="1" applyFill="1" applyBorder="1" applyAlignment="1" applyProtection="1">
      <alignment horizontal="centerContinuous" vertical="center"/>
    </xf>
    <xf numFmtId="0" fontId="14" fillId="2" borderId="5" xfId="0" applyFont="1" applyFill="1" applyBorder="1" applyAlignment="1" applyProtection="1">
      <alignment horizontal="centerContinuous" vertical="center"/>
    </xf>
    <xf numFmtId="0" fontId="22" fillId="2" borderId="0" xfId="0" applyFont="1" applyFill="1" applyBorder="1" applyAlignment="1" applyProtection="1">
      <alignment horizontal="centerContinuous" vertical="center"/>
    </xf>
    <xf numFmtId="0" fontId="14" fillId="2" borderId="0" xfId="0" applyFont="1" applyFill="1" applyBorder="1" applyAlignment="1" applyProtection="1">
      <alignment horizontal="centerContinuous" vertical="center"/>
    </xf>
    <xf numFmtId="0" fontId="22" fillId="2" borderId="6" xfId="0" applyFont="1" applyFill="1" applyBorder="1" applyAlignment="1" applyProtection="1">
      <alignment horizontal="centerContinuous" vertical="center"/>
    </xf>
    <xf numFmtId="0" fontId="21" fillId="2" borderId="7" xfId="0" applyFont="1" applyFill="1" applyBorder="1" applyAlignment="1">
      <alignment vertical="center"/>
    </xf>
    <xf numFmtId="0" fontId="20" fillId="2" borderId="8" xfId="0" applyFont="1" applyFill="1" applyBorder="1" applyAlignment="1">
      <alignment vertical="center"/>
    </xf>
    <xf numFmtId="0" fontId="20" fillId="2" borderId="8" xfId="0" applyFont="1" applyFill="1" applyBorder="1" applyAlignment="1">
      <alignment vertical="center" wrapText="1"/>
    </xf>
    <xf numFmtId="166" fontId="20" fillId="2" borderId="8" xfId="1" applyNumberFormat="1" applyFont="1" applyFill="1" applyBorder="1" applyAlignment="1">
      <alignment vertical="center"/>
    </xf>
    <xf numFmtId="166" fontId="20" fillId="2" borderId="28" xfId="1" applyNumberFormat="1" applyFont="1" applyFill="1" applyBorder="1" applyAlignment="1">
      <alignment vertical="center"/>
    </xf>
    <xf numFmtId="0" fontId="20" fillId="2" borderId="9" xfId="0" applyFont="1" applyFill="1" applyBorder="1" applyAlignment="1">
      <alignment vertical="center" wrapText="1"/>
    </xf>
    <xf numFmtId="0" fontId="21" fillId="0" borderId="30" xfId="0" applyFont="1" applyFill="1" applyBorder="1" applyAlignment="1">
      <alignment vertical="center"/>
    </xf>
    <xf numFmtId="0" fontId="20" fillId="0" borderId="31" xfId="0" applyFont="1" applyFill="1" applyBorder="1" applyAlignment="1">
      <alignment vertical="center"/>
    </xf>
    <xf numFmtId="0" fontId="20" fillId="0" borderId="31" xfId="0" applyFont="1" applyFill="1" applyBorder="1" applyAlignment="1">
      <alignment vertical="center" wrapText="1"/>
    </xf>
    <xf numFmtId="166" fontId="20" fillId="0" borderId="31" xfId="1" applyNumberFormat="1" applyFont="1" applyFill="1" applyBorder="1" applyAlignment="1">
      <alignment vertical="center"/>
    </xf>
    <xf numFmtId="0" fontId="20" fillId="0" borderId="32" xfId="0" applyFont="1" applyFill="1" applyBorder="1" applyAlignment="1">
      <alignment vertical="center" wrapText="1"/>
    </xf>
    <xf numFmtId="43" fontId="22" fillId="14" borderId="27" xfId="6" applyNumberFormat="1" applyFont="1" applyFill="1" applyBorder="1" applyAlignment="1" applyProtection="1">
      <alignment horizontal="right" vertical="center"/>
    </xf>
    <xf numFmtId="43" fontId="20" fillId="0" borderId="1" xfId="1" applyNumberFormat="1" applyFont="1" applyFill="1" applyBorder="1" applyAlignment="1">
      <alignment horizontal="center" vertical="center"/>
    </xf>
    <xf numFmtId="43" fontId="20" fillId="0" borderId="17" xfId="4" applyNumberFormat="1" applyFont="1" applyFill="1" applyBorder="1" applyAlignment="1">
      <alignment horizontal="right" vertical="center"/>
    </xf>
    <xf numFmtId="43" fontId="21" fillId="14" borderId="29" xfId="4" applyNumberFormat="1" applyFont="1" applyFill="1" applyBorder="1" applyAlignment="1">
      <alignment horizontal="right" vertical="center"/>
    </xf>
    <xf numFmtId="43" fontId="23" fillId="14" borderId="26" xfId="6" applyNumberFormat="1" applyFont="1" applyFill="1" applyBorder="1" applyAlignment="1" applyProtection="1">
      <alignment horizontal="right" vertical="center"/>
    </xf>
    <xf numFmtId="0" fontId="11" fillId="8" borderId="1" xfId="0" applyFont="1" applyFill="1" applyBorder="1" applyAlignment="1">
      <alignment horizontal="center" vertical="center" wrapText="1"/>
    </xf>
    <xf numFmtId="0" fontId="1" fillId="13" borderId="16" xfId="0" applyFont="1" applyFill="1" applyBorder="1" applyAlignment="1">
      <alignment vertical="center"/>
    </xf>
    <xf numFmtId="0" fontId="0" fillId="3" borderId="15" xfId="0" applyFill="1" applyBorder="1" applyAlignment="1">
      <alignment vertical="center"/>
    </xf>
    <xf numFmtId="43" fontId="21" fillId="14" borderId="25" xfId="4" applyNumberFormat="1" applyFont="1" applyFill="1" applyBorder="1" applyAlignment="1">
      <alignment horizontal="right" vertical="center"/>
    </xf>
    <xf numFmtId="0" fontId="21" fillId="0" borderId="23" xfId="0" applyFont="1" applyFill="1" applyBorder="1" applyAlignment="1">
      <alignment horizontal="center" vertical="center" wrapText="1"/>
    </xf>
    <xf numFmtId="0" fontId="20" fillId="0" borderId="10" xfId="0" applyFont="1" applyFill="1" applyBorder="1" applyAlignment="1">
      <alignment horizontal="left" vertical="center" indent="2"/>
    </xf>
    <xf numFmtId="0" fontId="21" fillId="0" borderId="10" xfId="0" applyFont="1" applyFill="1" applyBorder="1" applyAlignment="1">
      <alignment horizontal="left" vertical="center" indent="1"/>
    </xf>
    <xf numFmtId="0" fontId="21" fillId="0" borderId="1" xfId="0" applyFont="1" applyFill="1" applyBorder="1" applyAlignment="1">
      <alignment horizontal="left" vertical="center" wrapText="1" indent="1"/>
    </xf>
    <xf numFmtId="0" fontId="20" fillId="0" borderId="1" xfId="0" applyFont="1" applyFill="1" applyBorder="1" applyAlignment="1">
      <alignment horizontal="left" vertical="center" wrapText="1" indent="2"/>
    </xf>
    <xf numFmtId="2" fontId="0" fillId="0" borderId="0" xfId="1" applyNumberFormat="1" applyFont="1" applyAlignment="1">
      <alignment horizontal="right"/>
    </xf>
    <xf numFmtId="1" fontId="0" fillId="0" borderId="0" xfId="0" applyNumberFormat="1" applyAlignment="1">
      <alignment horizontal="right"/>
    </xf>
    <xf numFmtId="0" fontId="7" fillId="12" borderId="15" xfId="3" applyFill="1" applyBorder="1" applyAlignment="1" applyProtection="1">
      <alignment horizontal="left" vertical="center" wrapText="1" indent="1"/>
    </xf>
    <xf numFmtId="0" fontId="7" fillId="12" borderId="34" xfId="3" applyFill="1" applyBorder="1" applyAlignment="1" applyProtection="1">
      <alignment horizontal="left" vertical="center" wrapText="1" indent="1"/>
    </xf>
    <xf numFmtId="0" fontId="7" fillId="12" borderId="35" xfId="3" applyFill="1" applyBorder="1" applyAlignment="1" applyProtection="1">
      <alignment horizontal="left" vertical="center" wrapText="1" indent="1"/>
    </xf>
    <xf numFmtId="0" fontId="7" fillId="12" borderId="36" xfId="3" applyFill="1" applyBorder="1" applyAlignment="1" applyProtection="1">
      <alignment horizontal="left" vertical="center" wrapText="1" indent="1"/>
    </xf>
    <xf numFmtId="0" fontId="26" fillId="12" borderId="1" xfId="3" applyFont="1" applyFill="1" applyBorder="1" applyAlignment="1" applyProtection="1">
      <alignment vertical="center" wrapText="1"/>
    </xf>
    <xf numFmtId="0" fontId="8" fillId="12" borderId="1" xfId="3" applyFont="1" applyFill="1" applyBorder="1" applyAlignment="1" applyProtection="1">
      <alignment vertical="center" wrapText="1"/>
    </xf>
    <xf numFmtId="0" fontId="1" fillId="12" borderId="0" xfId="0" applyFont="1" applyFill="1"/>
    <xf numFmtId="0" fontId="20" fillId="0" borderId="1" xfId="0" quotePrefix="1" applyFont="1" applyFill="1" applyBorder="1" applyAlignment="1">
      <alignment horizontal="center" vertical="center"/>
    </xf>
    <xf numFmtId="0" fontId="20" fillId="0" borderId="1" xfId="0" quotePrefix="1" applyFont="1" applyFill="1" applyBorder="1" applyAlignment="1">
      <alignment horizontal="center" vertical="center" wrapText="1"/>
    </xf>
    <xf numFmtId="0" fontId="0" fillId="5" borderId="1" xfId="0" applyFill="1" applyBorder="1"/>
    <xf numFmtId="9" fontId="0" fillId="5" borderId="1" xfId="5" applyFont="1" applyFill="1" applyBorder="1"/>
    <xf numFmtId="9" fontId="0" fillId="5" borderId="1" xfId="0" applyNumberFormat="1" applyFill="1" applyBorder="1"/>
    <xf numFmtId="0" fontId="17" fillId="11" borderId="1" xfId="0" applyFont="1" applyFill="1" applyBorder="1"/>
    <xf numFmtId="0" fontId="27" fillId="7" borderId="1" xfId="0" applyFont="1" applyFill="1" applyBorder="1" applyAlignment="1">
      <alignment wrapText="1"/>
    </xf>
    <xf numFmtId="0" fontId="1" fillId="0" borderId="33" xfId="0" applyFont="1" applyFill="1" applyBorder="1" applyAlignment="1">
      <alignment vertical="center"/>
    </xf>
    <xf numFmtId="0" fontId="24" fillId="0" borderId="33" xfId="0" applyFont="1" applyFill="1" applyBorder="1" applyAlignment="1">
      <alignment horizontal="right" vertical="center"/>
    </xf>
    <xf numFmtId="0" fontId="29" fillId="6" borderId="37" xfId="0" applyFont="1" applyFill="1" applyBorder="1" applyAlignment="1">
      <alignment vertical="center"/>
    </xf>
    <xf numFmtId="0" fontId="0" fillId="6" borderId="38" xfId="0" applyFont="1" applyFill="1" applyBorder="1" applyAlignment="1">
      <alignment vertical="center"/>
    </xf>
    <xf numFmtId="43" fontId="12" fillId="6" borderId="39" xfId="1" applyNumberFormat="1" applyFont="1" applyFill="1" applyBorder="1" applyAlignment="1">
      <alignment vertical="center"/>
    </xf>
    <xf numFmtId="0" fontId="1" fillId="0" borderId="3" xfId="0" applyFont="1" applyFill="1" applyBorder="1" applyAlignment="1">
      <alignment vertical="center"/>
    </xf>
    <xf numFmtId="0" fontId="0" fillId="0" borderId="3" xfId="0" applyFont="1" applyFill="1" applyBorder="1" applyAlignment="1">
      <alignment vertical="center"/>
    </xf>
    <xf numFmtId="43" fontId="12" fillId="0" borderId="3" xfId="1" applyNumberFormat="1" applyFont="1" applyFill="1" applyBorder="1" applyAlignment="1">
      <alignment vertical="center"/>
    </xf>
    <xf numFmtId="0" fontId="0" fillId="3" borderId="37" xfId="0" applyFill="1" applyBorder="1" applyAlignment="1">
      <alignment vertical="center"/>
    </xf>
    <xf numFmtId="0" fontId="0" fillId="3" borderId="38" xfId="0" applyFill="1" applyBorder="1" applyAlignment="1">
      <alignment vertical="center"/>
    </xf>
    <xf numFmtId="43" fontId="0" fillId="14" borderId="39" xfId="1" applyNumberFormat="1" applyFont="1" applyFill="1" applyBorder="1" applyAlignment="1">
      <alignment vertical="center"/>
    </xf>
    <xf numFmtId="0" fontId="0" fillId="3" borderId="14" xfId="0" applyFill="1" applyBorder="1" applyAlignment="1">
      <alignment vertical="center"/>
    </xf>
    <xf numFmtId="43" fontId="0" fillId="14" borderId="20" xfId="1" applyNumberFormat="1" applyFont="1" applyFill="1" applyBorder="1" applyAlignment="1">
      <alignment vertical="center"/>
    </xf>
    <xf numFmtId="0" fontId="30" fillId="13" borderId="18" xfId="0" applyFont="1" applyFill="1" applyBorder="1" applyAlignment="1">
      <alignment horizontal="right" vertical="center"/>
    </xf>
    <xf numFmtId="0" fontId="31" fillId="14" borderId="18" xfId="0" applyFont="1" applyFill="1" applyBorder="1" applyAlignment="1">
      <alignment horizontal="center" vertical="center" wrapText="1"/>
    </xf>
    <xf numFmtId="43" fontId="0" fillId="0" borderId="0" xfId="4" applyNumberFormat="1" applyFont="1"/>
    <xf numFmtId="0" fontId="27" fillId="12" borderId="0" xfId="0" applyFont="1" applyFill="1" applyAlignment="1">
      <alignment wrapText="1"/>
    </xf>
    <xf numFmtId="166" fontId="27" fillId="12" borderId="0" xfId="1" applyNumberFormat="1" applyFont="1" applyFill="1" applyAlignment="1">
      <alignment wrapText="1"/>
    </xf>
    <xf numFmtId="0" fontId="27" fillId="0" borderId="0" xfId="0" applyFont="1"/>
    <xf numFmtId="0" fontId="28" fillId="0" borderId="0" xfId="0" applyFont="1"/>
    <xf numFmtId="0" fontId="28" fillId="0" borderId="0" xfId="0" applyFont="1"/>
    <xf numFmtId="0" fontId="28" fillId="0" borderId="0" xfId="0" applyFont="1"/>
    <xf numFmtId="0" fontId="28" fillId="0" borderId="0" xfId="0" applyFont="1"/>
    <xf numFmtId="0" fontId="20" fillId="0" borderId="10" xfId="0" applyFont="1" applyFill="1" applyBorder="1" applyAlignment="1">
      <alignment horizontal="left" vertical="center" indent="1"/>
    </xf>
    <xf numFmtId="0" fontId="20" fillId="0" borderId="1" xfId="0" applyFont="1" applyFill="1" applyBorder="1" applyAlignment="1">
      <alignment horizontal="left" vertical="center" wrapText="1" indent="1"/>
    </xf>
    <xf numFmtId="0" fontId="20" fillId="15" borderId="1" xfId="0" applyFont="1" applyFill="1" applyBorder="1" applyAlignment="1">
      <alignment horizontal="center" vertical="center"/>
    </xf>
    <xf numFmtId="0" fontId="20" fillId="0" borderId="13" xfId="0" applyFont="1" applyFill="1" applyBorder="1" applyAlignment="1">
      <alignment horizontal="center" vertical="center"/>
    </xf>
    <xf numFmtId="0" fontId="20" fillId="0" borderId="19" xfId="0" applyFont="1" applyFill="1" applyBorder="1" applyAlignment="1">
      <alignment vertical="center" wrapText="1"/>
    </xf>
    <xf numFmtId="0" fontId="20" fillId="2" borderId="41" xfId="0" applyFont="1" applyFill="1" applyBorder="1" applyAlignment="1">
      <alignment vertical="center"/>
    </xf>
    <xf numFmtId="166" fontId="20" fillId="2" borderId="41" xfId="1" applyNumberFormat="1" applyFont="1" applyFill="1" applyBorder="1" applyAlignment="1">
      <alignment vertical="center"/>
    </xf>
    <xf numFmtId="166" fontId="20" fillId="2" borderId="42" xfId="1" applyNumberFormat="1" applyFont="1" applyFill="1" applyBorder="1" applyAlignment="1">
      <alignment vertical="center"/>
    </xf>
    <xf numFmtId="0" fontId="20" fillId="2" borderId="44" xfId="0" applyFont="1" applyFill="1" applyBorder="1" applyAlignment="1">
      <alignment vertical="center" wrapText="1"/>
    </xf>
    <xf numFmtId="0" fontId="21" fillId="4" borderId="21" xfId="0" applyFont="1" applyFill="1" applyBorder="1" applyAlignment="1">
      <alignment horizontal="center" vertical="center" wrapText="1"/>
    </xf>
    <xf numFmtId="0" fontId="0" fillId="0" borderId="0" xfId="0" applyFont="1" applyAlignment="1">
      <alignment horizontal="left" vertical="top"/>
    </xf>
    <xf numFmtId="0" fontId="10" fillId="2" borderId="40" xfId="0" applyFont="1" applyFill="1" applyBorder="1" applyAlignment="1">
      <alignment vertical="center"/>
    </xf>
    <xf numFmtId="0" fontId="33" fillId="0" borderId="0" xfId="0" applyFont="1" applyFill="1" applyAlignment="1">
      <alignment horizontal="left" vertical="top"/>
    </xf>
    <xf numFmtId="0" fontId="20" fillId="5" borderId="1" xfId="0" applyFont="1" applyFill="1" applyBorder="1" applyAlignment="1">
      <alignment horizontal="center" vertical="center"/>
    </xf>
    <xf numFmtId="9" fontId="22" fillId="5" borderId="27" xfId="6" applyNumberFormat="1" applyFont="1" applyFill="1" applyBorder="1" applyAlignment="1" applyProtection="1">
      <alignment horizontal="right" vertical="center"/>
    </xf>
    <xf numFmtId="43" fontId="23" fillId="16" borderId="26" xfId="6" applyNumberFormat="1" applyFont="1" applyFill="1" applyBorder="1" applyAlignment="1" applyProtection="1">
      <alignment horizontal="right" vertical="center"/>
    </xf>
    <xf numFmtId="0" fontId="20" fillId="0" borderId="10" xfId="0" applyFont="1" applyFill="1" applyBorder="1" applyAlignment="1">
      <alignment horizontal="left" vertical="center"/>
    </xf>
    <xf numFmtId="0" fontId="20" fillId="0" borderId="1" xfId="0" applyFont="1" applyFill="1" applyBorder="1" applyAlignment="1">
      <alignment horizontal="left" vertical="center" wrapText="1"/>
    </xf>
    <xf numFmtId="0" fontId="20" fillId="0" borderId="12" xfId="0" applyFont="1" applyFill="1" applyBorder="1" applyAlignment="1">
      <alignment horizontal="left" vertical="center"/>
    </xf>
    <xf numFmtId="0" fontId="20" fillId="0" borderId="13" xfId="0" applyFont="1" applyFill="1" applyBorder="1" applyAlignment="1">
      <alignment horizontal="left" vertical="center" wrapText="1"/>
    </xf>
    <xf numFmtId="43" fontId="21" fillId="16" borderId="43" xfId="4" applyNumberFormat="1" applyFont="1" applyFill="1" applyBorder="1" applyAlignment="1">
      <alignment horizontal="right" vertical="center"/>
    </xf>
    <xf numFmtId="49" fontId="21" fillId="0" borderId="14" xfId="0" applyNumberFormat="1" applyFont="1" applyFill="1" applyBorder="1" applyAlignment="1">
      <alignment vertical="center"/>
    </xf>
    <xf numFmtId="0" fontId="0" fillId="3" borderId="12" xfId="0" applyFill="1" applyBorder="1" applyAlignment="1">
      <alignment vertical="center"/>
    </xf>
    <xf numFmtId="0" fontId="0" fillId="3" borderId="13" xfId="0" applyFill="1" applyBorder="1" applyAlignment="1">
      <alignment vertical="center"/>
    </xf>
    <xf numFmtId="43" fontId="0" fillId="14" borderId="46" xfId="1" applyNumberFormat="1" applyFont="1" applyFill="1" applyBorder="1" applyAlignment="1">
      <alignment vertical="center"/>
    </xf>
    <xf numFmtId="0" fontId="1" fillId="2" borderId="47" xfId="0" applyFont="1" applyFill="1" applyBorder="1" applyAlignment="1">
      <alignment vertical="center"/>
    </xf>
    <xf numFmtId="0" fontId="1" fillId="2" borderId="45" xfId="0" applyFont="1" applyFill="1" applyBorder="1" applyAlignment="1">
      <alignment vertical="center"/>
    </xf>
    <xf numFmtId="43" fontId="1" fillId="2" borderId="48" xfId="1" applyNumberFormat="1" applyFont="1" applyFill="1" applyBorder="1" applyAlignment="1">
      <alignment vertical="center"/>
    </xf>
    <xf numFmtId="4" fontId="0" fillId="0" borderId="0" xfId="0" applyNumberFormat="1" applyFont="1"/>
    <xf numFmtId="0" fontId="35" fillId="0" borderId="0" xfId="0" applyNumberFormat="1" applyFont="1"/>
    <xf numFmtId="4" fontId="35" fillId="0" borderId="0" xfId="0" applyNumberFormat="1" applyFont="1"/>
    <xf numFmtId="49" fontId="0" fillId="11" borderId="0" xfId="1" quotePrefix="1" applyNumberFormat="1" applyFont="1" applyFill="1" applyAlignment="1">
      <alignment horizontal="right"/>
    </xf>
    <xf numFmtId="0" fontId="21" fillId="13" borderId="16" xfId="0" applyFont="1" applyFill="1" applyBorder="1" applyAlignment="1">
      <alignment horizontal="left" vertical="center"/>
    </xf>
    <xf numFmtId="0" fontId="21" fillId="13" borderId="17" xfId="0" applyFont="1" applyFill="1" applyBorder="1" applyAlignment="1">
      <alignment horizontal="left" vertical="center"/>
    </xf>
    <xf numFmtId="0" fontId="21" fillId="13" borderId="18" xfId="0" applyFont="1" applyFill="1" applyBorder="1" applyAlignment="1">
      <alignment horizontal="left" vertical="center"/>
    </xf>
    <xf numFmtId="166" fontId="27" fillId="12" borderId="0" xfId="1" applyNumberFormat="1" applyFont="1" applyFill="1" applyAlignment="1">
      <alignment wrapText="1"/>
    </xf>
    <xf numFmtId="166" fontId="27" fillId="12" borderId="0" xfId="1" applyNumberFormat="1" applyFont="1" applyFill="1" applyAlignment="1">
      <alignment horizontal="left" wrapText="1"/>
    </xf>
  </cellXfs>
  <cellStyles count="8">
    <cellStyle name="Comma" xfId="1" builtinId="3"/>
    <cellStyle name="Comma 2" xfId="7"/>
    <cellStyle name="Currency" xfId="4" builtinId="4"/>
    <cellStyle name="Currency 2" xfId="6"/>
    <cellStyle name="Normal" xfId="0" builtinId="0"/>
    <cellStyle name="Normal 2 10" xfId="2"/>
    <cellStyle name="Normal 53" xfId="3"/>
    <cellStyle name="Percent" xfId="5" builtinId="5"/>
  </cellStyles>
  <dxfs count="70">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6" formatCode="_(* #,##0_);_(* \(#,##0\);_(* &quot;-&quot;??_);_(@_)"/>
    </dxf>
    <dxf>
      <font>
        <b val="0"/>
        <i val="0"/>
        <strike val="0"/>
        <condense val="0"/>
        <extend val="0"/>
        <outline val="0"/>
        <shadow val="0"/>
        <u val="none"/>
        <vertAlign val="baseline"/>
        <sz val="11"/>
        <color theme="1"/>
        <name val="Calibri"/>
        <scheme val="minor"/>
      </font>
      <numFmt numFmtId="4" formatCode="#,##0.00"/>
    </dxf>
    <dxf>
      <numFmt numFmtId="166" formatCode="_(* #,##0_);_(* \(#,##0\);_(* &quot;-&quot;??_);_(@_)"/>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166" formatCode="_(* #,##0_);_(* \(#,##0\);_(* &quot;-&quot;??_);_(@_)"/>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168" formatCode="_-* #,##0_-;\-* #,##0_-;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8" formatCode="_-* #,##0_-;\-* #,##0_-;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8" formatCode="_-* #,##0_-;\-* #,##0_-;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8" formatCode="_-* #,##0_-;\-* #,##0_-;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8" formatCode="_-* #,##0_-;\-* #,##0_-;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8" formatCode="_-* #,##0_-;\-* #,##0_-;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8" formatCode="_-* #,##0_-;\-* #,##0_-;_-* &quot;-&quot;??_-;_-@_-"/>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6" formatCode="_(* #,##0_);_(* \(#,##0\);_(* &quot;-&quot;??_);_(@_)"/>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7" formatCode="_(* #,##0.0_);_(* \(#,##0.0\);_(* &quot;-&quot;??_);_(@_)"/>
    </dxf>
    <dxf>
      <font>
        <b val="0"/>
        <i val="0"/>
        <strike val="0"/>
        <condense val="0"/>
        <extend val="0"/>
        <outline val="0"/>
        <shadow val="0"/>
        <u val="none"/>
        <vertAlign val="baseline"/>
        <sz val="11"/>
        <color theme="1"/>
        <name val="Calibri"/>
        <scheme val="minor"/>
      </font>
      <numFmt numFmtId="167" formatCode="_(* #,##0.0_);_(* \(#,##0.0\);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5" formatCode="_(* #,##0.00_);_(* \(#,##0.00\);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dxf>
    <dxf>
      <alignment horizontal="right" vertical="bottom" textRotation="0" wrapText="0" indent="0" justifyLastLine="0" shrinkToFit="0" readingOrder="0"/>
    </dxf>
    <dxf>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indent="0" justifyLastLine="0" shrinkToFit="0" readingOrder="0"/>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powerPivotData" Target="model/item.data"/><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0</xdr:colOff>
      <xdr:row>2</xdr:row>
      <xdr:rowOff>114300</xdr:rowOff>
    </xdr:from>
    <xdr:ext cx="3756660" cy="4524376"/>
    <xdr:sp macro="" textlink="">
      <xdr:nvSpPr>
        <xdr:cNvPr id="2" name="TextBox 1"/>
        <xdr:cNvSpPr txBox="1"/>
      </xdr:nvSpPr>
      <xdr:spPr>
        <a:xfrm>
          <a:off x="10890885" y="495300"/>
          <a:ext cx="3756660" cy="4524376"/>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Offer Summary Instructions:</a:t>
          </a:r>
          <a:r>
            <a:rPr lang="en-US" sz="1100" b="1" baseline="0"/>
            <a:t> </a:t>
          </a:r>
        </a:p>
        <a:p>
          <a:pPr eaLnBrk="1" fontAlgn="auto" latinLnBrk="0" hangingPunct="1"/>
          <a:r>
            <a:rPr lang="en-US" sz="1100" baseline="0">
              <a:solidFill>
                <a:schemeClr val="tx1"/>
              </a:solidFill>
              <a:effectLst/>
              <a:latin typeface="+mn-lt"/>
              <a:ea typeface="+mn-ea"/>
              <a:cs typeface="+mn-cs"/>
            </a:rPr>
            <a:t>Bidders are to populate all </a:t>
          </a:r>
          <a:r>
            <a:rPr lang="en-US" sz="1400" b="1" baseline="0">
              <a:solidFill>
                <a:schemeClr val="tx1"/>
              </a:solidFill>
              <a:effectLst/>
              <a:latin typeface="+mn-lt"/>
              <a:ea typeface="+mn-ea"/>
              <a:cs typeface="+mn-cs"/>
            </a:rPr>
            <a:t>yellow cells</a:t>
          </a:r>
          <a:r>
            <a:rPr lang="en-US" sz="1100" baseline="0">
              <a:solidFill>
                <a:schemeClr val="tx1"/>
              </a:solidFill>
              <a:effectLst/>
              <a:latin typeface="+mn-lt"/>
              <a:ea typeface="+mn-ea"/>
              <a:cs typeface="+mn-cs"/>
            </a:rPr>
            <a:t>. Firm fixed prices need to be provided for every CLIN, with no omissions.</a:t>
          </a:r>
        </a:p>
        <a:p>
          <a:pPr eaLnBrk="1" fontAlgn="auto" latinLnBrk="0" hangingPunct="1"/>
          <a:endParaRPr lang="en-US">
            <a:effectLst/>
          </a:endParaRPr>
        </a:p>
        <a:p>
          <a:r>
            <a:rPr lang="en-US" sz="1100" i="1" baseline="0">
              <a:solidFill>
                <a:schemeClr val="tx1"/>
              </a:solidFill>
              <a:effectLst/>
              <a:latin typeface="+mn-lt"/>
              <a:ea typeface="+mn-ea"/>
              <a:cs typeface="+mn-cs"/>
            </a:rPr>
            <a:t>Note </a:t>
          </a:r>
          <a:r>
            <a:rPr lang="pl-PL" sz="1100" i="1" baseline="0">
              <a:solidFill>
                <a:schemeClr val="tx1"/>
              </a:solidFill>
              <a:effectLst/>
              <a:latin typeface="+mn-lt"/>
              <a:ea typeface="+mn-ea"/>
              <a:cs typeface="+mn-cs"/>
            </a:rPr>
            <a:t>that </a:t>
          </a:r>
          <a:r>
            <a:rPr lang="en-US" sz="1100" i="1" baseline="0">
              <a:solidFill>
                <a:schemeClr val="tx1"/>
              </a:solidFill>
              <a:effectLst/>
              <a:latin typeface="+mn-lt"/>
              <a:ea typeface="+mn-ea"/>
              <a:cs typeface="+mn-cs"/>
            </a:rPr>
            <a:t>any formulas existing in the cells are provided only to assist the bidder, and ultimately all calculations are the bidder's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firm fixed price column in this "Offer Summary" sheet should equal the grand total from the "CLIN Summary" tab. These totals are also required to be traceable to the totals from the details tabs (Batch #1+Batch#2+Labour+Other Material+Travel+ODCs)= Grand Total= CLIN Summary Tab.</a:t>
          </a:r>
        </a:p>
        <a:p>
          <a:endParaRPr lang="en-US"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Example for multiple currencies: </a:t>
          </a:r>
        </a:p>
        <a:p>
          <a:endParaRPr lang="en-US" sz="1100" b="0" baseline="0">
            <a:solidFill>
              <a:schemeClr val="tx1"/>
            </a:solidFill>
            <a:effectLst/>
            <a:latin typeface="+mn-lt"/>
            <a:ea typeface="+mn-ea"/>
            <a:cs typeface="+mn-cs"/>
          </a:endParaRPr>
        </a:p>
        <a:p>
          <a:endParaRPr lang="en-US" sz="1100" b="0" baseline="0">
            <a:solidFill>
              <a:schemeClr val="tx1"/>
            </a:solidFill>
            <a:effectLst/>
            <a:latin typeface="+mn-lt"/>
            <a:ea typeface="+mn-ea"/>
            <a:cs typeface="+mn-cs"/>
          </a:endParaRPr>
        </a:p>
        <a:p>
          <a:endParaRPr lang="en-US">
            <a:effectLst/>
          </a:endParaRPr>
        </a:p>
      </xdr:txBody>
    </xdr:sp>
    <xdr:clientData/>
  </xdr:oneCellAnchor>
  <xdr:twoCellAnchor editAs="oneCell">
    <xdr:from>
      <xdr:col>5</xdr:col>
      <xdr:colOff>68581</xdr:colOff>
      <xdr:row>19</xdr:row>
      <xdr:rowOff>135256</xdr:rowOff>
    </xdr:from>
    <xdr:to>
      <xdr:col>11</xdr:col>
      <xdr:colOff>22861</xdr:colOff>
      <xdr:row>25</xdr:row>
      <xdr:rowOff>12864</xdr:rowOff>
    </xdr:to>
    <xdr:pic>
      <xdr:nvPicPr>
        <xdr:cNvPr id="3" name="Picture 2"/>
        <xdr:cNvPicPr>
          <a:picLocks noChangeAspect="1"/>
        </xdr:cNvPicPr>
      </xdr:nvPicPr>
      <xdr:blipFill>
        <a:blip xmlns:r="http://schemas.openxmlformats.org/officeDocument/2006/relationships" r:embed="rId1"/>
        <a:stretch>
          <a:fillRect/>
        </a:stretch>
      </xdr:blipFill>
      <xdr:spPr>
        <a:xfrm>
          <a:off x="10088881" y="3747136"/>
          <a:ext cx="3611880" cy="9748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14</xdr:col>
      <xdr:colOff>83820</xdr:colOff>
      <xdr:row>3</xdr:row>
      <xdr:rowOff>167640</xdr:rowOff>
    </xdr:from>
    <xdr:ext cx="3482340" cy="5133841"/>
    <xdr:sp macro="" textlink="">
      <xdr:nvSpPr>
        <xdr:cNvPr id="2" name="TextBox 1"/>
        <xdr:cNvSpPr txBox="1"/>
      </xdr:nvSpPr>
      <xdr:spPr>
        <a:xfrm>
          <a:off x="19598640" y="899160"/>
          <a:ext cx="3482340" cy="513384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CLIN Summary</a:t>
          </a:r>
          <a:r>
            <a:rPr lang="en-US" sz="1100" b="1" baseline="0"/>
            <a:t> </a:t>
          </a:r>
          <a:r>
            <a:rPr lang="en-US" sz="1100" b="1"/>
            <a:t>Instruction:</a:t>
          </a:r>
          <a:r>
            <a:rPr lang="en-US" sz="1100" b="1" baseline="0"/>
            <a:t> </a:t>
          </a:r>
        </a:p>
        <a:p>
          <a:pPr eaLnBrk="1" fontAlgn="auto" latinLnBrk="0" hangingPunct="1"/>
          <a:r>
            <a:rPr lang="en-US" sz="1100" baseline="0">
              <a:solidFill>
                <a:schemeClr val="tx1"/>
              </a:solidFill>
              <a:effectLst/>
              <a:latin typeface="+mn-lt"/>
              <a:ea typeface="+mn-ea"/>
              <a:cs typeface="+mn-cs"/>
            </a:rPr>
            <a:t>Bidders are to populate all </a:t>
          </a:r>
          <a:r>
            <a:rPr lang="en-US" sz="1400" b="1" baseline="0">
              <a:solidFill>
                <a:schemeClr val="tx1"/>
              </a:solidFill>
              <a:effectLst/>
              <a:latin typeface="+mn-lt"/>
              <a:ea typeface="+mn-ea"/>
              <a:cs typeface="+mn-cs"/>
            </a:rPr>
            <a:t>yellow cells</a:t>
          </a:r>
          <a:r>
            <a:rPr lang="en-US" sz="1100" baseline="0">
              <a:solidFill>
                <a:schemeClr val="tx1"/>
              </a:solidFill>
              <a:effectLst/>
              <a:latin typeface="+mn-lt"/>
              <a:ea typeface="+mn-ea"/>
              <a:cs typeface="+mn-cs"/>
            </a:rPr>
            <a:t>. Firm fixed prices need to be provided for every CLIN, with no omissions.</a:t>
          </a:r>
          <a:endParaRPr lang="pl-PL" sz="1100" baseline="0">
            <a:solidFill>
              <a:schemeClr val="tx1"/>
            </a:solidFill>
            <a:effectLst/>
            <a:latin typeface="+mn-lt"/>
            <a:ea typeface="+mn-ea"/>
            <a:cs typeface="+mn-cs"/>
          </a:endParaRPr>
        </a:p>
        <a:p>
          <a:pPr eaLnBrk="1" fontAlgn="auto" latinLnBrk="0" hangingPunct="1"/>
          <a:r>
            <a:rPr lang="pl-PL" sz="1100" baseline="0">
              <a:solidFill>
                <a:schemeClr val="tx1"/>
              </a:solidFill>
              <a:effectLst/>
              <a:latin typeface="+mn-lt"/>
              <a:ea typeface="+mn-ea"/>
              <a:cs typeface="+mn-cs"/>
            </a:rPr>
            <a:t>If Bidder decides to keep any CLIN at zero costs the reason for it has to be explained in the corresponding Comments field.</a:t>
          </a:r>
          <a:endParaRPr lang="en-US" sz="1100" baseline="0">
            <a:solidFill>
              <a:schemeClr val="tx1"/>
            </a:solidFill>
            <a:effectLst/>
            <a:latin typeface="+mn-lt"/>
            <a:ea typeface="+mn-ea"/>
            <a:cs typeface="+mn-cs"/>
          </a:endParaRPr>
        </a:p>
        <a:p>
          <a:pPr eaLnBrk="1" fontAlgn="auto" latinLnBrk="0" hangingPunct="1"/>
          <a:endParaRPr lang="en-US" sz="1100" baseline="0">
            <a:solidFill>
              <a:schemeClr val="tx1"/>
            </a:solidFill>
            <a:effectLst/>
            <a:latin typeface="+mn-lt"/>
            <a:ea typeface="+mn-ea"/>
            <a:cs typeface="+mn-cs"/>
          </a:endParaRPr>
        </a:p>
        <a:p>
          <a:pPr eaLnBrk="1" fontAlgn="auto" latinLnBrk="0" hangingPunct="1"/>
          <a:r>
            <a:rPr lang="en-US" sz="1100" baseline="0">
              <a:solidFill>
                <a:schemeClr val="tx1"/>
              </a:solidFill>
              <a:effectLst/>
              <a:latin typeface="+mn-lt"/>
              <a:ea typeface="+mn-ea"/>
              <a:cs typeface="+mn-cs"/>
            </a:rPr>
            <a:t>For the CLIN Summary Tab Bidders have 2 options:</a:t>
          </a:r>
          <a:endParaRPr lang="pl-PL" sz="1400" baseline="0">
            <a:solidFill>
              <a:schemeClr val="tx1"/>
            </a:solidFill>
            <a:effectLst/>
            <a:latin typeface="+mn-lt"/>
            <a:ea typeface="+mn-ea"/>
            <a:cs typeface="+mn-cs"/>
          </a:endParaRPr>
        </a:p>
        <a:p>
          <a:pPr eaLnBrk="1" fontAlgn="auto" latinLnBrk="0" hangingPunct="1"/>
          <a:r>
            <a:rPr lang="en-US" sz="1100" baseline="0">
              <a:solidFill>
                <a:schemeClr val="tx1"/>
              </a:solidFill>
              <a:effectLst/>
              <a:latin typeface="+mn-lt"/>
              <a:ea typeface="+mn-ea"/>
              <a:cs typeface="+mn-cs"/>
            </a:rPr>
            <a:t>A) Columns may be added to the right of the current table; two columns "Unit Price" and "Total Firm Fixed Price" would be added for each additional currency of the bid</a:t>
          </a:r>
          <a:r>
            <a:rPr lang="pl-PL" sz="1100" baseline="0">
              <a:solidFill>
                <a:schemeClr val="tx1"/>
              </a:solidFill>
              <a:effectLst/>
              <a:latin typeface="+mn-lt"/>
              <a:ea typeface="+mn-ea"/>
              <a:cs typeface="+mn-cs"/>
            </a:rPr>
            <a:t>;</a:t>
          </a:r>
        </a:p>
        <a:p>
          <a:pPr eaLnBrk="1" fontAlgn="auto" latinLnBrk="0" hangingPunct="1"/>
          <a:r>
            <a:rPr lang="en-US" sz="1100" baseline="0">
              <a:solidFill>
                <a:schemeClr val="tx1"/>
              </a:solidFill>
              <a:effectLst/>
              <a:latin typeface="+mn-lt"/>
              <a:ea typeface="+mn-ea"/>
              <a:cs typeface="+mn-cs"/>
            </a:rPr>
            <a:t>B) Bidders may duplicate the CLIN Summary tab for each currency bid.</a:t>
          </a: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assist the bidder and ultimately all calculations are the bidder's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of the "Firm Fixed Price" column in this CLIN Summary sheet should equal the grand total from the "Offer Summary" tab. These totals are also required to be traceable to the totals from the details tabs (Batch#1+Batch#2+Batch#3+Labour+Other </a:t>
          </a:r>
        </a:p>
        <a:p>
          <a:r>
            <a:rPr lang="en-US" sz="1100" b="0" baseline="0">
              <a:solidFill>
                <a:schemeClr val="tx1"/>
              </a:solidFill>
              <a:effectLst/>
              <a:latin typeface="+mn-lt"/>
              <a:ea typeface="+mn-ea"/>
              <a:cs typeface="+mn-cs"/>
            </a:rPr>
            <a:t>Material+Travel+ODC)= Grand Total= CLIN Summary Tab.</a:t>
          </a:r>
          <a:endParaRPr lang="en-US">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14</xdr:col>
      <xdr:colOff>396240</xdr:colOff>
      <xdr:row>1</xdr:row>
      <xdr:rowOff>114300</xdr:rowOff>
    </xdr:from>
    <xdr:ext cx="3482340" cy="2550442"/>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813780" y="297180"/>
          <a:ext cx="3482340" cy="2550442"/>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Batch #1 Instruction:</a:t>
          </a:r>
          <a:r>
            <a:rPr lang="en-US" sz="1100" b="1" baseline="0"/>
            <a:t> </a:t>
          </a:r>
        </a:p>
        <a:p>
          <a:pPr eaLnBrk="1" fontAlgn="auto" latinLnBrk="0" hangingPunct="1"/>
          <a:r>
            <a:rPr lang="en-US" sz="1100" baseline="0">
              <a:solidFill>
                <a:schemeClr val="tx1"/>
              </a:solidFill>
              <a:effectLst/>
              <a:latin typeface="+mn-lt"/>
              <a:ea typeface="+mn-ea"/>
              <a:cs typeface="+mn-cs"/>
            </a:rPr>
            <a:t>Bidders are to populate all </a:t>
          </a:r>
          <a:r>
            <a:rPr lang="en-US" sz="1400" b="1" baseline="0">
              <a:solidFill>
                <a:schemeClr val="tx1"/>
              </a:solidFill>
              <a:effectLst/>
              <a:latin typeface="+mn-lt"/>
              <a:ea typeface="+mn-ea"/>
              <a:cs typeface="+mn-cs"/>
            </a:rPr>
            <a:t>yellow cells</a:t>
          </a:r>
          <a:r>
            <a:rPr lang="en-US" sz="1100" baseline="0">
              <a:solidFill>
                <a:schemeClr val="tx1"/>
              </a:solidFill>
              <a:effectLst/>
              <a:latin typeface="+mn-lt"/>
              <a:ea typeface="+mn-ea"/>
              <a:cs typeface="+mn-cs"/>
            </a:rPr>
            <a:t>. Firm fixed prices need to be provided for every CLIN, with no omissions.</a:t>
          </a:r>
          <a:endParaRPr lang="pl-PL" sz="1100" baseline="0">
            <a:solidFill>
              <a:schemeClr val="tx1"/>
            </a:solidFill>
            <a:effectLst/>
            <a:latin typeface="+mn-lt"/>
            <a:ea typeface="+mn-ea"/>
            <a:cs typeface="+mn-cs"/>
          </a:endParaRPr>
        </a:p>
        <a:p>
          <a:pPr eaLnBrk="1" fontAlgn="auto" latinLnBrk="0" hangingPunct="1"/>
          <a:r>
            <a:rPr lang="pl-PL" sz="1100" baseline="0">
              <a:solidFill>
                <a:schemeClr val="tx1"/>
              </a:solidFill>
              <a:effectLst/>
              <a:latin typeface="+mn-lt"/>
              <a:ea typeface="+mn-ea"/>
              <a:cs typeface="+mn-cs"/>
            </a:rPr>
            <a:t>If Bidder decides to keep any CLIN at zero costs the reason for it has to be explained in the corresponding Comments field.</a:t>
          </a:r>
          <a:endParaRPr lang="en-US" sz="1100" baseline="0">
            <a:solidFill>
              <a:schemeClr val="tx1"/>
            </a:solidFill>
            <a:effectLst/>
            <a:latin typeface="+mn-lt"/>
            <a:ea typeface="+mn-ea"/>
            <a:cs typeface="+mn-cs"/>
          </a:endParaRPr>
        </a:p>
        <a:p>
          <a:pPr eaLnBrk="1" fontAlgn="auto" latinLnBrk="0" hangingPunct="1"/>
          <a:endParaRPr lang="en-US" sz="1100" baseline="0">
            <a:solidFill>
              <a:schemeClr val="tx1"/>
            </a:solidFill>
            <a:effectLst/>
            <a:latin typeface="+mn-lt"/>
            <a:ea typeface="+mn-ea"/>
            <a:cs typeface="+mn-cs"/>
          </a:endParaRPr>
        </a:p>
        <a:p>
          <a:r>
            <a:rPr lang="en-US" sz="1100" i="1" baseline="0">
              <a:solidFill>
                <a:schemeClr val="tx1"/>
              </a:solidFill>
              <a:effectLst/>
              <a:latin typeface="+mn-lt"/>
              <a:ea typeface="+mn-ea"/>
              <a:cs typeface="+mn-cs"/>
            </a:rPr>
            <a:t>Note: Any formulas existing in the cells are provided only to assist the bidder and ultimately all calculations are the bidder's responsibility. As such, the contractor may alter any formulas necessary to provide an accurate, clear and traceable bid as required. </a:t>
          </a:r>
        </a:p>
        <a:p>
          <a:endParaRPr lang="en-US">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15</xdr:col>
      <xdr:colOff>0</xdr:colOff>
      <xdr:row>2</xdr:row>
      <xdr:rowOff>0</xdr:rowOff>
    </xdr:from>
    <xdr:ext cx="3482340" cy="2550442"/>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9042380" y="533400"/>
          <a:ext cx="3482340" cy="2550442"/>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Batch #2 Instruction:</a:t>
          </a:r>
          <a:r>
            <a:rPr lang="en-US" sz="1100" b="1" baseline="0"/>
            <a:t> </a:t>
          </a:r>
        </a:p>
        <a:p>
          <a:pPr eaLnBrk="1" fontAlgn="auto" latinLnBrk="0" hangingPunct="1"/>
          <a:r>
            <a:rPr lang="en-US" sz="1100" baseline="0">
              <a:solidFill>
                <a:schemeClr val="tx1"/>
              </a:solidFill>
              <a:effectLst/>
              <a:latin typeface="+mn-lt"/>
              <a:ea typeface="+mn-ea"/>
              <a:cs typeface="+mn-cs"/>
            </a:rPr>
            <a:t>Bidders are to populate all </a:t>
          </a:r>
          <a:r>
            <a:rPr lang="en-US" sz="1400" b="1" baseline="0">
              <a:solidFill>
                <a:schemeClr val="tx1"/>
              </a:solidFill>
              <a:effectLst/>
              <a:latin typeface="+mn-lt"/>
              <a:ea typeface="+mn-ea"/>
              <a:cs typeface="+mn-cs"/>
            </a:rPr>
            <a:t>yellow cells</a:t>
          </a:r>
          <a:r>
            <a:rPr lang="en-US" sz="1100" baseline="0">
              <a:solidFill>
                <a:schemeClr val="tx1"/>
              </a:solidFill>
              <a:effectLst/>
              <a:latin typeface="+mn-lt"/>
              <a:ea typeface="+mn-ea"/>
              <a:cs typeface="+mn-cs"/>
            </a:rPr>
            <a:t>. Firm fixed prices need to be provided for every CLIN, with no omissions.</a:t>
          </a:r>
          <a:endParaRPr lang="pl-PL" sz="1100" baseline="0">
            <a:solidFill>
              <a:schemeClr val="tx1"/>
            </a:solidFill>
            <a:effectLst/>
            <a:latin typeface="+mn-lt"/>
            <a:ea typeface="+mn-ea"/>
            <a:cs typeface="+mn-cs"/>
          </a:endParaRPr>
        </a:p>
        <a:p>
          <a:pPr eaLnBrk="1" fontAlgn="auto" latinLnBrk="0" hangingPunct="1"/>
          <a:r>
            <a:rPr lang="pl-PL" sz="1100" baseline="0">
              <a:solidFill>
                <a:schemeClr val="tx1"/>
              </a:solidFill>
              <a:effectLst/>
              <a:latin typeface="+mn-lt"/>
              <a:ea typeface="+mn-ea"/>
              <a:cs typeface="+mn-cs"/>
            </a:rPr>
            <a:t>If Bidder decides to keep any CLIN at zero costs the reason for it has to be explained in the corresponding Comments field.</a:t>
          </a:r>
          <a:endParaRPr lang="en-US" sz="1100" baseline="0">
            <a:solidFill>
              <a:schemeClr val="tx1"/>
            </a:solidFill>
            <a:effectLst/>
            <a:latin typeface="+mn-lt"/>
            <a:ea typeface="+mn-ea"/>
            <a:cs typeface="+mn-cs"/>
          </a:endParaRPr>
        </a:p>
        <a:p>
          <a:pPr eaLnBrk="1" fontAlgn="auto" latinLnBrk="0" hangingPunct="1"/>
          <a:endParaRPr lang="en-US" sz="1100" baseline="0">
            <a:solidFill>
              <a:schemeClr val="tx1"/>
            </a:solidFill>
            <a:effectLst/>
            <a:latin typeface="+mn-lt"/>
            <a:ea typeface="+mn-ea"/>
            <a:cs typeface="+mn-cs"/>
          </a:endParaRPr>
        </a:p>
        <a:p>
          <a:r>
            <a:rPr lang="en-US" sz="1100" i="1" baseline="0">
              <a:solidFill>
                <a:schemeClr val="tx1"/>
              </a:solidFill>
              <a:effectLst/>
              <a:latin typeface="+mn-lt"/>
              <a:ea typeface="+mn-ea"/>
              <a:cs typeface="+mn-cs"/>
            </a:rPr>
            <a:t>Note: Any formulas existing in the cells are provided only to assist the bidder and ultimately all calculations are the bidder's responsibility. As such, the contractor may alter any formulas necessary to provide an accurate, clear and traceable bid as required. </a:t>
          </a:r>
        </a:p>
        <a:p>
          <a:endParaRPr lang="en-US">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20</xdr:col>
      <xdr:colOff>5715</xdr:colOff>
      <xdr:row>4</xdr:row>
      <xdr:rowOff>17145</xdr:rowOff>
    </xdr:from>
    <xdr:ext cx="2887980" cy="7602855"/>
    <xdr:sp macro="" textlink="">
      <xdr:nvSpPr>
        <xdr:cNvPr id="2" name="TextBox 1"/>
        <xdr:cNvSpPr txBox="1"/>
      </xdr:nvSpPr>
      <xdr:spPr>
        <a:xfrm>
          <a:off x="26047065" y="3074670"/>
          <a:ext cx="2887980" cy="760285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Labour</a:t>
          </a:r>
          <a:r>
            <a:rPr lang="en-US" sz="1100" b="1" baseline="0"/>
            <a:t> table </a:t>
          </a:r>
          <a:r>
            <a:rPr lang="en-US" sz="1100" b="1"/>
            <a:t>Instructions:</a:t>
          </a:r>
          <a:r>
            <a:rPr lang="en-US" sz="1100" b="1" baseline="0"/>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This detailed labour table is to be completed by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with all columns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 </a:t>
          </a:r>
          <a:endParaRPr lang="en-US">
            <a:effectLst/>
          </a:endParaRPr>
        </a:p>
        <a:p>
          <a:endParaRPr lang="en-US" sz="1100" baseline="0"/>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endParaRPr lang="en-US">
            <a:effectLst/>
          </a:endParaRPr>
        </a:p>
        <a:p>
          <a:endParaRPr lang="en-US" sz="1100" baseline="0"/>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of the "Fully burdened cost" column should equal the grand total labour cost to include profit as well as all indirect rates (G&amp;A/Overhead/etc.) associated with labour.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(similar to the way profit is calculated). </a:t>
          </a:r>
          <a:endParaRPr lang="en-US">
            <a:effectLst/>
          </a:endParaRPr>
        </a:p>
      </xdr:txBody>
    </xdr:sp>
    <xdr:clientData/>
  </xdr:oneCellAnchor>
  <xdr:twoCellAnchor>
    <xdr:from>
      <xdr:col>2</xdr:col>
      <xdr:colOff>605790</xdr:colOff>
      <xdr:row>0</xdr:row>
      <xdr:rowOff>68581</xdr:rowOff>
    </xdr:from>
    <xdr:to>
      <xdr:col>10</xdr:col>
      <xdr:colOff>251460</xdr:colOff>
      <xdr:row>0</xdr:row>
      <xdr:rowOff>868681</xdr:rowOff>
    </xdr:to>
    <xdr:sp macro="" textlink="">
      <xdr:nvSpPr>
        <xdr:cNvPr id="3" name="TextBox 2"/>
        <xdr:cNvSpPr txBox="1"/>
      </xdr:nvSpPr>
      <xdr:spPr>
        <a:xfrm>
          <a:off x="2137410" y="68581"/>
          <a:ext cx="5802630" cy="8001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800"/>
            <a:t>Note:</a:t>
          </a:r>
          <a:r>
            <a:rPr lang="pl-PL" sz="1800" baseline="0"/>
            <a:t> </a:t>
          </a:r>
          <a:r>
            <a:rPr lang="pl-PL" sz="1800"/>
            <a:t>Please</a:t>
          </a:r>
          <a:r>
            <a:rPr lang="pl-PL" sz="1800" baseline="0"/>
            <a:t> see also the </a:t>
          </a:r>
          <a:r>
            <a:rPr lang="pl-PL" sz="1800" b="1" baseline="0"/>
            <a:t>Rates</a:t>
          </a:r>
          <a:r>
            <a:rPr lang="pl-PL" sz="1800" baseline="0"/>
            <a:t> tab where any and all rates included in this bid need to be listed.</a:t>
          </a:r>
          <a:endParaRPr lang="en-GB" sz="1800"/>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19</xdr:col>
      <xdr:colOff>243840</xdr:colOff>
      <xdr:row>3</xdr:row>
      <xdr:rowOff>167640</xdr:rowOff>
    </xdr:from>
    <xdr:ext cx="3482340" cy="6292492"/>
    <xdr:sp macro="" textlink="">
      <xdr:nvSpPr>
        <xdr:cNvPr id="2" name="TextBox 1"/>
        <xdr:cNvSpPr txBox="1"/>
      </xdr:nvSpPr>
      <xdr:spPr>
        <a:xfrm>
          <a:off x="26197560" y="1905000"/>
          <a:ext cx="3482340" cy="6292492"/>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Other</a:t>
          </a:r>
          <a:r>
            <a:rPr lang="en-US" sz="1100" b="1" baseline="0"/>
            <a:t> </a:t>
          </a:r>
          <a:r>
            <a:rPr lang="en-US" sz="1100" b="1"/>
            <a:t>Material</a:t>
          </a:r>
          <a:r>
            <a:rPr lang="en-US" sz="1100" b="1" baseline="0"/>
            <a:t> tab </a:t>
          </a:r>
          <a:r>
            <a:rPr lang="en-US" sz="1100" b="1"/>
            <a:t>Instruction:</a:t>
          </a:r>
          <a:r>
            <a:rPr lang="en-US" sz="1100" b="1" baseline="0"/>
            <a:t> </a:t>
          </a:r>
        </a:p>
        <a:p>
          <a:pPr eaLnBrk="1" fontAlgn="auto" latinLnBrk="0" hangingPunct="1"/>
          <a:r>
            <a:rPr lang="en-US" sz="1100" baseline="0">
              <a:solidFill>
                <a:schemeClr val="tx1"/>
              </a:solidFill>
              <a:effectLst/>
              <a:latin typeface="+mn-lt"/>
              <a:ea typeface="+mn-ea"/>
              <a:cs typeface="+mn-cs"/>
            </a:rPr>
            <a:t>This detailed material tab is to be completed by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with all the equipment that is not in scope of Batch#1 and Batch #2, and Batch#3 tabs. All columns need to be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a:t>
          </a:r>
          <a:endParaRPr lang="en-US">
            <a:effectLst/>
          </a:endParaRP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of the "Fully burdened cost" column should equal the grand total Material cost to include profit as well as all indirect rates (G&amp;A/Overhead/Material handling/etc.) associated with material.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(similar to the way profit is calculated). </a:t>
          </a:r>
          <a:endParaRPr lang="en-US">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14</xdr:col>
      <xdr:colOff>17145</xdr:colOff>
      <xdr:row>3</xdr:row>
      <xdr:rowOff>177165</xdr:rowOff>
    </xdr:from>
    <xdr:ext cx="3611880" cy="5603585"/>
    <xdr:sp macro="" textlink="">
      <xdr:nvSpPr>
        <xdr:cNvPr id="2" name="TextBox 1"/>
        <xdr:cNvSpPr txBox="1"/>
      </xdr:nvSpPr>
      <xdr:spPr>
        <a:xfrm>
          <a:off x="12361545" y="2186940"/>
          <a:ext cx="3611880" cy="560358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Travel</a:t>
          </a:r>
          <a:r>
            <a:rPr lang="en-US" sz="1100" b="1" baseline="0">
              <a:solidFill>
                <a:schemeClr val="tx1"/>
              </a:solidFill>
              <a:effectLst/>
              <a:latin typeface="+mn-lt"/>
              <a:ea typeface="+mn-ea"/>
              <a:cs typeface="+mn-cs"/>
            </a:rPr>
            <a:t> table </a:t>
          </a:r>
          <a:r>
            <a:rPr lang="en-US" sz="1100" b="1">
              <a:solidFill>
                <a:schemeClr val="tx1"/>
              </a:solidFill>
              <a:effectLst/>
              <a:latin typeface="+mn-lt"/>
              <a:ea typeface="+mn-ea"/>
              <a:cs typeface="+mn-cs"/>
            </a:rPr>
            <a:t>Instructions:</a:t>
          </a:r>
          <a:r>
            <a:rPr lang="en-US" sz="1100" b="1" baseline="0">
              <a:solidFill>
                <a:schemeClr val="tx1"/>
              </a:solidFill>
              <a:effectLst/>
              <a:latin typeface="+mn-lt"/>
              <a:ea typeface="+mn-ea"/>
              <a:cs typeface="+mn-cs"/>
            </a:rPr>
            <a:t> </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This detailed Travel table is to be completed by</a:t>
          </a:r>
          <a:r>
            <a:rPr lang="pl-PL" sz="1100" baseline="0">
              <a:solidFill>
                <a:schemeClr val="tx1"/>
              </a:solidFill>
              <a:effectLst/>
              <a:latin typeface="+mn-lt"/>
              <a:ea typeface="+mn-ea"/>
              <a:cs typeface="+mn-cs"/>
            </a:rPr>
            <a:t> B</a:t>
          </a:r>
          <a:r>
            <a:rPr lang="en-US" sz="1100" baseline="0">
              <a:solidFill>
                <a:schemeClr val="tx1"/>
              </a:solidFill>
              <a:effectLst/>
              <a:latin typeface="+mn-lt"/>
              <a:ea typeface="+mn-ea"/>
              <a:cs typeface="+mn-cs"/>
            </a:rPr>
            <a:t>idder with all columns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 </a:t>
          </a:r>
          <a:endParaRPr lang="en-US">
            <a:effectLst/>
          </a:endParaRP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sum of the "Total cost" column on this tab should equal the grand total Travel cost to include any profit as well as all indirect rates (G&amp;A/Overhead/etc.) associated with travel.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as separate columns. </a:t>
          </a:r>
          <a:endParaRPr lang="en-US">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13</xdr:col>
      <xdr:colOff>3810</xdr:colOff>
      <xdr:row>4</xdr:row>
      <xdr:rowOff>17145</xdr:rowOff>
    </xdr:from>
    <xdr:ext cx="3611880" cy="5603585"/>
    <xdr:sp macro="" textlink="">
      <xdr:nvSpPr>
        <xdr:cNvPr id="2" name="TextBox 1"/>
        <xdr:cNvSpPr txBox="1"/>
      </xdr:nvSpPr>
      <xdr:spPr>
        <a:xfrm>
          <a:off x="11519535" y="3074670"/>
          <a:ext cx="3611880" cy="560358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ODC </a:t>
          </a:r>
          <a:r>
            <a:rPr lang="en-US" sz="1100" b="1" baseline="0">
              <a:solidFill>
                <a:schemeClr val="tx1"/>
              </a:solidFill>
              <a:effectLst/>
              <a:latin typeface="+mn-lt"/>
              <a:ea typeface="+mn-ea"/>
              <a:cs typeface="+mn-cs"/>
            </a:rPr>
            <a:t>table </a:t>
          </a:r>
          <a:r>
            <a:rPr lang="en-US" sz="1100" b="1">
              <a:solidFill>
                <a:schemeClr val="tx1"/>
              </a:solidFill>
              <a:effectLst/>
              <a:latin typeface="+mn-lt"/>
              <a:ea typeface="+mn-ea"/>
              <a:cs typeface="+mn-cs"/>
            </a:rPr>
            <a:t>Instructions:</a:t>
          </a:r>
          <a:r>
            <a:rPr lang="en-US" sz="1100" b="1" baseline="0">
              <a:solidFill>
                <a:schemeClr val="tx1"/>
              </a:solidFill>
              <a:effectLst/>
              <a:latin typeface="+mn-lt"/>
              <a:ea typeface="+mn-ea"/>
              <a:cs typeface="+mn-cs"/>
            </a:rPr>
            <a:t> </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This detailed ODC table is to be completed by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with all columns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 </a:t>
          </a:r>
          <a:endParaRPr lang="en-US">
            <a:effectLst/>
          </a:endParaRP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sum of the "Total cost" column on this tab should equal the grand total ODC cost to include any profit as well as all indirect rates (G&amp;A/Overhead/etc.) associated with ODCs.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as separate columns. </a:t>
          </a:r>
          <a:endParaRPr lang="en-US">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4</xdr:col>
      <xdr:colOff>1047749</xdr:colOff>
      <xdr:row>7</xdr:row>
      <xdr:rowOff>15239</xdr:rowOff>
    </xdr:from>
    <xdr:to>
      <xdr:col>7</xdr:col>
      <xdr:colOff>1695450</xdr:colOff>
      <xdr:row>13</xdr:row>
      <xdr:rowOff>171450</xdr:rowOff>
    </xdr:to>
    <xdr:sp macro="" textlink="">
      <xdr:nvSpPr>
        <xdr:cNvPr id="2" name="TextBox 1"/>
        <xdr:cNvSpPr txBox="1"/>
      </xdr:nvSpPr>
      <xdr:spPr>
        <a:xfrm>
          <a:off x="5829299" y="2025014"/>
          <a:ext cx="5791201" cy="1299211"/>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Instructions:</a:t>
          </a:r>
          <a:r>
            <a:rPr lang="en-US" sz="1100" b="1" baseline="0"/>
            <a:t> </a:t>
          </a:r>
        </a:p>
        <a:p>
          <a:endParaRPr lang="en-US" sz="1100" b="1" baseline="0"/>
        </a:p>
        <a:p>
          <a:r>
            <a:rPr lang="en-US" sz="1100" b="0" baseline="0"/>
            <a:t>Although the rates in this tab do not need to be linked to calculations for purposes of the bid, it is required that </a:t>
          </a:r>
          <a:r>
            <a:rPr lang="pl-PL" sz="1100" b="0" baseline="0"/>
            <a:t>B</a:t>
          </a:r>
          <a:r>
            <a:rPr lang="en-US" sz="1100" b="0" baseline="0"/>
            <a:t>idders list any and all rates included in their bid to include (but not limited to):</a:t>
          </a:r>
        </a:p>
        <a:p>
          <a:r>
            <a:rPr lang="en-US" sz="1100" b="0" baseline="0"/>
            <a:t>Overhead, Labour Fringe, Material handling, General &amp;Administrative, Profit, etc. </a:t>
          </a:r>
          <a:endParaRPr lang="en-US" sz="1100" b="0"/>
        </a:p>
      </xdr:txBody>
    </xdr:sp>
    <xdr:clientData/>
  </xdr:twoCellAnchor>
</xdr:wsDr>
</file>

<file path=xl/tables/table1.xml><?xml version="1.0" encoding="utf-8"?>
<table xmlns="http://schemas.openxmlformats.org/spreadsheetml/2006/main" id="1" name="CLIN2_Labour102" displayName="CLIN2_Labour102" ref="B2:S10" totalsRowCount="1" headerRowDxfId="69">
  <autoFilter ref="B2:S9"/>
  <tableColumns count="18">
    <tableColumn id="1" name="CLIN" totalsRowLabel="Total"/>
    <tableColumn id="2" name="Labour Category"/>
    <tableColumn id="10" name="Currency" dataDxfId="68" totalsRowDxfId="67" dataCellStyle="Comma"/>
    <tableColumn id="3" name="Person-Days_x000a_2023"/>
    <tableColumn id="17" name="Person-Days_x000a_2024"/>
    <tableColumn id="16" name="Person-Days_x000a_2025"/>
    <tableColumn id="9" name="Person-Days_x000a_2026" dataDxfId="66"/>
    <tableColumn id="14" name="Person-Days_x000a_2027" dataDxfId="65"/>
    <tableColumn id="4" name="Lab-rate_x000a_2023" dataDxfId="64" totalsRowDxfId="63" dataCellStyle="Comma"/>
    <tableColumn id="13" name="Lab-rate_x000a_2024" dataDxfId="62" totalsRowDxfId="61" dataCellStyle="Comma"/>
    <tableColumn id="12" name="Lab-rate_x000a_2025" dataDxfId="60" totalsRowDxfId="59" dataCellStyle="Comma"/>
    <tableColumn id="15" name="Lab-rate_x000a_2026" dataDxfId="58" totalsRowDxfId="57" dataCellStyle="Comma"/>
    <tableColumn id="18" name="Lab-rate_x000a_2027" dataDxfId="56" totalsRowDxfId="55" dataCellStyle="Comma"/>
    <tableColumn id="6" name="Extended cost" dataDxfId="54" totalsRowDxfId="53" dataCellStyle="Comma">
      <calculatedColumnFormula>(E3*J3)+(F3*K3)*(G3*L3)</calculatedColumnFormula>
    </tableColumn>
    <tableColumn id="11" name="Expat Allowance (ONLY if applicable)" dataDxfId="52" dataCellStyle="Comma"/>
    <tableColumn id="8" name="Profit " dataDxfId="51" totalsRowDxfId="50" dataCellStyle="Comma">
      <calculatedColumnFormula>(O3+P3)*Rates!#REF!</calculatedColumnFormula>
    </tableColumn>
    <tableColumn id="5" name="Fully burdened cost" totalsRowFunction="sum" dataDxfId="49" totalsRowDxfId="48" dataCellStyle="Comma">
      <calculatedColumnFormula>CLIN2_Labour102[[#This Row],[Extended cost]]+CLIN2_Labour102[[#This Row],[Expat Allowance (ONLY if applicable)]]+CLIN2_Labour102[[#This Row],[Profit ]]</calculatedColumnFormula>
    </tableColumn>
    <tableColumn id="7" name="Subcontracted/ Name of Subcontractor" dataDxfId="47" totalsRowDxfId="46" dataCellStyle="Comma"/>
  </tableColumns>
  <tableStyleInfo name="TableStyleMedium2" showFirstColumn="0" showLastColumn="0" showRowStripes="1" showColumnStripes="0"/>
</table>
</file>

<file path=xl/tables/table2.xml><?xml version="1.0" encoding="utf-8"?>
<table xmlns="http://schemas.openxmlformats.org/spreadsheetml/2006/main" id="10" name="CLIN1_Material11" displayName="CLIN1_Material11" ref="B2:S10" totalsRowCount="1" headerRowDxfId="45">
  <autoFilter ref="B2:S9"/>
  <tableColumns count="18">
    <tableColumn id="1" name="CLIN" totalsRowLabel="Total"/>
    <tableColumn id="11" name="Equipment Name "/>
    <tableColumn id="2" name="Item Description"/>
    <tableColumn id="8" name="Currency " dataDxfId="44" dataCellStyle="Comma"/>
    <tableColumn id="3" name="Quantity_x000a_2023" dataDxfId="43" totalsRowDxfId="42" dataCellStyle="Comma"/>
    <tableColumn id="12" name="Quantity_x000a_2024"/>
    <tableColumn id="10" name="Quantity_x000a_2025"/>
    <tableColumn id="13" name="Quantity_x000a_2026"/>
    <tableColumn id="9" name="Quantity_x000a_2027"/>
    <tableColumn id="4" name="Unit cost_x000a_2023" dataDxfId="41" totalsRowDxfId="40" dataCellStyle="Comma"/>
    <tableColumn id="14" name="Unit cost_x000a_2024" dataDxfId="39" totalsRowDxfId="38" dataCellStyle="Comma"/>
    <tableColumn id="15" name="Unit cost_x000a_2025" dataDxfId="37" totalsRowDxfId="36" dataCellStyle="Comma"/>
    <tableColumn id="18" name="Unit cost_x000a_2026" dataDxfId="35" totalsRowDxfId="34" dataCellStyle="Comma"/>
    <tableColumn id="17" name="Unit cost_x000a_2027" dataDxfId="33" totalsRowDxfId="32" dataCellStyle="Comma"/>
    <tableColumn id="6" name="Extended cost" dataDxfId="31" totalsRowDxfId="30" dataCellStyle="Comma">
      <calculatedColumnFormula>(F3*K3)+(G3*L3)*(H3*M3)</calculatedColumnFormula>
    </tableColumn>
    <tableColumn id="16" name="Profit" dataDxfId="29" totalsRowDxfId="28" dataCellStyle="Comma">
      <calculatedColumnFormula>P3*$V$2</calculatedColumnFormula>
    </tableColumn>
    <tableColumn id="5" name="Fully burdened cost" totalsRowFunction="sum" dataDxfId="27" totalsRowDxfId="26" dataCellStyle="Comma">
      <calculatedColumnFormula>P3+Q3</calculatedColumnFormula>
    </tableColumn>
    <tableColumn id="7" name="Subcontracted/ Name of Subcontractor" dataDxfId="25" totalsRowDxfId="24" dataCellStyle="Comma"/>
  </tableColumns>
  <tableStyleInfo name="TableStyleMedium2" showFirstColumn="0" showLastColumn="0" showRowStripes="1" showColumnStripes="0"/>
</table>
</file>

<file path=xl/tables/table3.xml><?xml version="1.0" encoding="utf-8"?>
<table xmlns="http://schemas.openxmlformats.org/spreadsheetml/2006/main" id="11" name="Table3812" displayName="Table3812" ref="B2:M10" totalsRowCount="1" headerRowDxfId="23">
  <autoFilter ref="B2:M9"/>
  <tableColumns count="12">
    <tableColumn id="1" name="CLIN" totalsRowLabel="Total"/>
    <tableColumn id="5" name="Origin/Destination"/>
    <tableColumn id="10" name="Year"/>
    <tableColumn id="7" name="Currency" dataDxfId="22" dataCellStyle="Comma"/>
    <tableColumn id="6" name="Nr of_x000a_trips"/>
    <tableColumn id="2" name="Nr of_x000a_people"/>
    <tableColumn id="3" name="Nr of Days_x000a_per trip"/>
    <tableColumn id="4" name="Cost per roundtrip" dataDxfId="21" totalsRowDxfId="20" dataCellStyle="Currency"/>
    <tableColumn id="9" name="Per Diem" dataDxfId="19" totalsRowDxfId="18" dataCellStyle="Currency"/>
    <tableColumn id="12" name="Extended cost" dataDxfId="17" totalsRowDxfId="16" dataCellStyle="Currency"/>
    <tableColumn id="11" name="Profit" dataDxfId="15" totalsRowDxfId="14" dataCellStyle="Currency"/>
    <tableColumn id="8" name="Total Cost" totalsRowFunction="sum" dataDxfId="13" totalsRowDxfId="12" dataCellStyle="Currency"/>
  </tableColumns>
  <tableStyleInfo name="TableStyleMedium2" showFirstColumn="0" showLastColumn="0" showRowStripes="1" showColumnStripes="0"/>
</table>
</file>

<file path=xl/tables/table4.xml><?xml version="1.0" encoding="utf-8"?>
<table xmlns="http://schemas.openxmlformats.org/spreadsheetml/2006/main" id="12" name="Table12" displayName="Table12" ref="B2:L10" totalsRowCount="1" headerRowDxfId="11">
  <autoFilter ref="B2:L9"/>
  <tableColumns count="11">
    <tableColumn id="1" name="CLIN" totalsRowLabel="Total"/>
    <tableColumn id="2" name="Item Name"/>
    <tableColumn id="3" name="Item Description"/>
    <tableColumn id="10" name="Year" dataDxfId="10"/>
    <tableColumn id="8" name="Currency" dataDxfId="9"/>
    <tableColumn id="9" name="Unit Type" dataDxfId="8" dataCellStyle="Comma"/>
    <tableColumn id="4" name="Quantity"/>
    <tableColumn id="5" name="Unit cost " dataDxfId="7" totalsRowDxfId="6" dataCellStyle="Currency"/>
    <tableColumn id="11" name="Extended cost" dataDxfId="5" totalsRowDxfId="4" dataCellStyle="Currency">
      <calculatedColumnFormula>Table12[[#This Row],[Quantity]]*Table12[[#This Row],[Unit cost ]]</calculatedColumnFormula>
    </tableColumn>
    <tableColumn id="7" name="Profit" dataDxfId="3" totalsRowDxfId="2" dataCellStyle="Currency">
      <calculatedColumnFormula>Table12[[#This Row],[Extended cost]]*$O$2</calculatedColumnFormula>
    </tableColumn>
    <tableColumn id="6" name="Total Cost" totalsRowFunction="sum" dataDxfId="1" totalsRowDxfId="0" dataCellStyle="Currency">
      <calculatedColumnFormula>H3*I3</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table" Target="../tables/table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comments" Target="../comments5.xml"/><Relationship Id="rId4" Type="http://schemas.openxmlformats.org/officeDocument/2006/relationships/table" Target="../tables/table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6.bin"/><Relationship Id="rId5" Type="http://schemas.openxmlformats.org/officeDocument/2006/relationships/comments" Target="../comments6.xml"/><Relationship Id="rId4" Type="http://schemas.openxmlformats.org/officeDocument/2006/relationships/table" Target="../tables/table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7.bin"/><Relationship Id="rId5" Type="http://schemas.openxmlformats.org/officeDocument/2006/relationships/comments" Target="../comments7.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D10"/>
  <sheetViews>
    <sheetView tabSelected="1" topLeftCell="A4" zoomScaleNormal="100" workbookViewId="0">
      <selection activeCell="C4" sqref="C4"/>
    </sheetView>
  </sheetViews>
  <sheetFormatPr defaultColWidth="9.08984375" defaultRowHeight="12.5" x14ac:dyDescent="0.25"/>
  <cols>
    <col min="1" max="1" width="1.6328125" style="15" customWidth="1"/>
    <col min="2" max="2" width="23.453125" style="15" customWidth="1"/>
    <col min="3" max="3" width="118.36328125" style="15" customWidth="1"/>
    <col min="4" max="4" width="45.08984375" style="15" customWidth="1"/>
    <col min="5" max="5" width="2.36328125" style="15" customWidth="1"/>
    <col min="6" max="16384" width="9.08984375" style="15"/>
  </cols>
  <sheetData>
    <row r="1" spans="2:4" ht="23.5" x14ac:dyDescent="0.25">
      <c r="B1" s="14" t="s">
        <v>52</v>
      </c>
    </row>
    <row r="2" spans="2:4" ht="14.5" x14ac:dyDescent="0.35">
      <c r="B2" s="16"/>
    </row>
    <row r="3" spans="2:4" ht="15" thickBot="1" x14ac:dyDescent="0.3">
      <c r="B3" s="41" t="s">
        <v>44</v>
      </c>
      <c r="C3" s="42"/>
    </row>
    <row r="4" spans="2:4" ht="365" x14ac:dyDescent="0.25">
      <c r="B4" s="121"/>
      <c r="C4" s="122" t="s">
        <v>399</v>
      </c>
    </row>
    <row r="5" spans="2:4" ht="204.5" x14ac:dyDescent="0.25">
      <c r="B5" s="119"/>
      <c r="C5" s="120" t="s">
        <v>386</v>
      </c>
    </row>
    <row r="6" spans="2:4" x14ac:dyDescent="0.25">
      <c r="B6" s="17"/>
      <c r="C6" s="17"/>
      <c r="D6" s="17"/>
    </row>
    <row r="7" spans="2:4" ht="14.5" x14ac:dyDescent="0.35">
      <c r="B7" s="25" t="s">
        <v>53</v>
      </c>
      <c r="C7" s="25" t="s">
        <v>12</v>
      </c>
      <c r="D7" s="4"/>
    </row>
    <row r="8" spans="2:4" ht="292.5" customHeight="1" x14ac:dyDescent="0.35">
      <c r="B8" s="26" t="s">
        <v>54</v>
      </c>
      <c r="C8" s="123" t="s">
        <v>195</v>
      </c>
      <c r="D8" s="4"/>
    </row>
    <row r="9" spans="2:4" ht="43.5" x14ac:dyDescent="0.35">
      <c r="B9" s="27" t="s">
        <v>144</v>
      </c>
      <c r="C9" s="124" t="s">
        <v>67</v>
      </c>
      <c r="D9" s="4"/>
    </row>
    <row r="10" spans="2:4" ht="14.5" x14ac:dyDescent="0.35">
      <c r="D10" s="4"/>
    </row>
  </sheetData>
  <pageMargins left="0.70866141732283472" right="0.70866141732283472" top="0.74803149606299213" bottom="0.74803149606299213" header="0.31496062992125984" footer="0.31496062992125984"/>
  <pageSetup paperSize="9" scale="92" fitToHeight="3" orientation="landscape" verticalDpi="1200" r:id="rId1"/>
  <headerFooter>
    <oddHeader>&amp;CNATO UNCLASSIFIED</oddHeader>
    <oddFooter>&amp;CNATO UNCALSSIFIED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B1:H17"/>
  <sheetViews>
    <sheetView zoomScaleNormal="100" workbookViewId="0">
      <selection activeCell="D3" sqref="D3"/>
    </sheetView>
  </sheetViews>
  <sheetFormatPr defaultRowHeight="14.5" x14ac:dyDescent="0.35"/>
  <cols>
    <col min="1" max="1" width="1.6328125" customWidth="1"/>
    <col min="2" max="2" width="28.54296875" bestFit="1" customWidth="1"/>
    <col min="3" max="3" width="15.6328125" bestFit="1" customWidth="1"/>
    <col min="4" max="7" width="25.6328125" customWidth="1"/>
    <col min="8" max="8" width="26.08984375" bestFit="1" customWidth="1"/>
    <col min="9" max="9" width="50" bestFit="1" customWidth="1"/>
    <col min="10" max="10" width="3.54296875" bestFit="1" customWidth="1"/>
  </cols>
  <sheetData>
    <row r="1" spans="2:8" ht="48.5" x14ac:dyDescent="0.35">
      <c r="B1" s="40" t="s">
        <v>87</v>
      </c>
      <c r="C1" s="40" t="s">
        <v>83</v>
      </c>
      <c r="D1" s="40" t="s">
        <v>85</v>
      </c>
      <c r="F1" s="131" t="s">
        <v>79</v>
      </c>
      <c r="G1" s="24"/>
      <c r="H1" s="24"/>
    </row>
    <row r="2" spans="2:8" x14ac:dyDescent="0.35">
      <c r="B2" s="39" t="s">
        <v>13</v>
      </c>
      <c r="C2" s="39" t="s">
        <v>84</v>
      </c>
      <c r="D2" s="39" t="s">
        <v>18</v>
      </c>
      <c r="F2" s="34" t="s">
        <v>8</v>
      </c>
      <c r="G2" s="34" t="s">
        <v>9</v>
      </c>
      <c r="H2" s="34"/>
    </row>
    <row r="3" spans="2:8" x14ac:dyDescent="0.35">
      <c r="B3" s="128" t="s">
        <v>86</v>
      </c>
      <c r="C3" s="128"/>
      <c r="D3" s="129">
        <v>0</v>
      </c>
      <c r="F3" s="35" t="s">
        <v>57</v>
      </c>
      <c r="G3" s="35"/>
      <c r="H3" s="36">
        <v>0.02</v>
      </c>
    </row>
    <row r="4" spans="2:8" x14ac:dyDescent="0.35">
      <c r="B4" s="128" t="s">
        <v>86</v>
      </c>
      <c r="C4" s="128"/>
      <c r="D4" s="129">
        <v>0</v>
      </c>
      <c r="F4" s="35" t="s">
        <v>46</v>
      </c>
      <c r="G4" s="35"/>
      <c r="H4" s="36">
        <v>0.02</v>
      </c>
    </row>
    <row r="5" spans="2:8" x14ac:dyDescent="0.35">
      <c r="B5" s="128" t="s">
        <v>86</v>
      </c>
      <c r="C5" s="128"/>
      <c r="D5" s="129">
        <v>0</v>
      </c>
      <c r="F5" s="35" t="s">
        <v>16</v>
      </c>
      <c r="G5" s="35"/>
      <c r="H5" s="36">
        <v>0.02</v>
      </c>
    </row>
    <row r="6" spans="2:8" ht="22" x14ac:dyDescent="0.35">
      <c r="B6" s="128"/>
      <c r="C6" s="128"/>
      <c r="D6" s="129"/>
      <c r="F6" s="35" t="s">
        <v>80</v>
      </c>
      <c r="G6" s="132" t="s">
        <v>107</v>
      </c>
      <c r="H6" s="36" t="s">
        <v>81</v>
      </c>
    </row>
    <row r="7" spans="2:8" x14ac:dyDescent="0.35">
      <c r="B7" s="128"/>
      <c r="C7" s="128"/>
      <c r="D7" s="130"/>
    </row>
    <row r="8" spans="2:8" x14ac:dyDescent="0.35">
      <c r="B8" s="128"/>
      <c r="C8" s="128"/>
      <c r="D8" s="130"/>
    </row>
    <row r="9" spans="2:8" x14ac:dyDescent="0.35">
      <c r="B9" s="128"/>
      <c r="C9" s="128"/>
      <c r="D9" s="129"/>
    </row>
    <row r="10" spans="2:8" s="2" customFormat="1" x14ac:dyDescent="0.35">
      <c r="B10"/>
      <c r="C10"/>
      <c r="D10"/>
      <c r="E10" s="3"/>
      <c r="F10" s="3"/>
      <c r="G10" s="3"/>
    </row>
    <row r="11" spans="2:8" x14ac:dyDescent="0.35">
      <c r="B11" s="37" t="s">
        <v>82</v>
      </c>
      <c r="C11" s="3"/>
      <c r="D11" s="3"/>
    </row>
    <row r="12" spans="2:8" x14ac:dyDescent="0.35">
      <c r="B12" s="38" t="s">
        <v>46</v>
      </c>
      <c r="C12" s="7"/>
    </row>
    <row r="13" spans="2:8" x14ac:dyDescent="0.35">
      <c r="B13" s="38" t="s">
        <v>57</v>
      </c>
    </row>
    <row r="14" spans="2:8" x14ac:dyDescent="0.35">
      <c r="B14" s="38" t="s">
        <v>10</v>
      </c>
    </row>
    <row r="15" spans="2:8" x14ac:dyDescent="0.35">
      <c r="B15" s="38" t="s">
        <v>58</v>
      </c>
    </row>
    <row r="16" spans="2:8" x14ac:dyDescent="0.35">
      <c r="B16" s="38" t="s">
        <v>72</v>
      </c>
    </row>
    <row r="17" spans="2:2" x14ac:dyDescent="0.35">
      <c r="B17" s="38" t="s">
        <v>73</v>
      </c>
    </row>
  </sheetData>
  <pageMargins left="0.70866141732283472" right="0.70866141732283472" top="0.74803149606299213" bottom="0.74803149606299213" header="0.31496062992125984" footer="0.31496062992125984"/>
  <pageSetup paperSize="9" fitToHeight="3" orientation="landscape" horizontalDpi="1200" verticalDpi="1200" r:id="rId1"/>
  <headerFooter>
    <oddHeader>&amp;CNATO UNCLASSIFIED</oddHeader>
    <oddFooter>&amp;CNATO UNCLASSIFIED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zoomScaleNormal="100" workbookViewId="0">
      <selection activeCell="F22" sqref="F22"/>
    </sheetView>
  </sheetViews>
  <sheetFormatPr defaultRowHeight="14.5" x14ac:dyDescent="0.35"/>
  <cols>
    <col min="1" max="1" width="30.54296875" style="10" bestFit="1" customWidth="1"/>
  </cols>
  <sheetData>
    <row r="1" spans="1:1" x14ac:dyDescent="0.35">
      <c r="A1" s="10" t="s">
        <v>150</v>
      </c>
    </row>
    <row r="2" spans="1:1" x14ac:dyDescent="0.35">
      <c r="A2" s="43" t="s">
        <v>21</v>
      </c>
    </row>
    <row r="3" spans="1:1" x14ac:dyDescent="0.35">
      <c r="A3" s="43" t="s">
        <v>22</v>
      </c>
    </row>
    <row r="4" spans="1:1" x14ac:dyDescent="0.35">
      <c r="A4" s="43" t="s">
        <v>23</v>
      </c>
    </row>
    <row r="5" spans="1:1" x14ac:dyDescent="0.35">
      <c r="A5" s="43" t="s">
        <v>24</v>
      </c>
    </row>
    <row r="6" spans="1:1" x14ac:dyDescent="0.35">
      <c r="A6" s="43" t="s">
        <v>25</v>
      </c>
    </row>
    <row r="7" spans="1:1" x14ac:dyDescent="0.35">
      <c r="A7" s="43" t="s">
        <v>26</v>
      </c>
    </row>
    <row r="8" spans="1:1" x14ac:dyDescent="0.35">
      <c r="A8" s="43" t="s">
        <v>27</v>
      </c>
    </row>
    <row r="9" spans="1:1" x14ac:dyDescent="0.35">
      <c r="A9" s="43" t="s">
        <v>28</v>
      </c>
    </row>
    <row r="10" spans="1:1" x14ac:dyDescent="0.35">
      <c r="A10" s="43" t="s">
        <v>29</v>
      </c>
    </row>
    <row r="11" spans="1:1" x14ac:dyDescent="0.35">
      <c r="A11" s="43" t="s">
        <v>30</v>
      </c>
    </row>
    <row r="12" spans="1:1" x14ac:dyDescent="0.35">
      <c r="A12" s="43" t="s">
        <v>196</v>
      </c>
    </row>
    <row r="13" spans="1:1" x14ac:dyDescent="0.35">
      <c r="A13" s="43" t="s">
        <v>31</v>
      </c>
    </row>
    <row r="14" spans="1:1" x14ac:dyDescent="0.35">
      <c r="A14" s="43" t="s">
        <v>32</v>
      </c>
    </row>
    <row r="15" spans="1:1" x14ac:dyDescent="0.35">
      <c r="A15" s="43" t="s">
        <v>33</v>
      </c>
    </row>
    <row r="16" spans="1:1" x14ac:dyDescent="0.35">
      <c r="A16" s="43" t="s">
        <v>34</v>
      </c>
    </row>
    <row r="17" spans="1:1" x14ac:dyDescent="0.35">
      <c r="A17" s="43" t="s">
        <v>35</v>
      </c>
    </row>
    <row r="18" spans="1:1" x14ac:dyDescent="0.35">
      <c r="A18" s="43" t="s">
        <v>36</v>
      </c>
    </row>
    <row r="19" spans="1:1" x14ac:dyDescent="0.35">
      <c r="A19" s="43" t="s">
        <v>37</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B2:E12"/>
  <sheetViews>
    <sheetView zoomScaleNormal="100" workbookViewId="0">
      <selection activeCell="D4" sqref="D4"/>
    </sheetView>
  </sheetViews>
  <sheetFormatPr defaultColWidth="8.90625" defaultRowHeight="14.5" x14ac:dyDescent="0.35"/>
  <cols>
    <col min="1" max="1" width="1.6328125" style="4" customWidth="1"/>
    <col min="2" max="2" width="21" style="4" customWidth="1"/>
    <col min="3" max="3" width="90.6328125" style="4" bestFit="1" customWidth="1"/>
    <col min="4" max="4" width="23.90625" style="4" customWidth="1"/>
    <col min="5" max="16384" width="8.90625" style="4"/>
  </cols>
  <sheetData>
    <row r="2" spans="2:5" x14ac:dyDescent="0.35">
      <c r="D2" s="18" t="s">
        <v>93</v>
      </c>
      <c r="E2" s="18"/>
    </row>
    <row r="3" spans="2:5" ht="17" x14ac:dyDescent="0.35">
      <c r="B3" s="108" t="s">
        <v>40</v>
      </c>
      <c r="C3" s="108" t="s">
        <v>39</v>
      </c>
      <c r="D3" s="108" t="s">
        <v>50</v>
      </c>
    </row>
    <row r="4" spans="2:5" ht="14.4" customHeight="1" x14ac:dyDescent="0.35">
      <c r="B4" s="109"/>
      <c r="C4" s="146" t="s">
        <v>89</v>
      </c>
      <c r="D4" s="147"/>
    </row>
    <row r="5" spans="2:5" ht="14.4" customHeight="1" thickBot="1" x14ac:dyDescent="0.4">
      <c r="B5" s="133"/>
      <c r="C5" s="134"/>
    </row>
    <row r="6" spans="2:5" ht="20.149999999999999" customHeight="1" thickBot="1" x14ac:dyDescent="0.4">
      <c r="B6" s="135" t="s">
        <v>200</v>
      </c>
      <c r="C6" s="136"/>
      <c r="D6" s="137">
        <f>SUBTOTAL(9,D8:D11)</f>
        <v>0</v>
      </c>
    </row>
    <row r="7" spans="2:5" ht="14.4" customHeight="1" thickBot="1" x14ac:dyDescent="0.4">
      <c r="B7" s="138"/>
      <c r="C7" s="139"/>
      <c r="D7" s="140"/>
    </row>
    <row r="8" spans="2:5" x14ac:dyDescent="0.35">
      <c r="B8" s="141" t="s">
        <v>14</v>
      </c>
      <c r="C8" s="142" t="str">
        <f>'CLIN Summary'!C5</f>
        <v>CLIN 1 (BASE-EVALUATED) - Project Management</v>
      </c>
      <c r="D8" s="143">
        <f>'CLIN Summary'!K8</f>
        <v>0</v>
      </c>
    </row>
    <row r="9" spans="2:5" x14ac:dyDescent="0.35">
      <c r="B9" s="144" t="s">
        <v>15</v>
      </c>
      <c r="C9" s="110" t="str">
        <f>'CLIN Summary'!C9</f>
        <v>CLIN 2 (BASE-EVALUATED) - Supply of Routers/Switches</v>
      </c>
      <c r="D9" s="145">
        <f>'CLIN Summary'!K17</f>
        <v>0</v>
      </c>
    </row>
    <row r="10" spans="2:5" ht="15" thickBot="1" x14ac:dyDescent="0.4">
      <c r="B10" s="178" t="s">
        <v>41</v>
      </c>
      <c r="C10" s="179" t="str">
        <f>'CLIN Summary'!C18</f>
        <v>CLIN 3 (BASE-EVALUATED) - Packaging, Shipping, Handling and Transportation (PSHT)</v>
      </c>
      <c r="D10" s="180">
        <f>'CLIN Summary'!K21</f>
        <v>0</v>
      </c>
    </row>
    <row r="11" spans="2:5" ht="15.5" thickTop="1" thickBot="1" x14ac:dyDescent="0.4">
      <c r="B11" s="181" t="s">
        <v>68</v>
      </c>
      <c r="C11" s="182"/>
      <c r="D11" s="183">
        <f>SUBTOTAL(9,D8:D10)</f>
        <v>0</v>
      </c>
    </row>
    <row r="12" spans="2:5" ht="15" thickTop="1" x14ac:dyDescent="0.35"/>
  </sheetData>
  <dataValidations count="1">
    <dataValidation type="list" allowBlank="1" showInputMessage="1" showErrorMessage="1" sqref="D4">
      <formula1>rngCurrencies</formula1>
    </dataValidation>
  </dataValidations>
  <pageMargins left="0.70866141732283505" right="0.70866141732283505" top="0.74803149606299202" bottom="0.74803149606299202" header="0.31496062992126" footer="0.31496062992126"/>
  <pageSetup paperSize="9" scale="96" orientation="landscape" horizontalDpi="1200" verticalDpi="1200" r:id="rId1"/>
  <headerFooter>
    <oddHeader>&amp;CNATO UNCLASSIFIED</oddHeader>
    <oddFooter>&amp;CNATO UNCLASSIFIED</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L24"/>
  <sheetViews>
    <sheetView zoomScaleNormal="100" workbookViewId="0">
      <selection activeCell="K4" sqref="K4"/>
    </sheetView>
  </sheetViews>
  <sheetFormatPr defaultColWidth="9.08984375" defaultRowHeight="13" x14ac:dyDescent="0.35"/>
  <cols>
    <col min="1" max="1" width="1.6328125" style="59" customWidth="1"/>
    <col min="2" max="2" width="10.08984375" style="59" customWidth="1"/>
    <col min="3" max="3" width="81" style="59" customWidth="1"/>
    <col min="4" max="4" width="15.54296875" style="59" bestFit="1" customWidth="1"/>
    <col min="5" max="5" width="32.36328125" style="59" bestFit="1" customWidth="1"/>
    <col min="6" max="6" width="24.54296875" style="59" bestFit="1" customWidth="1"/>
    <col min="7" max="7" width="22.36328125" style="59" bestFit="1" customWidth="1"/>
    <col min="8" max="8" width="13.6328125" style="59" bestFit="1" customWidth="1"/>
    <col min="9" max="9" width="7.90625" style="59" bestFit="1" customWidth="1"/>
    <col min="10" max="10" width="9.90625" style="59" customWidth="1"/>
    <col min="11" max="11" width="12" style="78" customWidth="1"/>
    <col min="12" max="12" width="44.6328125" style="59" customWidth="1"/>
    <col min="13" max="13" width="1.6328125" style="59" customWidth="1"/>
    <col min="14" max="16384" width="9.08984375" style="59"/>
  </cols>
  <sheetData>
    <row r="1" spans="1:12" ht="15.5" x14ac:dyDescent="0.35">
      <c r="A1" s="58"/>
      <c r="B1" s="84" t="s">
        <v>331</v>
      </c>
      <c r="C1" s="85"/>
      <c r="D1" s="85"/>
      <c r="E1" s="85"/>
      <c r="F1" s="86"/>
      <c r="G1" s="85"/>
      <c r="H1" s="85"/>
      <c r="I1" s="85"/>
      <c r="J1" s="85"/>
      <c r="K1" s="85"/>
      <c r="L1" s="87"/>
    </row>
    <row r="2" spans="1:12" ht="14.5" x14ac:dyDescent="0.35">
      <c r="A2" s="58"/>
      <c r="B2" s="88" t="s">
        <v>197</v>
      </c>
      <c r="C2" s="89"/>
      <c r="D2" s="89"/>
      <c r="E2" s="89"/>
      <c r="F2" s="90"/>
      <c r="G2" s="89"/>
      <c r="H2" s="89"/>
      <c r="I2" s="89"/>
      <c r="J2" s="89"/>
      <c r="K2" s="89"/>
      <c r="L2" s="91"/>
    </row>
    <row r="3" spans="1:12" s="62" customFormat="1" ht="26" x14ac:dyDescent="0.35">
      <c r="A3" s="60"/>
      <c r="B3" s="81" t="s">
        <v>11</v>
      </c>
      <c r="C3" s="82" t="s">
        <v>62</v>
      </c>
      <c r="D3" s="82" t="s">
        <v>63</v>
      </c>
      <c r="E3" s="82" t="s">
        <v>64</v>
      </c>
      <c r="F3" s="82" t="s">
        <v>65</v>
      </c>
      <c r="G3" s="82" t="s">
        <v>90</v>
      </c>
      <c r="H3" s="82" t="s">
        <v>19</v>
      </c>
      <c r="I3" s="82" t="s">
        <v>1</v>
      </c>
      <c r="J3" s="82" t="s">
        <v>66</v>
      </c>
      <c r="K3" s="83" t="s">
        <v>42</v>
      </c>
      <c r="L3" s="61" t="s">
        <v>145</v>
      </c>
    </row>
    <row r="4" spans="1:12" s="62" customFormat="1" x14ac:dyDescent="0.35">
      <c r="B4" s="63"/>
      <c r="C4" s="64"/>
      <c r="D4" s="64"/>
      <c r="E4" s="64"/>
      <c r="F4" s="64"/>
      <c r="G4" s="64"/>
      <c r="H4" s="64"/>
      <c r="I4" s="64"/>
      <c r="J4" s="65" t="s">
        <v>89</v>
      </c>
      <c r="K4" s="158"/>
      <c r="L4" s="112"/>
    </row>
    <row r="5" spans="1:12" x14ac:dyDescent="0.35">
      <c r="B5" s="66" t="s">
        <v>112</v>
      </c>
      <c r="C5" s="79" t="s">
        <v>213</v>
      </c>
      <c r="D5" s="67"/>
      <c r="E5" s="68"/>
      <c r="F5" s="67"/>
      <c r="G5" s="67"/>
      <c r="H5" s="67"/>
      <c r="I5" s="69"/>
      <c r="J5" s="70"/>
      <c r="K5" s="104" t="s">
        <v>108</v>
      </c>
      <c r="L5" s="71"/>
    </row>
    <row r="6" spans="1:12" x14ac:dyDescent="0.35">
      <c r="B6" s="156">
        <v>1.1000000000000001</v>
      </c>
      <c r="C6" s="157" t="s">
        <v>212</v>
      </c>
      <c r="D6" s="126" t="s">
        <v>217</v>
      </c>
      <c r="E6" s="127" t="s">
        <v>216</v>
      </c>
      <c r="F6" s="126" t="s">
        <v>215</v>
      </c>
      <c r="G6" s="126" t="s">
        <v>218</v>
      </c>
      <c r="H6" s="72" t="s">
        <v>91</v>
      </c>
      <c r="I6" s="72">
        <v>1</v>
      </c>
      <c r="J6" s="107">
        <v>0</v>
      </c>
      <c r="K6" s="103">
        <f>I6*J6</f>
        <v>0</v>
      </c>
      <c r="L6" s="76"/>
    </row>
    <row r="7" spans="1:12" s="58" customFormat="1" ht="2.15" customHeight="1" x14ac:dyDescent="0.35">
      <c r="B7" s="80"/>
      <c r="C7" s="74"/>
      <c r="D7" s="74"/>
      <c r="E7" s="77"/>
      <c r="F7" s="74"/>
      <c r="G7" s="74"/>
      <c r="H7" s="74"/>
      <c r="I7" s="73"/>
      <c r="J7" s="73"/>
      <c r="K7" s="105"/>
      <c r="L7" s="75"/>
    </row>
    <row r="8" spans="1:12" s="58" customFormat="1" ht="15" customHeight="1" thickBot="1" x14ac:dyDescent="0.4">
      <c r="B8" s="98" t="s">
        <v>109</v>
      </c>
      <c r="C8" s="99"/>
      <c r="D8" s="99"/>
      <c r="E8" s="100"/>
      <c r="F8" s="99"/>
      <c r="G8" s="99"/>
      <c r="H8" s="99"/>
      <c r="I8" s="101"/>
      <c r="J8" s="101"/>
      <c r="K8" s="111">
        <f>SUBTOTAL(9,K5:K7)</f>
        <v>0</v>
      </c>
      <c r="L8" s="102"/>
    </row>
    <row r="9" spans="1:12" ht="13.5" thickTop="1" x14ac:dyDescent="0.35">
      <c r="B9" s="66" t="s">
        <v>113</v>
      </c>
      <c r="C9" s="79" t="s">
        <v>214</v>
      </c>
      <c r="D9" s="67"/>
      <c r="E9" s="68"/>
      <c r="F9" s="67"/>
      <c r="G9" s="67"/>
      <c r="H9" s="67"/>
      <c r="I9" s="69"/>
      <c r="J9" s="70"/>
      <c r="K9" s="104" t="s">
        <v>108</v>
      </c>
      <c r="L9" s="71"/>
    </row>
    <row r="10" spans="1:12" x14ac:dyDescent="0.35">
      <c r="B10" s="114">
        <v>2.1</v>
      </c>
      <c r="C10" s="115" t="s">
        <v>222</v>
      </c>
      <c r="D10" s="67"/>
      <c r="E10" s="68"/>
      <c r="F10" s="67"/>
      <c r="G10" s="67"/>
      <c r="H10" s="67"/>
      <c r="I10" s="69"/>
      <c r="J10" s="70"/>
      <c r="K10" s="104" t="s">
        <v>108</v>
      </c>
      <c r="L10" s="76"/>
    </row>
    <row r="11" spans="1:12" x14ac:dyDescent="0.35">
      <c r="B11" s="113" t="s">
        <v>114</v>
      </c>
      <c r="C11" s="116" t="s">
        <v>333</v>
      </c>
      <c r="D11" s="126" t="s">
        <v>220</v>
      </c>
      <c r="E11" s="127" t="s">
        <v>335</v>
      </c>
      <c r="F11" s="126" t="s">
        <v>219</v>
      </c>
      <c r="G11" s="126" t="s">
        <v>221</v>
      </c>
      <c r="H11" s="72" t="s">
        <v>91</v>
      </c>
      <c r="I11" s="72">
        <v>1</v>
      </c>
      <c r="J11" s="171">
        <f>'Batch #1'!K26</f>
        <v>0</v>
      </c>
      <c r="K11" s="103">
        <f>I11*J11</f>
        <v>0</v>
      </c>
      <c r="L11" s="76"/>
    </row>
    <row r="12" spans="1:12" x14ac:dyDescent="0.35">
      <c r="B12" s="113" t="s">
        <v>115</v>
      </c>
      <c r="C12" s="116" t="s">
        <v>334</v>
      </c>
      <c r="D12" s="126" t="s">
        <v>338</v>
      </c>
      <c r="E12" s="127" t="s">
        <v>335</v>
      </c>
      <c r="F12" s="126" t="s">
        <v>336</v>
      </c>
      <c r="G12" s="126" t="s">
        <v>337</v>
      </c>
      <c r="H12" s="72" t="s">
        <v>91</v>
      </c>
      <c r="I12" s="72">
        <v>1</v>
      </c>
      <c r="J12" s="107">
        <v>0</v>
      </c>
      <c r="K12" s="103">
        <f>I12*J12</f>
        <v>0</v>
      </c>
      <c r="L12" s="76"/>
    </row>
    <row r="13" spans="1:12" x14ac:dyDescent="0.35">
      <c r="B13" s="114">
        <v>2.2000000000000002</v>
      </c>
      <c r="C13" s="115" t="s">
        <v>223</v>
      </c>
      <c r="D13" s="67"/>
      <c r="E13" s="68"/>
      <c r="F13" s="67"/>
      <c r="G13" s="67"/>
      <c r="H13" s="67"/>
      <c r="I13" s="69"/>
      <c r="J13" s="70"/>
      <c r="K13" s="104" t="s">
        <v>108</v>
      </c>
      <c r="L13" s="76"/>
    </row>
    <row r="14" spans="1:12" x14ac:dyDescent="0.35">
      <c r="B14" s="113" t="s">
        <v>146</v>
      </c>
      <c r="C14" s="116" t="s">
        <v>339</v>
      </c>
      <c r="D14" s="126" t="s">
        <v>220</v>
      </c>
      <c r="E14" s="127" t="s">
        <v>335</v>
      </c>
      <c r="F14" s="126" t="s">
        <v>219</v>
      </c>
      <c r="G14" s="126" t="s">
        <v>221</v>
      </c>
      <c r="H14" s="72" t="s">
        <v>91</v>
      </c>
      <c r="I14" s="72">
        <v>1</v>
      </c>
      <c r="J14" s="171">
        <f>'Batch #2'!K29</f>
        <v>0</v>
      </c>
      <c r="K14" s="103">
        <f>I14*J14</f>
        <v>0</v>
      </c>
      <c r="L14" s="76"/>
    </row>
    <row r="15" spans="1:12" x14ac:dyDescent="0.35">
      <c r="B15" s="113" t="s">
        <v>116</v>
      </c>
      <c r="C15" s="116" t="s">
        <v>334</v>
      </c>
      <c r="D15" s="126" t="s">
        <v>338</v>
      </c>
      <c r="E15" s="127" t="s">
        <v>335</v>
      </c>
      <c r="F15" s="126" t="s">
        <v>336</v>
      </c>
      <c r="G15" s="126" t="s">
        <v>337</v>
      </c>
      <c r="H15" s="72" t="s">
        <v>91</v>
      </c>
      <c r="I15" s="72">
        <v>1</v>
      </c>
      <c r="J15" s="107">
        <v>0</v>
      </c>
      <c r="K15" s="103">
        <f t="shared" ref="K15" si="0">I15*J15</f>
        <v>0</v>
      </c>
      <c r="L15" s="76"/>
    </row>
    <row r="16" spans="1:12" s="58" customFormat="1" ht="2.15" customHeight="1" x14ac:dyDescent="0.35">
      <c r="B16" s="80"/>
      <c r="C16" s="74"/>
      <c r="D16" s="74"/>
      <c r="E16" s="77"/>
      <c r="F16" s="74"/>
      <c r="G16" s="74"/>
      <c r="H16" s="74"/>
      <c r="I16" s="73"/>
      <c r="J16" s="73"/>
      <c r="K16" s="105"/>
      <c r="L16" s="75"/>
    </row>
    <row r="17" spans="2:12" s="58" customFormat="1" ht="15" customHeight="1" thickBot="1" x14ac:dyDescent="0.4">
      <c r="B17" s="98" t="s">
        <v>110</v>
      </c>
      <c r="C17" s="99"/>
      <c r="D17" s="99"/>
      <c r="E17" s="100"/>
      <c r="F17" s="99"/>
      <c r="G17" s="99"/>
      <c r="H17" s="99"/>
      <c r="I17" s="101"/>
      <c r="J17" s="101"/>
      <c r="K17" s="111">
        <f>SUBTOTAL(9,K9:K16)</f>
        <v>0</v>
      </c>
      <c r="L17" s="102"/>
    </row>
    <row r="18" spans="2:12" ht="13.5" thickTop="1" x14ac:dyDescent="0.35">
      <c r="B18" s="177" t="s">
        <v>117</v>
      </c>
      <c r="C18" s="79" t="s">
        <v>382</v>
      </c>
      <c r="D18" s="67"/>
      <c r="E18" s="68"/>
      <c r="F18" s="67"/>
      <c r="G18" s="67"/>
      <c r="H18" s="67"/>
      <c r="I18" s="69"/>
      <c r="J18" s="70"/>
      <c r="K18" s="104" t="s">
        <v>108</v>
      </c>
      <c r="L18" s="71"/>
    </row>
    <row r="19" spans="2:12" x14ac:dyDescent="0.35">
      <c r="B19" s="156">
        <v>3.1</v>
      </c>
      <c r="C19" s="157" t="s">
        <v>383</v>
      </c>
      <c r="D19" s="126" t="s">
        <v>384</v>
      </c>
      <c r="E19" s="127" t="s">
        <v>335</v>
      </c>
      <c r="F19" s="126" t="s">
        <v>219</v>
      </c>
      <c r="G19" s="126" t="s">
        <v>218</v>
      </c>
      <c r="H19" s="72" t="s">
        <v>91</v>
      </c>
      <c r="I19" s="72">
        <v>1</v>
      </c>
      <c r="J19" s="107">
        <v>0</v>
      </c>
      <c r="K19" s="103">
        <f>I19*J19</f>
        <v>0</v>
      </c>
      <c r="L19" s="76"/>
    </row>
    <row r="20" spans="2:12" s="58" customFormat="1" ht="2.15" customHeight="1" x14ac:dyDescent="0.35">
      <c r="B20" s="80"/>
      <c r="C20" s="74"/>
      <c r="D20" s="74"/>
      <c r="E20" s="77"/>
      <c r="F20" s="74"/>
      <c r="G20" s="74"/>
      <c r="H20" s="74"/>
      <c r="I20" s="73"/>
      <c r="J20" s="73"/>
      <c r="K20" s="105"/>
      <c r="L20" s="75"/>
    </row>
    <row r="21" spans="2:12" s="58" customFormat="1" ht="15" customHeight="1" thickBot="1" x14ac:dyDescent="0.4">
      <c r="B21" s="98" t="s">
        <v>111</v>
      </c>
      <c r="C21" s="99"/>
      <c r="D21" s="99"/>
      <c r="E21" s="100"/>
      <c r="F21" s="99"/>
      <c r="G21" s="99"/>
      <c r="H21" s="99"/>
      <c r="I21" s="101"/>
      <c r="J21" s="101"/>
      <c r="K21" s="111">
        <f>SUBTOTAL(9,K18:K20)</f>
        <v>0</v>
      </c>
      <c r="L21" s="102"/>
    </row>
    <row r="22" spans="2:12" ht="14" thickTop="1" thickBot="1" x14ac:dyDescent="0.4">
      <c r="B22" s="92" t="s">
        <v>43</v>
      </c>
      <c r="C22" s="93"/>
      <c r="D22" s="93"/>
      <c r="E22" s="94"/>
      <c r="F22" s="93"/>
      <c r="G22" s="93"/>
      <c r="H22" s="93"/>
      <c r="I22" s="95"/>
      <c r="J22" s="96"/>
      <c r="K22" s="106">
        <f>SUBTOTAL(9,K5:K21)</f>
        <v>0</v>
      </c>
      <c r="L22" s="97"/>
    </row>
    <row r="23" spans="2:12" x14ac:dyDescent="0.35">
      <c r="E23" s="62"/>
      <c r="L23" s="62"/>
    </row>
    <row r="24" spans="2:12" x14ac:dyDescent="0.35">
      <c r="E24" s="62"/>
      <c r="L24" s="62"/>
    </row>
  </sheetData>
  <dataValidations count="1">
    <dataValidation type="list" allowBlank="1" showInputMessage="1" showErrorMessage="1" sqref="K4">
      <formula1>rngCurrencies</formula1>
    </dataValidation>
  </dataValidations>
  <pageMargins left="0.70866141732283472" right="0.70866141732283472" top="0.74803149606299213" bottom="0.74803149606299213" header="0.31496062992125984" footer="0.31496062992125984"/>
  <pageSetup paperSize="9" scale="46" fitToHeight="15" orientation="landscape" verticalDpi="1200" r:id="rId1"/>
  <headerFooter>
    <oddHeader>&amp;CNATO UNCLASSIFIED</oddHeader>
    <oddFooter>&amp;CNATO UNCLASSIFIED</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29"/>
  <sheetViews>
    <sheetView workbookViewId="0">
      <selection activeCell="I3" sqref="I3"/>
    </sheetView>
  </sheetViews>
  <sheetFormatPr defaultColWidth="9.08984375" defaultRowHeight="13" x14ac:dyDescent="0.35"/>
  <cols>
    <col min="1" max="1" width="1.6328125" style="59" customWidth="1"/>
    <col min="2" max="2" width="10.08984375" style="59" customWidth="1"/>
    <col min="3" max="3" width="75" style="59" bestFit="1" customWidth="1"/>
    <col min="4" max="4" width="34.6328125" style="59" customWidth="1"/>
    <col min="5" max="5" width="13.6328125" style="59" bestFit="1" customWidth="1"/>
    <col min="6" max="6" width="9.6328125" style="59" bestFit="1" customWidth="1"/>
    <col min="7" max="7" width="9.6328125" style="59" customWidth="1"/>
    <col min="8" max="8" width="9.90625" style="59" customWidth="1"/>
    <col min="9" max="10" width="12" style="78" customWidth="1"/>
    <col min="11" max="11" width="12.6328125" style="78" bestFit="1" customWidth="1"/>
    <col min="12" max="12" width="20.6328125" style="78" customWidth="1"/>
    <col min="13" max="13" width="44.6328125" style="59" customWidth="1"/>
    <col min="14" max="14" width="1.6328125" style="59" customWidth="1"/>
    <col min="15" max="16384" width="9.08984375" style="59"/>
  </cols>
  <sheetData>
    <row r="1" spans="1:13" ht="14.5" x14ac:dyDescent="0.35">
      <c r="A1" s="58"/>
      <c r="B1" s="88" t="s">
        <v>380</v>
      </c>
      <c r="C1" s="89"/>
      <c r="D1" s="89"/>
      <c r="E1" s="89"/>
      <c r="F1" s="89"/>
      <c r="G1" s="89"/>
      <c r="H1" s="89"/>
      <c r="I1" s="89"/>
      <c r="J1" s="89"/>
      <c r="K1" s="89"/>
      <c r="L1" s="89"/>
      <c r="M1" s="91"/>
    </row>
    <row r="2" spans="1:13" s="62" customFormat="1" ht="27.65" customHeight="1" x14ac:dyDescent="0.35">
      <c r="A2" s="60"/>
      <c r="B2" s="81" t="s">
        <v>118</v>
      </c>
      <c r="C2" s="82" t="s">
        <v>62</v>
      </c>
      <c r="D2" s="82" t="s">
        <v>224</v>
      </c>
      <c r="E2" s="82" t="s">
        <v>19</v>
      </c>
      <c r="F2" s="82" t="s">
        <v>255</v>
      </c>
      <c r="G2" s="82" t="s">
        <v>256</v>
      </c>
      <c r="H2" s="82" t="s">
        <v>66</v>
      </c>
      <c r="I2" s="83" t="s">
        <v>55</v>
      </c>
      <c r="J2" s="165" t="s">
        <v>2</v>
      </c>
      <c r="K2" s="83" t="s">
        <v>70</v>
      </c>
      <c r="L2" s="165" t="s">
        <v>226</v>
      </c>
      <c r="M2" s="61" t="s">
        <v>145</v>
      </c>
    </row>
    <row r="3" spans="1:13" s="62" customFormat="1" ht="14.4" customHeight="1" x14ac:dyDescent="0.35">
      <c r="B3" s="63"/>
      <c r="C3" s="64"/>
      <c r="D3" s="64"/>
      <c r="E3" s="64"/>
      <c r="F3" s="64"/>
      <c r="G3" s="64"/>
      <c r="H3" s="65" t="s">
        <v>89</v>
      </c>
      <c r="I3" s="169"/>
      <c r="J3" s="170">
        <v>0</v>
      </c>
      <c r="K3" s="188" t="s">
        <v>225</v>
      </c>
      <c r="L3" s="189"/>
      <c r="M3" s="190"/>
    </row>
    <row r="4" spans="1:13" x14ac:dyDescent="0.35">
      <c r="B4" s="172" t="s">
        <v>230</v>
      </c>
      <c r="C4" s="173" t="s">
        <v>360</v>
      </c>
      <c r="D4" s="173" t="s">
        <v>340</v>
      </c>
      <c r="E4" s="72" t="s">
        <v>254</v>
      </c>
      <c r="F4" s="72">
        <v>1</v>
      </c>
      <c r="G4" s="159">
        <v>14</v>
      </c>
      <c r="H4" s="107">
        <v>0</v>
      </c>
      <c r="I4" s="103">
        <f>G4*H4</f>
        <v>0</v>
      </c>
      <c r="J4" s="103">
        <f>I4*$J$3</f>
        <v>0</v>
      </c>
      <c r="K4" s="103">
        <f>I4+J4</f>
        <v>0</v>
      </c>
      <c r="L4" s="76"/>
      <c r="M4" s="76"/>
    </row>
    <row r="5" spans="1:13" x14ac:dyDescent="0.35">
      <c r="B5" s="174" t="s">
        <v>231</v>
      </c>
      <c r="C5" s="175" t="s">
        <v>361</v>
      </c>
      <c r="D5" s="175" t="s">
        <v>341</v>
      </c>
      <c r="E5" s="72" t="s">
        <v>254</v>
      </c>
      <c r="F5" s="159">
        <v>1</v>
      </c>
      <c r="G5" s="159">
        <v>14</v>
      </c>
      <c r="H5" s="107">
        <v>0</v>
      </c>
      <c r="I5" s="103">
        <f t="shared" ref="I5:I25" si="0">G5*H5</f>
        <v>0</v>
      </c>
      <c r="J5" s="103">
        <f t="shared" ref="J5:J25" si="1">I5*$J$3</f>
        <v>0</v>
      </c>
      <c r="K5" s="103">
        <f t="shared" ref="K5:K25" si="2">I5+J5</f>
        <v>0</v>
      </c>
      <c r="L5" s="160"/>
      <c r="M5" s="160"/>
    </row>
    <row r="6" spans="1:13" x14ac:dyDescent="0.35">
      <c r="B6" s="172" t="s">
        <v>232</v>
      </c>
      <c r="C6" s="175" t="s">
        <v>362</v>
      </c>
      <c r="D6" s="175" t="s">
        <v>342</v>
      </c>
      <c r="E6" s="72" t="s">
        <v>254</v>
      </c>
      <c r="F6" s="159">
        <v>1</v>
      </c>
      <c r="G6" s="159">
        <v>14</v>
      </c>
      <c r="H6" s="107">
        <v>0</v>
      </c>
      <c r="I6" s="103">
        <f t="shared" si="0"/>
        <v>0</v>
      </c>
      <c r="J6" s="103">
        <f t="shared" si="1"/>
        <v>0</v>
      </c>
      <c r="K6" s="103">
        <f t="shared" si="2"/>
        <v>0</v>
      </c>
      <c r="L6" s="160"/>
      <c r="M6" s="160"/>
    </row>
    <row r="7" spans="1:13" x14ac:dyDescent="0.35">
      <c r="B7" s="174" t="s">
        <v>233</v>
      </c>
      <c r="C7" s="175" t="s">
        <v>363</v>
      </c>
      <c r="D7" s="175" t="s">
        <v>343</v>
      </c>
      <c r="E7" s="72" t="s">
        <v>254</v>
      </c>
      <c r="F7" s="159">
        <v>1</v>
      </c>
      <c r="G7" s="159">
        <v>14</v>
      </c>
      <c r="H7" s="107">
        <v>0</v>
      </c>
      <c r="I7" s="103">
        <f t="shared" si="0"/>
        <v>0</v>
      </c>
      <c r="J7" s="103">
        <f t="shared" si="1"/>
        <v>0</v>
      </c>
      <c r="K7" s="103">
        <f t="shared" si="2"/>
        <v>0</v>
      </c>
      <c r="L7" s="160"/>
      <c r="M7" s="160"/>
    </row>
    <row r="8" spans="1:13" x14ac:dyDescent="0.35">
      <c r="B8" s="172" t="s">
        <v>234</v>
      </c>
      <c r="C8" s="175" t="s">
        <v>364</v>
      </c>
      <c r="D8" s="175" t="s">
        <v>344</v>
      </c>
      <c r="E8" s="72" t="s">
        <v>254</v>
      </c>
      <c r="F8" s="159">
        <v>1</v>
      </c>
      <c r="G8" s="159">
        <v>14</v>
      </c>
      <c r="H8" s="107">
        <v>0</v>
      </c>
      <c r="I8" s="103">
        <f t="shared" si="0"/>
        <v>0</v>
      </c>
      <c r="J8" s="103">
        <f t="shared" si="1"/>
        <v>0</v>
      </c>
      <c r="K8" s="103">
        <f t="shared" si="2"/>
        <v>0</v>
      </c>
      <c r="L8" s="160"/>
      <c r="M8" s="160"/>
    </row>
    <row r="9" spans="1:13" x14ac:dyDescent="0.35">
      <c r="B9" s="174" t="s">
        <v>235</v>
      </c>
      <c r="C9" s="175" t="s">
        <v>365</v>
      </c>
      <c r="D9" s="175" t="s">
        <v>345</v>
      </c>
      <c r="E9" s="72" t="s">
        <v>254</v>
      </c>
      <c r="F9" s="159">
        <v>1</v>
      </c>
      <c r="G9" s="159">
        <v>14</v>
      </c>
      <c r="H9" s="107">
        <v>0</v>
      </c>
      <c r="I9" s="103">
        <f t="shared" si="0"/>
        <v>0</v>
      </c>
      <c r="J9" s="103">
        <f t="shared" si="1"/>
        <v>0</v>
      </c>
      <c r="K9" s="103">
        <f t="shared" si="2"/>
        <v>0</v>
      </c>
      <c r="L9" s="160"/>
      <c r="M9" s="160"/>
    </row>
    <row r="10" spans="1:13" x14ac:dyDescent="0.35">
      <c r="B10" s="172" t="s">
        <v>236</v>
      </c>
      <c r="C10" s="175" t="s">
        <v>327</v>
      </c>
      <c r="D10" s="175" t="s">
        <v>304</v>
      </c>
      <c r="E10" s="72" t="s">
        <v>254</v>
      </c>
      <c r="F10" s="159">
        <v>1</v>
      </c>
      <c r="G10" s="159">
        <v>14</v>
      </c>
      <c r="H10" s="107">
        <v>0</v>
      </c>
      <c r="I10" s="103">
        <f t="shared" si="0"/>
        <v>0</v>
      </c>
      <c r="J10" s="103">
        <f t="shared" si="1"/>
        <v>0</v>
      </c>
      <c r="K10" s="103">
        <f t="shared" si="2"/>
        <v>0</v>
      </c>
      <c r="L10" s="160"/>
      <c r="M10" s="160"/>
    </row>
    <row r="11" spans="1:13" x14ac:dyDescent="0.35">
      <c r="B11" s="174" t="s">
        <v>237</v>
      </c>
      <c r="C11" s="175" t="s">
        <v>366</v>
      </c>
      <c r="D11" s="175" t="s">
        <v>346</v>
      </c>
      <c r="E11" s="72" t="s">
        <v>254</v>
      </c>
      <c r="F11" s="159">
        <v>1</v>
      </c>
      <c r="G11" s="159">
        <v>14</v>
      </c>
      <c r="H11" s="107">
        <v>0</v>
      </c>
      <c r="I11" s="103">
        <f t="shared" si="0"/>
        <v>0</v>
      </c>
      <c r="J11" s="103">
        <f t="shared" si="1"/>
        <v>0</v>
      </c>
      <c r="K11" s="103">
        <f t="shared" si="2"/>
        <v>0</v>
      </c>
      <c r="L11" s="160"/>
      <c r="M11" s="160"/>
    </row>
    <row r="12" spans="1:13" x14ac:dyDescent="0.35">
      <c r="B12" s="172" t="s">
        <v>238</v>
      </c>
      <c r="C12" s="175" t="s">
        <v>367</v>
      </c>
      <c r="D12" s="175" t="s">
        <v>347</v>
      </c>
      <c r="E12" s="72" t="s">
        <v>254</v>
      </c>
      <c r="F12" s="159">
        <v>1</v>
      </c>
      <c r="G12" s="159">
        <v>14</v>
      </c>
      <c r="H12" s="107">
        <v>0</v>
      </c>
      <c r="I12" s="103">
        <f t="shared" si="0"/>
        <v>0</v>
      </c>
      <c r="J12" s="103">
        <f t="shared" si="1"/>
        <v>0</v>
      </c>
      <c r="K12" s="103">
        <f t="shared" si="2"/>
        <v>0</v>
      </c>
      <c r="L12" s="160"/>
      <c r="M12" s="160"/>
    </row>
    <row r="13" spans="1:13" x14ac:dyDescent="0.35">
      <c r="B13" s="174" t="s">
        <v>239</v>
      </c>
      <c r="C13" s="175" t="s">
        <v>368</v>
      </c>
      <c r="D13" s="175" t="s">
        <v>348</v>
      </c>
      <c r="E13" s="72" t="s">
        <v>254</v>
      </c>
      <c r="F13" s="159">
        <v>1</v>
      </c>
      <c r="G13" s="159">
        <v>14</v>
      </c>
      <c r="H13" s="107">
        <v>0</v>
      </c>
      <c r="I13" s="103">
        <f t="shared" si="0"/>
        <v>0</v>
      </c>
      <c r="J13" s="103">
        <f t="shared" si="1"/>
        <v>0</v>
      </c>
      <c r="K13" s="103">
        <f t="shared" si="2"/>
        <v>0</v>
      </c>
      <c r="L13" s="160"/>
      <c r="M13" s="160"/>
    </row>
    <row r="14" spans="1:13" x14ac:dyDescent="0.35">
      <c r="B14" s="172" t="s">
        <v>240</v>
      </c>
      <c r="C14" s="175" t="s">
        <v>369</v>
      </c>
      <c r="D14" s="175" t="s">
        <v>349</v>
      </c>
      <c r="E14" s="72" t="s">
        <v>254</v>
      </c>
      <c r="F14" s="159">
        <v>2</v>
      </c>
      <c r="G14" s="159">
        <v>28</v>
      </c>
      <c r="H14" s="107">
        <v>0</v>
      </c>
      <c r="I14" s="103">
        <f t="shared" si="0"/>
        <v>0</v>
      </c>
      <c r="J14" s="103">
        <f t="shared" si="1"/>
        <v>0</v>
      </c>
      <c r="K14" s="103">
        <f t="shared" si="2"/>
        <v>0</v>
      </c>
      <c r="L14" s="160"/>
      <c r="M14" s="160"/>
    </row>
    <row r="15" spans="1:13" x14ac:dyDescent="0.35">
      <c r="B15" s="174" t="s">
        <v>241</v>
      </c>
      <c r="C15" s="175" t="s">
        <v>370</v>
      </c>
      <c r="D15" s="175" t="s">
        <v>350</v>
      </c>
      <c r="E15" s="72" t="s">
        <v>254</v>
      </c>
      <c r="F15" s="159">
        <v>2</v>
      </c>
      <c r="G15" s="159">
        <v>28</v>
      </c>
      <c r="H15" s="107">
        <v>0</v>
      </c>
      <c r="I15" s="103">
        <f t="shared" si="0"/>
        <v>0</v>
      </c>
      <c r="J15" s="103">
        <f t="shared" si="1"/>
        <v>0</v>
      </c>
      <c r="K15" s="103">
        <f t="shared" si="2"/>
        <v>0</v>
      </c>
      <c r="L15" s="160"/>
      <c r="M15" s="160"/>
    </row>
    <row r="16" spans="1:13" x14ac:dyDescent="0.35">
      <c r="B16" s="172" t="s">
        <v>242</v>
      </c>
      <c r="C16" s="175" t="s">
        <v>371</v>
      </c>
      <c r="D16" s="175" t="s">
        <v>351</v>
      </c>
      <c r="E16" s="72" t="s">
        <v>254</v>
      </c>
      <c r="F16" s="159">
        <v>1</v>
      </c>
      <c r="G16" s="159">
        <v>14</v>
      </c>
      <c r="H16" s="107">
        <v>0</v>
      </c>
      <c r="I16" s="103">
        <f t="shared" si="0"/>
        <v>0</v>
      </c>
      <c r="J16" s="103">
        <f t="shared" si="1"/>
        <v>0</v>
      </c>
      <c r="K16" s="103">
        <f t="shared" si="2"/>
        <v>0</v>
      </c>
      <c r="L16" s="160"/>
      <c r="M16" s="160"/>
    </row>
    <row r="17" spans="2:13" x14ac:dyDescent="0.35">
      <c r="B17" s="174" t="s">
        <v>243</v>
      </c>
      <c r="C17" s="175" t="s">
        <v>372</v>
      </c>
      <c r="D17" s="175" t="s">
        <v>352</v>
      </c>
      <c r="E17" s="72" t="s">
        <v>254</v>
      </c>
      <c r="F17" s="159">
        <v>1</v>
      </c>
      <c r="G17" s="159">
        <v>14</v>
      </c>
      <c r="H17" s="107">
        <v>0</v>
      </c>
      <c r="I17" s="103">
        <f t="shared" si="0"/>
        <v>0</v>
      </c>
      <c r="J17" s="103">
        <f t="shared" si="1"/>
        <v>0</v>
      </c>
      <c r="K17" s="103">
        <f t="shared" si="2"/>
        <v>0</v>
      </c>
      <c r="L17" s="160"/>
      <c r="M17" s="160"/>
    </row>
    <row r="18" spans="2:13" x14ac:dyDescent="0.35">
      <c r="B18" s="172" t="s">
        <v>244</v>
      </c>
      <c r="C18" s="175" t="s">
        <v>373</v>
      </c>
      <c r="D18" s="175" t="s">
        <v>353</v>
      </c>
      <c r="E18" s="72" t="s">
        <v>254</v>
      </c>
      <c r="F18" s="159">
        <v>1</v>
      </c>
      <c r="G18" s="159">
        <v>14</v>
      </c>
      <c r="H18" s="107">
        <v>0</v>
      </c>
      <c r="I18" s="103">
        <f t="shared" si="0"/>
        <v>0</v>
      </c>
      <c r="J18" s="103">
        <f t="shared" si="1"/>
        <v>0</v>
      </c>
      <c r="K18" s="103">
        <f t="shared" si="2"/>
        <v>0</v>
      </c>
      <c r="L18" s="160"/>
      <c r="M18" s="160"/>
    </row>
    <row r="19" spans="2:13" x14ac:dyDescent="0.35">
      <c r="B19" s="174" t="s">
        <v>245</v>
      </c>
      <c r="C19" s="175" t="s">
        <v>374</v>
      </c>
      <c r="D19" s="175" t="s">
        <v>354</v>
      </c>
      <c r="E19" s="72" t="s">
        <v>254</v>
      </c>
      <c r="F19" s="159">
        <v>1</v>
      </c>
      <c r="G19" s="159">
        <v>14</v>
      </c>
      <c r="H19" s="107">
        <v>0</v>
      </c>
      <c r="I19" s="103">
        <f t="shared" si="0"/>
        <v>0</v>
      </c>
      <c r="J19" s="103">
        <f t="shared" si="1"/>
        <v>0</v>
      </c>
      <c r="K19" s="103">
        <f t="shared" si="2"/>
        <v>0</v>
      </c>
      <c r="L19" s="160"/>
      <c r="M19" s="160"/>
    </row>
    <row r="20" spans="2:13" x14ac:dyDescent="0.35">
      <c r="B20" s="172" t="s">
        <v>246</v>
      </c>
      <c r="C20" s="175" t="s">
        <v>375</v>
      </c>
      <c r="D20" s="175" t="s">
        <v>355</v>
      </c>
      <c r="E20" s="72" t="s">
        <v>254</v>
      </c>
      <c r="F20" s="159">
        <v>1</v>
      </c>
      <c r="G20" s="159">
        <v>14</v>
      </c>
      <c r="H20" s="107">
        <v>0</v>
      </c>
      <c r="I20" s="103">
        <f t="shared" si="0"/>
        <v>0</v>
      </c>
      <c r="J20" s="103">
        <f t="shared" si="1"/>
        <v>0</v>
      </c>
      <c r="K20" s="103">
        <f t="shared" si="2"/>
        <v>0</v>
      </c>
      <c r="L20" s="160"/>
      <c r="M20" s="160"/>
    </row>
    <row r="21" spans="2:13" x14ac:dyDescent="0.35">
      <c r="B21" s="174" t="s">
        <v>247</v>
      </c>
      <c r="C21" s="175" t="s">
        <v>376</v>
      </c>
      <c r="D21" s="175" t="s">
        <v>356</v>
      </c>
      <c r="E21" s="72" t="s">
        <v>254</v>
      </c>
      <c r="F21" s="159">
        <v>1</v>
      </c>
      <c r="G21" s="159">
        <v>14</v>
      </c>
      <c r="H21" s="107">
        <v>0</v>
      </c>
      <c r="I21" s="103">
        <f t="shared" si="0"/>
        <v>0</v>
      </c>
      <c r="J21" s="103">
        <f t="shared" si="1"/>
        <v>0</v>
      </c>
      <c r="K21" s="103">
        <f t="shared" si="2"/>
        <v>0</v>
      </c>
      <c r="L21" s="160"/>
      <c r="M21" s="160"/>
    </row>
    <row r="22" spans="2:13" x14ac:dyDescent="0.35">
      <c r="B22" s="172" t="s">
        <v>248</v>
      </c>
      <c r="C22" s="175" t="s">
        <v>377</v>
      </c>
      <c r="D22" s="175" t="s">
        <v>357</v>
      </c>
      <c r="E22" s="72" t="s">
        <v>254</v>
      </c>
      <c r="F22" s="159">
        <v>1</v>
      </c>
      <c r="G22" s="159">
        <v>14</v>
      </c>
      <c r="H22" s="107">
        <v>0</v>
      </c>
      <c r="I22" s="103">
        <f t="shared" si="0"/>
        <v>0</v>
      </c>
      <c r="J22" s="103">
        <f t="shared" si="1"/>
        <v>0</v>
      </c>
      <c r="K22" s="103">
        <f t="shared" si="2"/>
        <v>0</v>
      </c>
      <c r="L22" s="160"/>
      <c r="M22" s="160"/>
    </row>
    <row r="23" spans="2:13" x14ac:dyDescent="0.35">
      <c r="B23" s="174" t="s">
        <v>249</v>
      </c>
      <c r="C23" s="175" t="s">
        <v>328</v>
      </c>
      <c r="D23" s="175" t="s">
        <v>253</v>
      </c>
      <c r="E23" s="72" t="s">
        <v>254</v>
      </c>
      <c r="F23" s="159">
        <v>11</v>
      </c>
      <c r="G23" s="159">
        <v>154</v>
      </c>
      <c r="H23" s="107">
        <v>0</v>
      </c>
      <c r="I23" s="103">
        <f>G23*H23</f>
        <v>0</v>
      </c>
      <c r="J23" s="103">
        <f t="shared" si="1"/>
        <v>0</v>
      </c>
      <c r="K23" s="103">
        <f t="shared" si="2"/>
        <v>0</v>
      </c>
      <c r="L23" s="160"/>
      <c r="M23" s="160"/>
    </row>
    <row r="24" spans="2:13" x14ac:dyDescent="0.35">
      <c r="B24" s="172" t="s">
        <v>250</v>
      </c>
      <c r="C24" s="175" t="s">
        <v>378</v>
      </c>
      <c r="D24" s="175" t="s">
        <v>358</v>
      </c>
      <c r="E24" s="72" t="s">
        <v>254</v>
      </c>
      <c r="F24" s="159">
        <v>1</v>
      </c>
      <c r="G24" s="159">
        <v>14</v>
      </c>
      <c r="H24" s="107">
        <v>0</v>
      </c>
      <c r="I24" s="103">
        <f t="shared" si="0"/>
        <v>0</v>
      </c>
      <c r="J24" s="103">
        <f t="shared" si="1"/>
        <v>0</v>
      </c>
      <c r="K24" s="103">
        <f t="shared" si="2"/>
        <v>0</v>
      </c>
      <c r="L24" s="160"/>
      <c r="M24" s="160"/>
    </row>
    <row r="25" spans="2:13" ht="13.5" thickBot="1" x14ac:dyDescent="0.4">
      <c r="B25" s="174" t="s">
        <v>251</v>
      </c>
      <c r="C25" s="175" t="s">
        <v>379</v>
      </c>
      <c r="D25" s="175" t="s">
        <v>359</v>
      </c>
      <c r="E25" s="72" t="s">
        <v>254</v>
      </c>
      <c r="F25" s="159">
        <v>2</v>
      </c>
      <c r="G25" s="159">
        <v>28</v>
      </c>
      <c r="H25" s="107">
        <v>0</v>
      </c>
      <c r="I25" s="103">
        <f t="shared" si="0"/>
        <v>0</v>
      </c>
      <c r="J25" s="103">
        <f t="shared" si="1"/>
        <v>0</v>
      </c>
      <c r="K25" s="103">
        <f t="shared" si="2"/>
        <v>0</v>
      </c>
      <c r="L25" s="160"/>
      <c r="M25" s="160"/>
    </row>
    <row r="26" spans="2:13" ht="24.5" thickTop="1" thickBot="1" x14ac:dyDescent="0.4">
      <c r="B26" s="167" t="s">
        <v>228</v>
      </c>
      <c r="C26" s="161"/>
      <c r="D26" s="161"/>
      <c r="E26" s="161"/>
      <c r="F26" s="162"/>
      <c r="G26" s="162"/>
      <c r="H26" s="162"/>
      <c r="I26" s="162"/>
      <c r="J26" s="163"/>
      <c r="K26" s="176">
        <f>SUBTOTAL(9,K4:K25)</f>
        <v>0</v>
      </c>
      <c r="L26" s="164"/>
      <c r="M26" s="164"/>
    </row>
    <row r="27" spans="2:13" x14ac:dyDescent="0.35">
      <c r="M27" s="62"/>
    </row>
    <row r="28" spans="2:13" x14ac:dyDescent="0.35">
      <c r="M28" s="62"/>
    </row>
    <row r="29" spans="2:13" ht="23.5" x14ac:dyDescent="0.35">
      <c r="B29" s="168" t="s">
        <v>227</v>
      </c>
      <c r="E29" s="166"/>
      <c r="F29" s="166"/>
      <c r="G29" s="166"/>
    </row>
  </sheetData>
  <mergeCells count="1">
    <mergeCell ref="K3:M3"/>
  </mergeCells>
  <dataValidations count="1">
    <dataValidation type="list" allowBlank="1" showInputMessage="1" showErrorMessage="1" sqref="I3">
      <formula1>rngCurrencies</formula1>
    </dataValidation>
  </dataValidation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32"/>
  <sheetViews>
    <sheetView workbookViewId="0">
      <selection activeCell="I3" sqref="I3"/>
    </sheetView>
  </sheetViews>
  <sheetFormatPr defaultColWidth="9.08984375" defaultRowHeight="13" x14ac:dyDescent="0.35"/>
  <cols>
    <col min="1" max="1" width="1.6328125" style="59" customWidth="1"/>
    <col min="2" max="2" width="10.08984375" style="59" customWidth="1"/>
    <col min="3" max="3" width="75" style="59" bestFit="1" customWidth="1"/>
    <col min="4" max="4" width="34.6328125" style="59" customWidth="1"/>
    <col min="5" max="5" width="13.6328125" style="59" bestFit="1" customWidth="1"/>
    <col min="6" max="6" width="9.6328125" style="59" bestFit="1" customWidth="1"/>
    <col min="7" max="7" width="9.6328125" style="59" customWidth="1"/>
    <col min="8" max="8" width="9.90625" style="59" customWidth="1"/>
    <col min="9" max="10" width="12" style="78" customWidth="1"/>
    <col min="11" max="11" width="12.6328125" style="78" bestFit="1" customWidth="1"/>
    <col min="12" max="12" width="20.6328125" style="78" customWidth="1"/>
    <col min="13" max="13" width="44.6328125" style="59" customWidth="1"/>
    <col min="14" max="14" width="1.6328125" style="59" customWidth="1"/>
    <col min="15" max="16384" width="9.08984375" style="59"/>
  </cols>
  <sheetData>
    <row r="1" spans="1:13" ht="14.5" x14ac:dyDescent="0.35">
      <c r="A1" s="58"/>
      <c r="B1" s="88" t="s">
        <v>381</v>
      </c>
      <c r="C1" s="89"/>
      <c r="D1" s="89"/>
      <c r="E1" s="89"/>
      <c r="F1" s="89"/>
      <c r="G1" s="89"/>
      <c r="H1" s="89"/>
      <c r="I1" s="89"/>
      <c r="J1" s="89"/>
      <c r="K1" s="89"/>
      <c r="L1" s="89"/>
      <c r="M1" s="91"/>
    </row>
    <row r="2" spans="1:13" s="62" customFormat="1" ht="27.65" customHeight="1" x14ac:dyDescent="0.35">
      <c r="A2" s="60"/>
      <c r="B2" s="81" t="s">
        <v>147</v>
      </c>
      <c r="C2" s="82" t="s">
        <v>62</v>
      </c>
      <c r="D2" s="82" t="s">
        <v>224</v>
      </c>
      <c r="E2" s="82" t="s">
        <v>19</v>
      </c>
      <c r="F2" s="82" t="s">
        <v>255</v>
      </c>
      <c r="G2" s="82" t="s">
        <v>256</v>
      </c>
      <c r="H2" s="82" t="s">
        <v>66</v>
      </c>
      <c r="I2" s="83" t="s">
        <v>55</v>
      </c>
      <c r="J2" s="165" t="s">
        <v>2</v>
      </c>
      <c r="K2" s="83" t="s">
        <v>70</v>
      </c>
      <c r="L2" s="165" t="s">
        <v>226</v>
      </c>
      <c r="M2" s="61" t="s">
        <v>145</v>
      </c>
    </row>
    <row r="3" spans="1:13" s="62" customFormat="1" ht="14.4" customHeight="1" x14ac:dyDescent="0.35">
      <c r="B3" s="63"/>
      <c r="C3" s="64"/>
      <c r="D3" s="64"/>
      <c r="E3" s="64"/>
      <c r="F3" s="64"/>
      <c r="G3" s="64"/>
      <c r="H3" s="65" t="s">
        <v>89</v>
      </c>
      <c r="I3" s="169"/>
      <c r="J3" s="170">
        <v>0</v>
      </c>
      <c r="K3" s="188" t="s">
        <v>225</v>
      </c>
      <c r="L3" s="189"/>
      <c r="M3" s="190"/>
    </row>
    <row r="4" spans="1:13" x14ac:dyDescent="0.35">
      <c r="B4" s="172" t="s">
        <v>257</v>
      </c>
      <c r="C4" s="173" t="s">
        <v>305</v>
      </c>
      <c r="D4" s="173" t="s">
        <v>282</v>
      </c>
      <c r="E4" s="72" t="s">
        <v>254</v>
      </c>
      <c r="F4" s="72">
        <v>1</v>
      </c>
      <c r="G4" s="159">
        <v>6</v>
      </c>
      <c r="H4" s="107">
        <v>0</v>
      </c>
      <c r="I4" s="103">
        <f>G4*H4</f>
        <v>0</v>
      </c>
      <c r="J4" s="103">
        <f>I4*$J$3</f>
        <v>0</v>
      </c>
      <c r="K4" s="103">
        <f>I4+J4</f>
        <v>0</v>
      </c>
      <c r="L4" s="76"/>
      <c r="M4" s="76"/>
    </row>
    <row r="5" spans="1:13" x14ac:dyDescent="0.35">
      <c r="B5" s="174" t="s">
        <v>258</v>
      </c>
      <c r="C5" s="175" t="s">
        <v>306</v>
      </c>
      <c r="D5" s="175" t="s">
        <v>283</v>
      </c>
      <c r="E5" s="72" t="s">
        <v>254</v>
      </c>
      <c r="F5" s="159">
        <v>1</v>
      </c>
      <c r="G5" s="159">
        <v>6</v>
      </c>
      <c r="H5" s="107">
        <v>0</v>
      </c>
      <c r="I5" s="103">
        <f t="shared" ref="I5:I28" si="0">G5*H5</f>
        <v>0</v>
      </c>
      <c r="J5" s="103">
        <f t="shared" ref="J5:J28" si="1">I5*$J$3</f>
        <v>0</v>
      </c>
      <c r="K5" s="103">
        <f t="shared" ref="K5:K28" si="2">I5+J5</f>
        <v>0</v>
      </c>
      <c r="L5" s="160"/>
      <c r="M5" s="160"/>
    </row>
    <row r="6" spans="1:13" x14ac:dyDescent="0.35">
      <c r="B6" s="172" t="s">
        <v>259</v>
      </c>
      <c r="C6" s="175" t="s">
        <v>307</v>
      </c>
      <c r="D6" s="175" t="s">
        <v>284</v>
      </c>
      <c r="E6" s="72" t="s">
        <v>254</v>
      </c>
      <c r="F6" s="159">
        <v>1</v>
      </c>
      <c r="G6" s="159">
        <v>6</v>
      </c>
      <c r="H6" s="107">
        <v>0</v>
      </c>
      <c r="I6" s="103">
        <f t="shared" si="0"/>
        <v>0</v>
      </c>
      <c r="J6" s="103">
        <f t="shared" si="1"/>
        <v>0</v>
      </c>
      <c r="K6" s="103">
        <f t="shared" si="2"/>
        <v>0</v>
      </c>
      <c r="L6" s="160"/>
      <c r="M6" s="160"/>
    </row>
    <row r="7" spans="1:13" x14ac:dyDescent="0.35">
      <c r="B7" s="174" t="s">
        <v>260</v>
      </c>
      <c r="C7" s="175" t="s">
        <v>308</v>
      </c>
      <c r="D7" s="175" t="s">
        <v>285</v>
      </c>
      <c r="E7" s="72" t="s">
        <v>254</v>
      </c>
      <c r="F7" s="159">
        <v>1</v>
      </c>
      <c r="G7" s="159">
        <v>6</v>
      </c>
      <c r="H7" s="107">
        <v>0</v>
      </c>
      <c r="I7" s="103">
        <f t="shared" si="0"/>
        <v>0</v>
      </c>
      <c r="J7" s="103">
        <f t="shared" si="1"/>
        <v>0</v>
      </c>
      <c r="K7" s="103">
        <f t="shared" si="2"/>
        <v>0</v>
      </c>
      <c r="L7" s="160"/>
      <c r="M7" s="160"/>
    </row>
    <row r="8" spans="1:13" x14ac:dyDescent="0.35">
      <c r="B8" s="172" t="s">
        <v>261</v>
      </c>
      <c r="C8" s="175" t="s">
        <v>309</v>
      </c>
      <c r="D8" s="175" t="s">
        <v>286</v>
      </c>
      <c r="E8" s="72" t="s">
        <v>254</v>
      </c>
      <c r="F8" s="159">
        <v>3</v>
      </c>
      <c r="G8" s="159">
        <v>18</v>
      </c>
      <c r="H8" s="107">
        <v>0</v>
      </c>
      <c r="I8" s="103">
        <f t="shared" si="0"/>
        <v>0</v>
      </c>
      <c r="J8" s="103">
        <f t="shared" si="1"/>
        <v>0</v>
      </c>
      <c r="K8" s="103">
        <f t="shared" si="2"/>
        <v>0</v>
      </c>
      <c r="L8" s="160"/>
      <c r="M8" s="160"/>
    </row>
    <row r="9" spans="1:13" x14ac:dyDescent="0.35">
      <c r="B9" s="174" t="s">
        <v>262</v>
      </c>
      <c r="C9" s="175" t="s">
        <v>310</v>
      </c>
      <c r="D9" s="175" t="s">
        <v>287</v>
      </c>
      <c r="E9" s="72" t="s">
        <v>254</v>
      </c>
      <c r="F9" s="159">
        <v>1</v>
      </c>
      <c r="G9" s="159">
        <v>6</v>
      </c>
      <c r="H9" s="107">
        <v>0</v>
      </c>
      <c r="I9" s="103">
        <f t="shared" si="0"/>
        <v>0</v>
      </c>
      <c r="J9" s="103">
        <f t="shared" si="1"/>
        <v>0</v>
      </c>
      <c r="K9" s="103">
        <f t="shared" si="2"/>
        <v>0</v>
      </c>
      <c r="L9" s="160"/>
      <c r="M9" s="160"/>
    </row>
    <row r="10" spans="1:13" x14ac:dyDescent="0.35">
      <c r="B10" s="172" t="s">
        <v>263</v>
      </c>
      <c r="C10" s="175" t="s">
        <v>311</v>
      </c>
      <c r="D10" s="175" t="s">
        <v>288</v>
      </c>
      <c r="E10" s="72" t="s">
        <v>254</v>
      </c>
      <c r="F10" s="159">
        <v>1</v>
      </c>
      <c r="G10" s="159">
        <v>6</v>
      </c>
      <c r="H10" s="107">
        <v>0</v>
      </c>
      <c r="I10" s="103">
        <f t="shared" si="0"/>
        <v>0</v>
      </c>
      <c r="J10" s="103">
        <f t="shared" si="1"/>
        <v>0</v>
      </c>
      <c r="K10" s="103">
        <f t="shared" si="2"/>
        <v>0</v>
      </c>
      <c r="L10" s="160"/>
      <c r="M10" s="160"/>
    </row>
    <row r="11" spans="1:13" x14ac:dyDescent="0.35">
      <c r="B11" s="174" t="s">
        <v>264</v>
      </c>
      <c r="C11" s="175" t="s">
        <v>312</v>
      </c>
      <c r="D11" s="175" t="s">
        <v>289</v>
      </c>
      <c r="E11" s="72" t="s">
        <v>254</v>
      </c>
      <c r="F11" s="159">
        <v>1</v>
      </c>
      <c r="G11" s="159">
        <v>6</v>
      </c>
      <c r="H11" s="107">
        <v>0</v>
      </c>
      <c r="I11" s="103">
        <f t="shared" si="0"/>
        <v>0</v>
      </c>
      <c r="J11" s="103">
        <f t="shared" si="1"/>
        <v>0</v>
      </c>
      <c r="K11" s="103">
        <f t="shared" si="2"/>
        <v>0</v>
      </c>
      <c r="L11" s="160"/>
      <c r="M11" s="160"/>
    </row>
    <row r="12" spans="1:13" x14ac:dyDescent="0.35">
      <c r="B12" s="172" t="s">
        <v>265</v>
      </c>
      <c r="C12" s="175" t="s">
        <v>313</v>
      </c>
      <c r="D12" s="175" t="s">
        <v>290</v>
      </c>
      <c r="E12" s="72" t="s">
        <v>254</v>
      </c>
      <c r="F12" s="159">
        <v>2</v>
      </c>
      <c r="G12" s="159">
        <v>12</v>
      </c>
      <c r="H12" s="107">
        <v>0</v>
      </c>
      <c r="I12" s="103">
        <f t="shared" si="0"/>
        <v>0</v>
      </c>
      <c r="J12" s="103">
        <f t="shared" si="1"/>
        <v>0</v>
      </c>
      <c r="K12" s="103">
        <f t="shared" si="2"/>
        <v>0</v>
      </c>
      <c r="L12" s="160"/>
      <c r="M12" s="160"/>
    </row>
    <row r="13" spans="1:13" x14ac:dyDescent="0.35">
      <c r="B13" s="174" t="s">
        <v>266</v>
      </c>
      <c r="C13" s="175" t="s">
        <v>229</v>
      </c>
      <c r="D13" s="175" t="s">
        <v>252</v>
      </c>
      <c r="E13" s="72" t="s">
        <v>254</v>
      </c>
      <c r="F13" s="159">
        <v>1</v>
      </c>
      <c r="G13" s="159">
        <v>6</v>
      </c>
      <c r="H13" s="107">
        <v>0</v>
      </c>
      <c r="I13" s="103">
        <f t="shared" si="0"/>
        <v>0</v>
      </c>
      <c r="J13" s="103">
        <f t="shared" si="1"/>
        <v>0</v>
      </c>
      <c r="K13" s="103">
        <f t="shared" si="2"/>
        <v>0</v>
      </c>
      <c r="L13" s="160"/>
      <c r="M13" s="160"/>
    </row>
    <row r="14" spans="1:13" x14ac:dyDescent="0.35">
      <c r="B14" s="172" t="s">
        <v>267</v>
      </c>
      <c r="C14" s="175" t="s">
        <v>314</v>
      </c>
      <c r="D14" s="175" t="s">
        <v>291</v>
      </c>
      <c r="E14" s="72" t="s">
        <v>254</v>
      </c>
      <c r="F14" s="159">
        <v>1</v>
      </c>
      <c r="G14" s="159">
        <v>6</v>
      </c>
      <c r="H14" s="107">
        <v>0</v>
      </c>
      <c r="I14" s="103">
        <f t="shared" si="0"/>
        <v>0</v>
      </c>
      <c r="J14" s="103">
        <f t="shared" si="1"/>
        <v>0</v>
      </c>
      <c r="K14" s="103">
        <f t="shared" si="2"/>
        <v>0</v>
      </c>
      <c r="L14" s="160"/>
      <c r="M14" s="160"/>
    </row>
    <row r="15" spans="1:13" x14ac:dyDescent="0.35">
      <c r="B15" s="174" t="s">
        <v>268</v>
      </c>
      <c r="C15" s="175" t="s">
        <v>315</v>
      </c>
      <c r="D15" s="175" t="s">
        <v>292</v>
      </c>
      <c r="E15" s="72" t="s">
        <v>254</v>
      </c>
      <c r="F15" s="159">
        <v>1</v>
      </c>
      <c r="G15" s="159">
        <v>6</v>
      </c>
      <c r="H15" s="107">
        <v>0</v>
      </c>
      <c r="I15" s="103">
        <f t="shared" si="0"/>
        <v>0</v>
      </c>
      <c r="J15" s="103">
        <f t="shared" si="1"/>
        <v>0</v>
      </c>
      <c r="K15" s="103">
        <f t="shared" si="2"/>
        <v>0</v>
      </c>
      <c r="L15" s="160"/>
      <c r="M15" s="160"/>
    </row>
    <row r="16" spans="1:13" x14ac:dyDescent="0.35">
      <c r="B16" s="172" t="s">
        <v>269</v>
      </c>
      <c r="C16" s="175" t="s">
        <v>316</v>
      </c>
      <c r="D16" s="175" t="s">
        <v>293</v>
      </c>
      <c r="E16" s="72" t="s">
        <v>254</v>
      </c>
      <c r="F16" s="159">
        <v>1</v>
      </c>
      <c r="G16" s="159">
        <v>6</v>
      </c>
      <c r="H16" s="107">
        <v>0</v>
      </c>
      <c r="I16" s="103">
        <f t="shared" si="0"/>
        <v>0</v>
      </c>
      <c r="J16" s="103">
        <f t="shared" si="1"/>
        <v>0</v>
      </c>
      <c r="K16" s="103">
        <f t="shared" si="2"/>
        <v>0</v>
      </c>
      <c r="L16" s="160"/>
      <c r="M16" s="160"/>
    </row>
    <row r="17" spans="2:13" x14ac:dyDescent="0.35">
      <c r="B17" s="174" t="s">
        <v>270</v>
      </c>
      <c r="C17" s="175" t="s">
        <v>317</v>
      </c>
      <c r="D17" s="175" t="s">
        <v>294</v>
      </c>
      <c r="E17" s="72" t="s">
        <v>254</v>
      </c>
      <c r="F17" s="159">
        <v>1</v>
      </c>
      <c r="G17" s="159">
        <v>6</v>
      </c>
      <c r="H17" s="107">
        <v>0</v>
      </c>
      <c r="I17" s="103">
        <f t="shared" si="0"/>
        <v>0</v>
      </c>
      <c r="J17" s="103">
        <f t="shared" si="1"/>
        <v>0</v>
      </c>
      <c r="K17" s="103">
        <f t="shared" si="2"/>
        <v>0</v>
      </c>
      <c r="L17" s="160"/>
      <c r="M17" s="160"/>
    </row>
    <row r="18" spans="2:13" x14ac:dyDescent="0.35">
      <c r="B18" s="172" t="s">
        <v>271</v>
      </c>
      <c r="C18" s="175" t="s">
        <v>318</v>
      </c>
      <c r="D18" s="175" t="s">
        <v>295</v>
      </c>
      <c r="E18" s="72" t="s">
        <v>254</v>
      </c>
      <c r="F18" s="159">
        <v>1</v>
      </c>
      <c r="G18" s="159">
        <v>6</v>
      </c>
      <c r="H18" s="107">
        <v>0</v>
      </c>
      <c r="I18" s="103">
        <f t="shared" si="0"/>
        <v>0</v>
      </c>
      <c r="J18" s="103">
        <f t="shared" si="1"/>
        <v>0</v>
      </c>
      <c r="K18" s="103">
        <f t="shared" si="2"/>
        <v>0</v>
      </c>
      <c r="L18" s="160"/>
      <c r="M18" s="160"/>
    </row>
    <row r="19" spans="2:13" x14ac:dyDescent="0.35">
      <c r="B19" s="174" t="s">
        <v>272</v>
      </c>
      <c r="C19" s="175" t="s">
        <v>319</v>
      </c>
      <c r="D19" s="175" t="s">
        <v>296</v>
      </c>
      <c r="E19" s="72" t="s">
        <v>254</v>
      </c>
      <c r="F19" s="159">
        <v>1</v>
      </c>
      <c r="G19" s="159">
        <v>6</v>
      </c>
      <c r="H19" s="107">
        <v>0</v>
      </c>
      <c r="I19" s="103">
        <f t="shared" si="0"/>
        <v>0</v>
      </c>
      <c r="J19" s="103">
        <f t="shared" si="1"/>
        <v>0</v>
      </c>
      <c r="K19" s="103">
        <f t="shared" si="2"/>
        <v>0</v>
      </c>
      <c r="L19" s="160"/>
      <c r="M19" s="160"/>
    </row>
    <row r="20" spans="2:13" x14ac:dyDescent="0.35">
      <c r="B20" s="172" t="s">
        <v>273</v>
      </c>
      <c r="C20" s="175" t="s">
        <v>320</v>
      </c>
      <c r="D20" s="175" t="s">
        <v>297</v>
      </c>
      <c r="E20" s="72" t="s">
        <v>254</v>
      </c>
      <c r="F20" s="159">
        <v>1</v>
      </c>
      <c r="G20" s="159">
        <v>6</v>
      </c>
      <c r="H20" s="107">
        <v>0</v>
      </c>
      <c r="I20" s="103">
        <f t="shared" si="0"/>
        <v>0</v>
      </c>
      <c r="J20" s="103">
        <f t="shared" si="1"/>
        <v>0</v>
      </c>
      <c r="K20" s="103">
        <f t="shared" si="2"/>
        <v>0</v>
      </c>
      <c r="L20" s="160"/>
      <c r="M20" s="160"/>
    </row>
    <row r="21" spans="2:13" x14ac:dyDescent="0.35">
      <c r="B21" s="174" t="s">
        <v>274</v>
      </c>
      <c r="C21" s="175" t="s">
        <v>321</v>
      </c>
      <c r="D21" s="175" t="s">
        <v>298</v>
      </c>
      <c r="E21" s="72" t="s">
        <v>254</v>
      </c>
      <c r="F21" s="159">
        <v>1</v>
      </c>
      <c r="G21" s="159">
        <v>6</v>
      </c>
      <c r="H21" s="107">
        <v>0</v>
      </c>
      <c r="I21" s="103">
        <f t="shared" si="0"/>
        <v>0</v>
      </c>
      <c r="J21" s="103">
        <f t="shared" si="1"/>
        <v>0</v>
      </c>
      <c r="K21" s="103">
        <f t="shared" si="2"/>
        <v>0</v>
      </c>
      <c r="L21" s="160"/>
      <c r="M21" s="160"/>
    </row>
    <row r="22" spans="2:13" x14ac:dyDescent="0.35">
      <c r="B22" s="172" t="s">
        <v>275</v>
      </c>
      <c r="C22" s="175" t="s">
        <v>322</v>
      </c>
      <c r="D22" s="175" t="s">
        <v>299</v>
      </c>
      <c r="E22" s="72" t="s">
        <v>254</v>
      </c>
      <c r="F22" s="159">
        <v>1</v>
      </c>
      <c r="G22" s="159">
        <v>6</v>
      </c>
      <c r="H22" s="107">
        <v>0</v>
      </c>
      <c r="I22" s="103">
        <f t="shared" si="0"/>
        <v>0</v>
      </c>
      <c r="J22" s="103">
        <f t="shared" si="1"/>
        <v>0</v>
      </c>
      <c r="K22" s="103">
        <f t="shared" si="2"/>
        <v>0</v>
      </c>
      <c r="L22" s="160"/>
      <c r="M22" s="160"/>
    </row>
    <row r="23" spans="2:13" x14ac:dyDescent="0.35">
      <c r="B23" s="174" t="s">
        <v>276</v>
      </c>
      <c r="C23" s="175" t="s">
        <v>323</v>
      </c>
      <c r="D23" s="175" t="s">
        <v>300</v>
      </c>
      <c r="E23" s="72" t="s">
        <v>254</v>
      </c>
      <c r="F23" s="159">
        <v>1</v>
      </c>
      <c r="G23" s="159">
        <v>6</v>
      </c>
      <c r="H23" s="107">
        <v>0</v>
      </c>
      <c r="I23" s="103">
        <f t="shared" si="0"/>
        <v>0</v>
      </c>
      <c r="J23" s="103">
        <f t="shared" si="1"/>
        <v>0</v>
      </c>
      <c r="K23" s="103">
        <f t="shared" si="2"/>
        <v>0</v>
      </c>
      <c r="L23" s="160"/>
      <c r="M23" s="160"/>
    </row>
    <row r="24" spans="2:13" x14ac:dyDescent="0.35">
      <c r="B24" s="172" t="s">
        <v>277</v>
      </c>
      <c r="C24" s="175" t="s">
        <v>324</v>
      </c>
      <c r="D24" s="175" t="s">
        <v>301</v>
      </c>
      <c r="E24" s="72" t="s">
        <v>254</v>
      </c>
      <c r="F24" s="159">
        <v>1</v>
      </c>
      <c r="G24" s="159">
        <v>6</v>
      </c>
      <c r="H24" s="107">
        <v>0</v>
      </c>
      <c r="I24" s="103">
        <f t="shared" si="0"/>
        <v>0</v>
      </c>
      <c r="J24" s="103">
        <f t="shared" si="1"/>
        <v>0</v>
      </c>
      <c r="K24" s="103">
        <f t="shared" si="2"/>
        <v>0</v>
      </c>
      <c r="L24" s="160"/>
      <c r="M24" s="160"/>
    </row>
    <row r="25" spans="2:13" x14ac:dyDescent="0.35">
      <c r="B25" s="174" t="s">
        <v>278</v>
      </c>
      <c r="C25" s="175" t="s">
        <v>325</v>
      </c>
      <c r="D25" s="175" t="s">
        <v>302</v>
      </c>
      <c r="E25" s="72" t="s">
        <v>254</v>
      </c>
      <c r="F25" s="159">
        <v>2</v>
      </c>
      <c r="G25" s="159">
        <v>12</v>
      </c>
      <c r="H25" s="107">
        <v>0</v>
      </c>
      <c r="I25" s="103">
        <f t="shared" si="0"/>
        <v>0</v>
      </c>
      <c r="J25" s="103">
        <f t="shared" si="1"/>
        <v>0</v>
      </c>
      <c r="K25" s="103">
        <f t="shared" si="2"/>
        <v>0</v>
      </c>
      <c r="L25" s="160"/>
      <c r="M25" s="160"/>
    </row>
    <row r="26" spans="2:13" x14ac:dyDescent="0.35">
      <c r="B26" s="172" t="s">
        <v>279</v>
      </c>
      <c r="C26" s="175" t="s">
        <v>326</v>
      </c>
      <c r="D26" s="175" t="s">
        <v>303</v>
      </c>
      <c r="E26" s="72" t="s">
        <v>254</v>
      </c>
      <c r="F26" s="159">
        <v>1</v>
      </c>
      <c r="G26" s="159">
        <v>6</v>
      </c>
      <c r="H26" s="107">
        <v>0</v>
      </c>
      <c r="I26" s="103">
        <f t="shared" si="0"/>
        <v>0</v>
      </c>
      <c r="J26" s="103">
        <f t="shared" si="1"/>
        <v>0</v>
      </c>
      <c r="K26" s="103">
        <f t="shared" si="2"/>
        <v>0</v>
      </c>
      <c r="L26" s="160"/>
      <c r="M26" s="160"/>
    </row>
    <row r="27" spans="2:13" x14ac:dyDescent="0.35">
      <c r="B27" s="174" t="s">
        <v>280</v>
      </c>
      <c r="C27" s="175" t="s">
        <v>327</v>
      </c>
      <c r="D27" s="175" t="s">
        <v>304</v>
      </c>
      <c r="E27" s="72" t="s">
        <v>254</v>
      </c>
      <c r="F27" s="159">
        <v>1</v>
      </c>
      <c r="G27" s="159">
        <v>6</v>
      </c>
      <c r="H27" s="107">
        <v>0</v>
      </c>
      <c r="I27" s="103">
        <f t="shared" si="0"/>
        <v>0</v>
      </c>
      <c r="J27" s="103">
        <f t="shared" si="1"/>
        <v>0</v>
      </c>
      <c r="K27" s="103">
        <f t="shared" si="2"/>
        <v>0</v>
      </c>
      <c r="L27" s="160"/>
      <c r="M27" s="160"/>
    </row>
    <row r="28" spans="2:13" ht="13.5" thickBot="1" x14ac:dyDescent="0.4">
      <c r="B28" s="172" t="s">
        <v>281</v>
      </c>
      <c r="C28" s="175" t="s">
        <v>328</v>
      </c>
      <c r="D28" s="175" t="s">
        <v>253</v>
      </c>
      <c r="E28" s="72" t="s">
        <v>254</v>
      </c>
      <c r="F28" s="159">
        <v>3</v>
      </c>
      <c r="G28" s="159">
        <v>18</v>
      </c>
      <c r="H28" s="107">
        <v>0</v>
      </c>
      <c r="I28" s="103">
        <f t="shared" si="0"/>
        <v>0</v>
      </c>
      <c r="J28" s="103">
        <f t="shared" si="1"/>
        <v>0</v>
      </c>
      <c r="K28" s="103">
        <f t="shared" si="2"/>
        <v>0</v>
      </c>
      <c r="L28" s="160"/>
      <c r="M28" s="160"/>
    </row>
    <row r="29" spans="2:13" ht="24.5" thickTop="1" thickBot="1" x14ac:dyDescent="0.4">
      <c r="B29" s="167" t="s">
        <v>329</v>
      </c>
      <c r="C29" s="161"/>
      <c r="D29" s="161"/>
      <c r="E29" s="161"/>
      <c r="F29" s="162"/>
      <c r="G29" s="162"/>
      <c r="H29" s="162"/>
      <c r="I29" s="162"/>
      <c r="J29" s="163"/>
      <c r="K29" s="176">
        <f>SUBTOTAL(9,K4:K28)</f>
        <v>0</v>
      </c>
      <c r="L29" s="164"/>
      <c r="M29" s="164"/>
    </row>
    <row r="30" spans="2:13" x14ac:dyDescent="0.35">
      <c r="M30" s="62"/>
    </row>
    <row r="31" spans="2:13" x14ac:dyDescent="0.35">
      <c r="M31" s="62"/>
    </row>
    <row r="32" spans="2:13" ht="23.5" x14ac:dyDescent="0.35">
      <c r="B32" s="168" t="s">
        <v>330</v>
      </c>
      <c r="E32" s="166"/>
      <c r="F32" s="166"/>
      <c r="G32" s="166"/>
    </row>
  </sheetData>
  <mergeCells count="1">
    <mergeCell ref="K3:M3"/>
  </mergeCells>
  <dataValidations count="1">
    <dataValidation type="list" allowBlank="1" showInputMessage="1" showErrorMessage="1" sqref="I3">
      <formula1>rngCurrencies</formula1>
    </dataValidation>
  </dataValidation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B1:AC11"/>
  <sheetViews>
    <sheetView zoomScaleNormal="100" workbookViewId="0">
      <selection activeCell="D4" sqref="D4"/>
    </sheetView>
  </sheetViews>
  <sheetFormatPr defaultRowHeight="14.5" x14ac:dyDescent="0.35"/>
  <cols>
    <col min="1" max="1" width="1.6328125" customWidth="1"/>
    <col min="2" max="2" width="20.6328125" customWidth="1"/>
    <col min="3" max="3" width="28.90625" bestFit="1" customWidth="1"/>
    <col min="4" max="4" width="17.54296875" customWidth="1"/>
    <col min="5" max="5" width="10.54296875" bestFit="1" customWidth="1"/>
    <col min="6" max="9" width="10.54296875" customWidth="1"/>
    <col min="10" max="14" width="11.6328125" customWidth="1"/>
    <col min="15" max="15" width="17.36328125" customWidth="1"/>
    <col min="16" max="16" width="19.453125" customWidth="1"/>
    <col min="17" max="17" width="19.6328125" customWidth="1"/>
    <col min="18" max="18" width="15" style="7" bestFit="1" customWidth="1"/>
    <col min="19" max="19" width="23.6328125" style="7" customWidth="1"/>
    <col min="20" max="20" width="3.6328125" customWidth="1"/>
  </cols>
  <sheetData>
    <row r="1" spans="2:29" ht="95.5" x14ac:dyDescent="0.35">
      <c r="B1" s="149" t="s">
        <v>171</v>
      </c>
      <c r="C1" s="149" t="s">
        <v>172</v>
      </c>
      <c r="D1" s="149" t="s">
        <v>173</v>
      </c>
      <c r="E1" s="149" t="s">
        <v>201</v>
      </c>
      <c r="F1" s="149" t="s">
        <v>207</v>
      </c>
      <c r="G1" s="149" t="s">
        <v>208</v>
      </c>
      <c r="H1" s="149"/>
      <c r="I1" s="149"/>
      <c r="J1" s="149" t="s">
        <v>209</v>
      </c>
      <c r="K1" s="149" t="s">
        <v>210</v>
      </c>
      <c r="L1" s="149" t="s">
        <v>211</v>
      </c>
      <c r="M1" s="149"/>
      <c r="N1" s="149"/>
      <c r="O1" s="149" t="s">
        <v>174</v>
      </c>
      <c r="P1" s="149"/>
      <c r="Q1" s="149" t="s">
        <v>175</v>
      </c>
      <c r="R1" s="149" t="s">
        <v>169</v>
      </c>
      <c r="S1" s="150" t="s">
        <v>170</v>
      </c>
      <c r="T1" s="151"/>
      <c r="U1" s="191" t="s">
        <v>96</v>
      </c>
      <c r="V1" s="191"/>
      <c r="Y1" s="50"/>
      <c r="Z1" s="50"/>
      <c r="AA1" s="50"/>
      <c r="AB1" s="50"/>
      <c r="AC1" s="50"/>
    </row>
    <row r="2" spans="2:29" ht="43.5" x14ac:dyDescent="0.35">
      <c r="B2" s="8" t="s">
        <v>11</v>
      </c>
      <c r="C2" s="8" t="s">
        <v>7</v>
      </c>
      <c r="D2" s="11" t="s">
        <v>0</v>
      </c>
      <c r="E2" s="13" t="s">
        <v>202</v>
      </c>
      <c r="F2" s="13" t="s">
        <v>203</v>
      </c>
      <c r="G2" s="13" t="s">
        <v>204</v>
      </c>
      <c r="H2" s="13" t="s">
        <v>205</v>
      </c>
      <c r="I2" s="13" t="s">
        <v>206</v>
      </c>
      <c r="J2" s="13" t="s">
        <v>151</v>
      </c>
      <c r="K2" s="13" t="s">
        <v>152</v>
      </c>
      <c r="L2" s="13" t="s">
        <v>153</v>
      </c>
      <c r="M2" s="13" t="s">
        <v>154</v>
      </c>
      <c r="N2" s="13" t="s">
        <v>155</v>
      </c>
      <c r="O2" s="13" t="s">
        <v>55</v>
      </c>
      <c r="P2" s="19" t="s">
        <v>48</v>
      </c>
      <c r="Q2" s="8" t="s">
        <v>20</v>
      </c>
      <c r="R2" s="12" t="s">
        <v>70</v>
      </c>
      <c r="S2" s="12" t="s">
        <v>38</v>
      </c>
      <c r="T2" s="1"/>
      <c r="U2" s="125" t="s">
        <v>92</v>
      </c>
      <c r="V2" s="47">
        <v>0</v>
      </c>
    </row>
    <row r="3" spans="2:29" ht="15" customHeight="1" x14ac:dyDescent="0.45">
      <c r="B3" s="29" t="s">
        <v>149</v>
      </c>
      <c r="C3" s="29" t="s">
        <v>75</v>
      </c>
      <c r="D3" s="31" t="s">
        <v>21</v>
      </c>
      <c r="E3" s="44" t="s">
        <v>88</v>
      </c>
      <c r="F3" s="44" t="s">
        <v>94</v>
      </c>
      <c r="G3" s="44" t="s">
        <v>95</v>
      </c>
      <c r="H3" s="44" t="s">
        <v>94</v>
      </c>
      <c r="I3" s="44" t="s">
        <v>387</v>
      </c>
      <c r="J3" s="45" t="s">
        <v>138</v>
      </c>
      <c r="K3" s="45" t="s">
        <v>139</v>
      </c>
      <c r="L3" s="45" t="s">
        <v>140</v>
      </c>
      <c r="M3" s="187" t="s">
        <v>388</v>
      </c>
      <c r="N3" s="187" t="s">
        <v>389</v>
      </c>
      <c r="O3" s="53" t="s">
        <v>390</v>
      </c>
      <c r="P3" s="44"/>
      <c r="Q3" s="53" t="s">
        <v>391</v>
      </c>
      <c r="R3" s="52" t="s">
        <v>392</v>
      </c>
      <c r="S3" s="46"/>
      <c r="T3" s="28"/>
      <c r="U3" s="28" t="s">
        <v>74</v>
      </c>
    </row>
    <row r="4" spans="2:29" ht="15" customHeight="1" x14ac:dyDescent="0.35">
      <c r="B4" t="s">
        <v>332</v>
      </c>
      <c r="C4" t="s">
        <v>59</v>
      </c>
      <c r="D4" s="21"/>
      <c r="E4" s="54"/>
      <c r="F4" s="54"/>
      <c r="G4" s="54"/>
      <c r="H4" s="54"/>
      <c r="I4" s="54"/>
      <c r="J4" s="48"/>
      <c r="K4" s="48"/>
      <c r="L4" s="48"/>
      <c r="M4" s="48"/>
      <c r="N4" s="48"/>
      <c r="O4" s="5">
        <f>SUMPRODUCT(CLIN2_Labour102[[#This Row],[Person-Days
2023]:[Person-Days
2027]],CLIN2_Labour102[[#This Row],[Lab-rate
2023]:[Lab-rate
2027]])</f>
        <v>0</v>
      </c>
      <c r="P4" s="9">
        <v>0</v>
      </c>
      <c r="Q4" s="51">
        <f>(CLIN2_Labour102[[#This Row],[Extended cost]]+CLIN2_Labour102[[#This Row],[Expat Allowance (ONLY if applicable)]])*$V$2</f>
        <v>0</v>
      </c>
      <c r="R4" s="51">
        <f>CLIN2_Labour102[[#This Row],[Extended cost]]+CLIN2_Labour102[[#This Row],[Expat Allowance (ONLY if applicable)]]+CLIN2_Labour102[[#This Row],[Profit ]]</f>
        <v>0</v>
      </c>
    </row>
    <row r="5" spans="2:29" ht="15" customHeight="1" x14ac:dyDescent="0.35">
      <c r="B5" t="s">
        <v>118</v>
      </c>
      <c r="C5" t="s">
        <v>59</v>
      </c>
      <c r="D5" s="21"/>
      <c r="E5" s="54"/>
      <c r="F5" s="54"/>
      <c r="G5" s="54"/>
      <c r="H5" s="54"/>
      <c r="I5" s="54"/>
      <c r="J5" s="48"/>
      <c r="K5" s="48"/>
      <c r="L5" s="48"/>
      <c r="M5" s="48"/>
      <c r="N5" s="48"/>
      <c r="O5" s="5">
        <f>SUMPRODUCT(CLIN2_Labour102[[#This Row],[Person-Days
2023]:[Person-Days
2027]],CLIN2_Labour102[[#This Row],[Lab-rate
2023]:[Lab-rate
2027]])</f>
        <v>0</v>
      </c>
      <c r="P5" s="9">
        <v>0</v>
      </c>
      <c r="Q5" s="51">
        <f>(CLIN2_Labour102[[#This Row],[Extended cost]]+CLIN2_Labour102[[#This Row],[Expat Allowance (ONLY if applicable)]])*$V$2</f>
        <v>0</v>
      </c>
      <c r="R5" s="51">
        <f>CLIN2_Labour102[[#This Row],[Extended cost]]+CLIN2_Labour102[[#This Row],[Expat Allowance (ONLY if applicable)]]+CLIN2_Labour102[[#This Row],[Profit ]]</f>
        <v>0</v>
      </c>
    </row>
    <row r="6" spans="2:29" ht="15" customHeight="1" x14ac:dyDescent="0.35">
      <c r="B6" t="s">
        <v>119</v>
      </c>
      <c r="C6" t="s">
        <v>59</v>
      </c>
      <c r="D6" s="21"/>
      <c r="E6" s="54"/>
      <c r="F6" s="54"/>
      <c r="G6" s="54"/>
      <c r="H6" s="54"/>
      <c r="I6" s="54"/>
      <c r="J6" s="48"/>
      <c r="K6" s="48"/>
      <c r="L6" s="48"/>
      <c r="M6" s="48"/>
      <c r="N6" s="48"/>
      <c r="O6" s="5">
        <f>SUMPRODUCT(CLIN2_Labour102[[#This Row],[Person-Days
2023]:[Person-Days
2027]],CLIN2_Labour102[[#This Row],[Lab-rate
2023]:[Lab-rate
2027]])</f>
        <v>0</v>
      </c>
      <c r="P6" s="9">
        <v>0</v>
      </c>
      <c r="Q6" s="51">
        <f>(CLIN2_Labour102[[#This Row],[Extended cost]]+CLIN2_Labour102[[#This Row],[Expat Allowance (ONLY if applicable)]])*$V$2</f>
        <v>0</v>
      </c>
      <c r="R6" s="51">
        <f>CLIN2_Labour102[[#This Row],[Extended cost]]+CLIN2_Labour102[[#This Row],[Expat Allowance (ONLY if applicable)]]+CLIN2_Labour102[[#This Row],[Profit ]]</f>
        <v>0</v>
      </c>
    </row>
    <row r="7" spans="2:29" ht="15" customHeight="1" x14ac:dyDescent="0.35">
      <c r="B7" t="s">
        <v>147</v>
      </c>
      <c r="C7" t="s">
        <v>59</v>
      </c>
      <c r="D7" s="21"/>
      <c r="E7" s="54"/>
      <c r="F7" s="54"/>
      <c r="G7" s="54"/>
      <c r="H7" s="54"/>
      <c r="I7" s="54"/>
      <c r="J7" s="48"/>
      <c r="K7" s="48"/>
      <c r="L7" s="48"/>
      <c r="M7" s="48"/>
      <c r="N7" s="48"/>
      <c r="O7" s="5">
        <f>SUMPRODUCT(CLIN2_Labour102[[#This Row],[Person-Days
2023]:[Person-Days
2027]],CLIN2_Labour102[[#This Row],[Lab-rate
2023]:[Lab-rate
2027]])</f>
        <v>0</v>
      </c>
      <c r="P7" s="9">
        <v>0</v>
      </c>
      <c r="Q7" s="51">
        <f>(CLIN2_Labour102[[#This Row],[Extended cost]]+CLIN2_Labour102[[#This Row],[Expat Allowance (ONLY if applicable)]])*$V$2</f>
        <v>0</v>
      </c>
      <c r="R7" s="51">
        <f>CLIN2_Labour102[[#This Row],[Extended cost]]+CLIN2_Labour102[[#This Row],[Expat Allowance (ONLY if applicable)]]+CLIN2_Labour102[[#This Row],[Profit ]]</f>
        <v>0</v>
      </c>
    </row>
    <row r="8" spans="2:29" ht="15" customHeight="1" x14ac:dyDescent="0.35">
      <c r="B8" t="s">
        <v>148</v>
      </c>
      <c r="C8" t="s">
        <v>59</v>
      </c>
      <c r="D8" s="21"/>
      <c r="E8" s="54"/>
      <c r="F8" s="54"/>
      <c r="G8" s="54"/>
      <c r="H8" s="54"/>
      <c r="I8" s="54"/>
      <c r="J8" s="48"/>
      <c r="K8" s="48"/>
      <c r="L8" s="48"/>
      <c r="M8" s="48"/>
      <c r="N8" s="48"/>
      <c r="O8" s="5">
        <f>SUMPRODUCT(CLIN2_Labour102[[#This Row],[Person-Days
2023]:[Person-Days
2027]],CLIN2_Labour102[[#This Row],[Lab-rate
2023]:[Lab-rate
2027]])</f>
        <v>0</v>
      </c>
      <c r="P8" s="9">
        <v>0</v>
      </c>
      <c r="Q8" s="51">
        <f>(CLIN2_Labour102[[#This Row],[Extended cost]]+CLIN2_Labour102[[#This Row],[Expat Allowance (ONLY if applicable)]])*$V$2</f>
        <v>0</v>
      </c>
      <c r="R8" s="51">
        <f>CLIN2_Labour102[[#This Row],[Extended cost]]+CLIN2_Labour102[[#This Row],[Expat Allowance (ONLY if applicable)]]+CLIN2_Labour102[[#This Row],[Profit ]]</f>
        <v>0</v>
      </c>
    </row>
    <row r="9" spans="2:29" ht="15" customHeight="1" x14ac:dyDescent="0.35">
      <c r="B9" t="s">
        <v>385</v>
      </c>
      <c r="C9" t="s">
        <v>59</v>
      </c>
      <c r="D9" s="21"/>
      <c r="E9" s="54"/>
      <c r="F9" s="54"/>
      <c r="G9" s="54"/>
      <c r="H9" s="54"/>
      <c r="I9" s="54"/>
      <c r="J9" s="48"/>
      <c r="K9" s="48"/>
      <c r="L9" s="48"/>
      <c r="M9" s="48"/>
      <c r="N9" s="48"/>
      <c r="O9" s="5">
        <f>SUMPRODUCT(CLIN2_Labour102[[#This Row],[Person-Days
2023]:[Person-Days
2027]],CLIN2_Labour102[[#This Row],[Lab-rate
2023]:[Lab-rate
2027]])</f>
        <v>0</v>
      </c>
      <c r="P9" s="9">
        <v>0</v>
      </c>
      <c r="Q9" s="51">
        <f>(CLIN2_Labour102[[#This Row],[Extended cost]]+CLIN2_Labour102[[#This Row],[Expat Allowance (ONLY if applicable)]])*$V$2</f>
        <v>0</v>
      </c>
      <c r="R9" s="51">
        <f>CLIN2_Labour102[[#This Row],[Extended cost]]+CLIN2_Labour102[[#This Row],[Expat Allowance (ONLY if applicable)]]+CLIN2_Labour102[[#This Row],[Profit ]]</f>
        <v>0</v>
      </c>
    </row>
    <row r="10" spans="2:29" x14ac:dyDescent="0.35">
      <c r="B10" t="s">
        <v>51</v>
      </c>
      <c r="D10" s="185"/>
      <c r="J10" s="185"/>
      <c r="K10" s="185"/>
      <c r="L10" s="185"/>
      <c r="M10" s="185"/>
      <c r="N10" s="185"/>
      <c r="O10" s="185"/>
      <c r="Q10" s="185"/>
      <c r="R10" s="186">
        <f>SUBTOTAL(109,CLIN2_Labour102[Fully burdened cost])</f>
        <v>0</v>
      </c>
      <c r="S10" s="185"/>
    </row>
    <row r="11" spans="2:29" x14ac:dyDescent="0.35">
      <c r="B11" s="152" t="s">
        <v>199</v>
      </c>
    </row>
  </sheetData>
  <mergeCells count="1">
    <mergeCell ref="U1:V1"/>
  </mergeCells>
  <dataValidations count="2">
    <dataValidation type="list" allowBlank="1" showInputMessage="1" showErrorMessage="1" sqref="B3:B9">
      <formula1>Clin_List</formula1>
    </dataValidation>
    <dataValidation type="list" allowBlank="1" showInputMessage="1" showErrorMessage="1" sqref="D3:D9">
      <formula1>rngCurrencies</formula1>
    </dataValidation>
  </dataValidations>
  <pageMargins left="0.70866141732283472" right="0.70866141732283472" top="0.74803149606299213" bottom="0.74803149606299213" header="0.31496062992125984" footer="0.31496062992125984"/>
  <pageSetup paperSize="9" scale="34" fitToHeight="10" orientation="landscape" verticalDpi="1200" r:id="rId1"/>
  <headerFooter>
    <oddHeader>&amp;CNATO UNCLASSIFIED</oddHeader>
    <oddFooter>&amp;CNATO UNCLASSIFIED</oddFooter>
  </headerFooter>
  <drawing r:id="rId2"/>
  <legacyDrawing r:id="rId3"/>
  <tableParts count="1">
    <tablePart r:id="rId4"/>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B1:V11"/>
  <sheetViews>
    <sheetView zoomScaleNormal="100" workbookViewId="0">
      <selection activeCell="E4" sqref="E4"/>
    </sheetView>
  </sheetViews>
  <sheetFormatPr defaultRowHeight="14.5" x14ac:dyDescent="0.35"/>
  <cols>
    <col min="1" max="1" width="1.6328125" customWidth="1"/>
    <col min="2" max="2" width="20.6328125" customWidth="1"/>
    <col min="3" max="3" width="34.36328125" customWidth="1"/>
    <col min="4" max="4" width="41.36328125" customWidth="1"/>
    <col min="5" max="5" width="16.6328125" bestFit="1" customWidth="1"/>
    <col min="9" max="10" width="8.90625" customWidth="1"/>
    <col min="11" max="16" width="10.453125" customWidth="1"/>
    <col min="17" max="17" width="17.54296875" customWidth="1"/>
    <col min="18" max="18" width="15.08984375" style="7" customWidth="1"/>
    <col min="19" max="19" width="26" customWidth="1"/>
    <col min="20" max="20" width="3.6328125" customWidth="1"/>
  </cols>
  <sheetData>
    <row r="1" spans="2:22" ht="95.5" x14ac:dyDescent="0.35">
      <c r="B1" s="149" t="s">
        <v>176</v>
      </c>
      <c r="C1" s="149" t="s">
        <v>177</v>
      </c>
      <c r="D1" s="149" t="s">
        <v>178</v>
      </c>
      <c r="E1" s="149" t="s">
        <v>173</v>
      </c>
      <c r="F1" s="149" t="s">
        <v>120</v>
      </c>
      <c r="G1" s="149" t="s">
        <v>121</v>
      </c>
      <c r="H1" s="149" t="s">
        <v>122</v>
      </c>
      <c r="I1" s="149" t="s">
        <v>123</v>
      </c>
      <c r="J1" s="149" t="s">
        <v>124</v>
      </c>
      <c r="K1" s="149" t="s">
        <v>130</v>
      </c>
      <c r="L1" s="149" t="s">
        <v>131</v>
      </c>
      <c r="M1" s="149" t="s">
        <v>132</v>
      </c>
      <c r="N1" s="149" t="s">
        <v>133</v>
      </c>
      <c r="O1" s="149" t="s">
        <v>134</v>
      </c>
      <c r="P1" s="149" t="s">
        <v>179</v>
      </c>
      <c r="Q1" s="149" t="s">
        <v>175</v>
      </c>
      <c r="R1" s="149" t="s">
        <v>169</v>
      </c>
      <c r="S1" s="150" t="s">
        <v>170</v>
      </c>
      <c r="T1" s="151"/>
      <c r="U1" s="192" t="s">
        <v>97</v>
      </c>
      <c r="V1" s="192"/>
    </row>
    <row r="2" spans="2:22" ht="29" x14ac:dyDescent="0.35">
      <c r="B2" s="1" t="s">
        <v>11</v>
      </c>
      <c r="C2" s="1" t="s">
        <v>71</v>
      </c>
      <c r="D2" s="22" t="s">
        <v>3</v>
      </c>
      <c r="E2" s="11" t="s">
        <v>69</v>
      </c>
      <c r="F2" s="13" t="s">
        <v>125</v>
      </c>
      <c r="G2" s="13" t="s">
        <v>126</v>
      </c>
      <c r="H2" s="13" t="s">
        <v>127</v>
      </c>
      <c r="I2" s="13" t="s">
        <v>128</v>
      </c>
      <c r="J2" s="13" t="s">
        <v>129</v>
      </c>
      <c r="K2" s="13" t="s">
        <v>156</v>
      </c>
      <c r="L2" s="13" t="s">
        <v>157</v>
      </c>
      <c r="M2" s="13" t="s">
        <v>158</v>
      </c>
      <c r="N2" s="13" t="s">
        <v>159</v>
      </c>
      <c r="O2" s="13" t="s">
        <v>160</v>
      </c>
      <c r="P2" s="13" t="s">
        <v>55</v>
      </c>
      <c r="Q2" s="13" t="s">
        <v>2</v>
      </c>
      <c r="R2" s="12" t="s">
        <v>70</v>
      </c>
      <c r="S2" s="12" t="s">
        <v>38</v>
      </c>
      <c r="U2" s="125" t="s">
        <v>92</v>
      </c>
      <c r="V2" s="47">
        <v>0</v>
      </c>
    </row>
    <row r="3" spans="2:22" ht="15" customHeight="1" x14ac:dyDescent="0.45">
      <c r="B3" s="29" t="s">
        <v>149</v>
      </c>
      <c r="C3" s="32" t="s">
        <v>77</v>
      </c>
      <c r="D3" s="33" t="s">
        <v>78</v>
      </c>
      <c r="E3" s="49" t="s">
        <v>21</v>
      </c>
      <c r="F3" s="44">
        <v>10</v>
      </c>
      <c r="G3" s="44" t="s">
        <v>94</v>
      </c>
      <c r="H3" s="44">
        <v>25</v>
      </c>
      <c r="I3" s="44" t="s">
        <v>94</v>
      </c>
      <c r="J3" s="44" t="s">
        <v>393</v>
      </c>
      <c r="K3" s="45" t="s">
        <v>135</v>
      </c>
      <c r="L3" s="45" t="s">
        <v>136</v>
      </c>
      <c r="M3" s="45" t="s">
        <v>137</v>
      </c>
      <c r="N3" s="187" t="s">
        <v>395</v>
      </c>
      <c r="O3" s="187" t="s">
        <v>394</v>
      </c>
      <c r="P3" s="53" t="s">
        <v>396</v>
      </c>
      <c r="Q3" s="53" t="s">
        <v>397</v>
      </c>
      <c r="R3" s="52" t="s">
        <v>398</v>
      </c>
      <c r="S3" s="52" t="s">
        <v>76</v>
      </c>
      <c r="T3" s="28"/>
      <c r="U3" s="28" t="s">
        <v>74</v>
      </c>
    </row>
    <row r="4" spans="2:22" x14ac:dyDescent="0.35">
      <c r="B4" t="s">
        <v>332</v>
      </c>
      <c r="C4" t="s">
        <v>45</v>
      </c>
      <c r="D4" t="s">
        <v>47</v>
      </c>
      <c r="E4" s="21"/>
      <c r="F4" s="118"/>
      <c r="G4" s="118"/>
      <c r="H4" s="118"/>
      <c r="I4" s="118"/>
      <c r="J4" s="118"/>
      <c r="K4" s="117"/>
      <c r="L4" s="117"/>
      <c r="M4" s="117"/>
      <c r="N4" s="117"/>
      <c r="O4" s="117"/>
      <c r="P4" s="51">
        <f>SUMPRODUCT(CLIN1_Material11[[#This Row],[Quantity
2023]:[Quantity
2027]],CLIN1_Material11[[#This Row],[Unit cost
2023]:[Unit cost
2027]])</f>
        <v>0</v>
      </c>
      <c r="Q4" s="51">
        <f>CLIN1_Material11[[#This Row],[Extended cost]]*$V$2</f>
        <v>0</v>
      </c>
      <c r="R4" s="51">
        <f>CLIN1_Material11[[#This Row],[Extended cost]]+CLIN1_Material11[[#This Row],[Profit]]</f>
        <v>0</v>
      </c>
      <c r="S4" s="7"/>
    </row>
    <row r="5" spans="2:22" x14ac:dyDescent="0.35">
      <c r="B5" t="s">
        <v>118</v>
      </c>
      <c r="C5" t="s">
        <v>45</v>
      </c>
      <c r="D5" t="s">
        <v>47</v>
      </c>
      <c r="E5" s="21"/>
      <c r="F5" s="118"/>
      <c r="G5" s="118"/>
      <c r="H5" s="118"/>
      <c r="I5" s="118"/>
      <c r="J5" s="118"/>
      <c r="K5" s="117"/>
      <c r="L5" s="117"/>
      <c r="M5" s="117"/>
      <c r="N5" s="117"/>
      <c r="O5" s="117"/>
      <c r="P5" s="51">
        <f>SUMPRODUCT(CLIN1_Material11[[#This Row],[Quantity
2023]:[Quantity
2027]],CLIN1_Material11[[#This Row],[Unit cost
2023]:[Unit cost
2027]])</f>
        <v>0</v>
      </c>
      <c r="Q5" s="51">
        <f>CLIN1_Material11[[#This Row],[Extended cost]]*$V$2</f>
        <v>0</v>
      </c>
      <c r="R5" s="51">
        <f>CLIN1_Material11[[#This Row],[Extended cost]]+CLIN1_Material11[[#This Row],[Profit]]</f>
        <v>0</v>
      </c>
      <c r="S5" s="7"/>
    </row>
    <row r="6" spans="2:22" x14ac:dyDescent="0.35">
      <c r="B6" t="s">
        <v>119</v>
      </c>
      <c r="C6" t="s">
        <v>45</v>
      </c>
      <c r="D6" t="s">
        <v>47</v>
      </c>
      <c r="E6" s="21"/>
      <c r="F6" s="118"/>
      <c r="G6" s="118"/>
      <c r="H6" s="118"/>
      <c r="I6" s="118"/>
      <c r="J6" s="118"/>
      <c r="K6" s="117"/>
      <c r="L6" s="117"/>
      <c r="M6" s="117"/>
      <c r="N6" s="117"/>
      <c r="O6" s="117"/>
      <c r="P6" s="51">
        <f>SUMPRODUCT(CLIN1_Material11[[#This Row],[Quantity
2023]:[Quantity
2027]],CLIN1_Material11[[#This Row],[Unit cost
2023]:[Unit cost
2027]])</f>
        <v>0</v>
      </c>
      <c r="Q6" s="51">
        <f>CLIN1_Material11[[#This Row],[Extended cost]]*$V$2</f>
        <v>0</v>
      </c>
      <c r="R6" s="51">
        <f>CLIN1_Material11[[#This Row],[Extended cost]]+CLIN1_Material11[[#This Row],[Profit]]</f>
        <v>0</v>
      </c>
      <c r="S6" s="7"/>
    </row>
    <row r="7" spans="2:22" x14ac:dyDescent="0.35">
      <c r="B7" t="s">
        <v>147</v>
      </c>
      <c r="C7" t="s">
        <v>45</v>
      </c>
      <c r="D7" t="s">
        <v>47</v>
      </c>
      <c r="E7" s="21"/>
      <c r="F7" s="118"/>
      <c r="G7" s="118"/>
      <c r="H7" s="118"/>
      <c r="I7" s="118"/>
      <c r="J7" s="118"/>
      <c r="K7" s="117"/>
      <c r="L7" s="117"/>
      <c r="M7" s="117"/>
      <c r="N7" s="117"/>
      <c r="O7" s="117"/>
      <c r="P7" s="51">
        <f>SUMPRODUCT(CLIN1_Material11[[#This Row],[Quantity
2023]:[Quantity
2027]],CLIN1_Material11[[#This Row],[Unit cost
2023]:[Unit cost
2027]])</f>
        <v>0</v>
      </c>
      <c r="Q7" s="51">
        <f>CLIN1_Material11[[#This Row],[Extended cost]]*$V$2</f>
        <v>0</v>
      </c>
      <c r="R7" s="51">
        <f>CLIN1_Material11[[#This Row],[Extended cost]]+CLIN1_Material11[[#This Row],[Profit]]</f>
        <v>0</v>
      </c>
      <c r="S7" s="7"/>
    </row>
    <row r="8" spans="2:22" x14ac:dyDescent="0.35">
      <c r="B8" t="s">
        <v>148</v>
      </c>
      <c r="C8" t="s">
        <v>45</v>
      </c>
      <c r="D8" t="s">
        <v>47</v>
      </c>
      <c r="E8" s="21"/>
      <c r="F8" s="118"/>
      <c r="G8" s="118"/>
      <c r="H8" s="118"/>
      <c r="I8" s="118"/>
      <c r="J8" s="118"/>
      <c r="K8" s="117"/>
      <c r="L8" s="117"/>
      <c r="M8" s="117"/>
      <c r="N8" s="117"/>
      <c r="O8" s="117"/>
      <c r="P8" s="51">
        <f>SUMPRODUCT(CLIN1_Material11[[#This Row],[Quantity
2023]:[Quantity
2027]],CLIN1_Material11[[#This Row],[Unit cost
2023]:[Unit cost
2027]])</f>
        <v>0</v>
      </c>
      <c r="Q8" s="51">
        <f>CLIN1_Material11[[#This Row],[Extended cost]]*$V$2</f>
        <v>0</v>
      </c>
      <c r="R8" s="51">
        <f>CLIN1_Material11[[#This Row],[Extended cost]]+CLIN1_Material11[[#This Row],[Profit]]</f>
        <v>0</v>
      </c>
      <c r="S8" s="7"/>
    </row>
    <row r="9" spans="2:22" x14ac:dyDescent="0.35">
      <c r="B9" t="s">
        <v>385</v>
      </c>
      <c r="C9" t="s">
        <v>45</v>
      </c>
      <c r="D9" t="s">
        <v>47</v>
      </c>
      <c r="E9" s="21"/>
      <c r="F9" s="118"/>
      <c r="G9" s="118"/>
      <c r="H9" s="118"/>
      <c r="I9" s="118"/>
      <c r="J9" s="118"/>
      <c r="K9" s="117"/>
      <c r="L9" s="117"/>
      <c r="M9" s="117"/>
      <c r="N9" s="117"/>
      <c r="O9" s="117"/>
      <c r="P9" s="51">
        <f>SUMPRODUCT(CLIN1_Material11[[#This Row],[Quantity
2023]:[Quantity
2027]],CLIN1_Material11[[#This Row],[Unit cost
2023]:[Unit cost
2027]])</f>
        <v>0</v>
      </c>
      <c r="Q9" s="51">
        <f>CLIN1_Material11[[#This Row],[Extended cost]]*$V$2</f>
        <v>0</v>
      </c>
      <c r="R9" s="51">
        <f>CLIN1_Material11[[#This Row],[Extended cost]]+CLIN1_Material11[[#This Row],[Profit]]</f>
        <v>0</v>
      </c>
      <c r="S9" s="7"/>
    </row>
    <row r="10" spans="2:22" x14ac:dyDescent="0.35">
      <c r="B10" t="s">
        <v>51</v>
      </c>
      <c r="F10" s="185"/>
      <c r="K10" s="185"/>
      <c r="L10" s="185"/>
      <c r="M10" s="185"/>
      <c r="N10" s="185"/>
      <c r="O10" s="185"/>
      <c r="P10" s="186"/>
      <c r="Q10" s="186"/>
      <c r="R10" s="186">
        <f>SUBTOTAL(109,CLIN1_Material11[Fully burdened cost])</f>
        <v>0</v>
      </c>
      <c r="S10" s="185"/>
    </row>
    <row r="11" spans="2:22" x14ac:dyDescent="0.35">
      <c r="B11" s="153" t="s">
        <v>199</v>
      </c>
    </row>
  </sheetData>
  <mergeCells count="1">
    <mergeCell ref="U1:V1"/>
  </mergeCells>
  <dataValidations count="2">
    <dataValidation type="list" allowBlank="1" showInputMessage="1" showErrorMessage="1" sqref="B3:B9">
      <formula1>Clin_List</formula1>
    </dataValidation>
    <dataValidation type="list" allowBlank="1" showInputMessage="1" showErrorMessage="1" sqref="E3:E9">
      <formula1>rngCurrencies</formula1>
    </dataValidation>
  </dataValidations>
  <pageMargins left="0.70866141732283472" right="0.70866141732283472" top="0.74803149606299213" bottom="0.74803149606299213" header="0.31496062992125984" footer="0.31496062992125984"/>
  <pageSetup paperSize="9" scale="34" fitToHeight="10" orientation="landscape" horizontalDpi="1200" verticalDpi="1200" r:id="rId1"/>
  <headerFooter>
    <oddHeader>&amp;CNATO UNCLASSIFIED</oddHeader>
    <oddFooter>&amp;CNATO UNCLASSIFIED</oddFooter>
  </headerFooter>
  <drawing r:id="rId2"/>
  <legacyDrawing r:id="rId3"/>
  <tableParts count="1">
    <tablePart r:id="rId4"/>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B1:P11"/>
  <sheetViews>
    <sheetView zoomScaleNormal="100" workbookViewId="0">
      <selection activeCell="D4" sqref="D4"/>
    </sheetView>
  </sheetViews>
  <sheetFormatPr defaultRowHeight="14.5" x14ac:dyDescent="0.35"/>
  <cols>
    <col min="1" max="1" width="1.6328125" customWidth="1"/>
    <col min="2" max="2" width="20.6328125" customWidth="1"/>
    <col min="3" max="3" width="27" customWidth="1"/>
    <col min="4" max="4" width="8" customWidth="1"/>
    <col min="5" max="5" width="13.54296875" customWidth="1"/>
    <col min="6" max="6" width="9.90625" customWidth="1"/>
    <col min="7" max="7" width="11.36328125" customWidth="1"/>
    <col min="8" max="8" width="14.453125" bestFit="1" customWidth="1"/>
    <col min="9" max="9" width="16.08984375" bestFit="1" customWidth="1"/>
    <col min="10" max="10" width="13.36328125" customWidth="1"/>
    <col min="11" max="11" width="16.36328125" bestFit="1" customWidth="1"/>
    <col min="12" max="12" width="17" customWidth="1"/>
    <col min="13" max="13" width="12.08984375" bestFit="1" customWidth="1"/>
    <col min="14" max="14" width="3.6328125" customWidth="1"/>
  </cols>
  <sheetData>
    <row r="1" spans="2:16" ht="95.5" x14ac:dyDescent="0.35">
      <c r="B1" s="149" t="s">
        <v>180</v>
      </c>
      <c r="C1" s="149" t="s">
        <v>181</v>
      </c>
      <c r="D1" s="149" t="s">
        <v>182</v>
      </c>
      <c r="E1" s="149" t="s">
        <v>173</v>
      </c>
      <c r="F1" s="149" t="s">
        <v>183</v>
      </c>
      <c r="G1" s="149" t="s">
        <v>184</v>
      </c>
      <c r="H1" s="149" t="s">
        <v>185</v>
      </c>
      <c r="I1" s="149" t="s">
        <v>186</v>
      </c>
      <c r="J1" s="149" t="s">
        <v>187</v>
      </c>
      <c r="K1" s="149" t="s">
        <v>198</v>
      </c>
      <c r="L1" s="149" t="s">
        <v>175</v>
      </c>
      <c r="M1" s="149" t="s">
        <v>98</v>
      </c>
      <c r="N1" s="151"/>
      <c r="O1" s="192" t="s">
        <v>161</v>
      </c>
      <c r="P1" s="192"/>
    </row>
    <row r="2" spans="2:16" s="2" customFormat="1" ht="29" x14ac:dyDescent="0.35">
      <c r="B2" s="3" t="s">
        <v>11</v>
      </c>
      <c r="C2" s="3" t="s">
        <v>56</v>
      </c>
      <c r="D2" s="3" t="s">
        <v>5</v>
      </c>
      <c r="E2" s="3" t="s">
        <v>0</v>
      </c>
      <c r="F2" s="3" t="s">
        <v>143</v>
      </c>
      <c r="G2" s="3" t="s">
        <v>142</v>
      </c>
      <c r="H2" s="3" t="s">
        <v>141</v>
      </c>
      <c r="I2" s="3" t="s">
        <v>106</v>
      </c>
      <c r="J2" s="20" t="s">
        <v>6</v>
      </c>
      <c r="K2" s="20" t="s">
        <v>55</v>
      </c>
      <c r="L2" s="20" t="s">
        <v>2</v>
      </c>
      <c r="M2" s="20" t="s">
        <v>17</v>
      </c>
      <c r="N2" s="20"/>
      <c r="O2" s="125" t="s">
        <v>92</v>
      </c>
      <c r="P2" s="47">
        <v>0</v>
      </c>
    </row>
    <row r="3" spans="2:16" ht="15" customHeight="1" x14ac:dyDescent="0.45">
      <c r="B3" s="29" t="s">
        <v>149</v>
      </c>
      <c r="C3" s="29" t="s">
        <v>101</v>
      </c>
      <c r="D3" s="29">
        <v>2023</v>
      </c>
      <c r="E3" s="30" t="s">
        <v>21</v>
      </c>
      <c r="F3" s="29">
        <v>4</v>
      </c>
      <c r="G3" s="29">
        <v>3</v>
      </c>
      <c r="H3" s="29">
        <v>5</v>
      </c>
      <c r="I3" s="55">
        <v>600</v>
      </c>
      <c r="J3" s="55">
        <v>150</v>
      </c>
      <c r="K3" s="53" t="s">
        <v>99</v>
      </c>
      <c r="L3" s="53" t="s">
        <v>162</v>
      </c>
      <c r="M3" s="53" t="s">
        <v>163</v>
      </c>
      <c r="N3" s="28"/>
      <c r="O3" s="28" t="s">
        <v>74</v>
      </c>
    </row>
    <row r="4" spans="2:16" x14ac:dyDescent="0.35">
      <c r="B4" t="s">
        <v>332</v>
      </c>
      <c r="C4" t="s">
        <v>60</v>
      </c>
      <c r="E4" s="5"/>
      <c r="F4" s="54"/>
      <c r="G4" s="54"/>
      <c r="H4" s="54"/>
      <c r="I4" s="51"/>
      <c r="J4" s="51"/>
      <c r="K4" s="148">
        <f>Table3812[[#This Row],[Nr of
trips]]*Table3812[[#This Row],[Nr of
people]]*Table3812[[#This Row],[Cost per roundtrip]]+Table3812[[#This Row],[Nr of
trips]]*Table3812[[#This Row],[Nr of
people]]*Table3812[[#This Row],[Nr of Days
per trip]]*Table3812[[#This Row],[Per Diem]]</f>
        <v>0</v>
      </c>
      <c r="L4" s="51">
        <f>Table3812[[#This Row],[Extended cost]]*$P$2</f>
        <v>0</v>
      </c>
      <c r="M4" s="51">
        <f>Table3812[[#This Row],[Extended cost]]+Table3812[[#This Row],[Profit]]</f>
        <v>0</v>
      </c>
    </row>
    <row r="5" spans="2:16" x14ac:dyDescent="0.35">
      <c r="B5" t="s">
        <v>118</v>
      </c>
      <c r="C5" t="s">
        <v>60</v>
      </c>
      <c r="E5" s="5"/>
      <c r="F5" s="54"/>
      <c r="G5" s="54"/>
      <c r="H5" s="54"/>
      <c r="I5" s="51"/>
      <c r="J5" s="51"/>
      <c r="K5" s="148">
        <f>Table3812[[#This Row],[Nr of
trips]]*Table3812[[#This Row],[Nr of
people]]*Table3812[[#This Row],[Cost per roundtrip]]+Table3812[[#This Row],[Nr of
trips]]*Table3812[[#This Row],[Nr of
people]]*Table3812[[#This Row],[Nr of Days
per trip]]*Table3812[[#This Row],[Per Diem]]</f>
        <v>0</v>
      </c>
      <c r="L5" s="51">
        <f>Table3812[[#This Row],[Extended cost]]*$P$2</f>
        <v>0</v>
      </c>
      <c r="M5" s="51">
        <f>Table3812[[#This Row],[Extended cost]]+Table3812[[#This Row],[Profit]]</f>
        <v>0</v>
      </c>
    </row>
    <row r="6" spans="2:16" x14ac:dyDescent="0.35">
      <c r="B6" t="s">
        <v>119</v>
      </c>
      <c r="C6" t="s">
        <v>60</v>
      </c>
      <c r="E6" s="23"/>
      <c r="F6" s="54"/>
      <c r="G6" s="54"/>
      <c r="H6" s="54"/>
      <c r="I6" s="51"/>
      <c r="J6" s="51"/>
      <c r="K6" s="148">
        <f>Table3812[[#This Row],[Nr of
trips]]*Table3812[[#This Row],[Nr of
people]]*Table3812[[#This Row],[Cost per roundtrip]]+Table3812[[#This Row],[Nr of
trips]]*Table3812[[#This Row],[Nr of
people]]*Table3812[[#This Row],[Nr of Days
per trip]]*Table3812[[#This Row],[Per Diem]]</f>
        <v>0</v>
      </c>
      <c r="L6" s="51">
        <f>Table3812[[#This Row],[Extended cost]]*$P$2</f>
        <v>0</v>
      </c>
      <c r="M6" s="51">
        <f>Table3812[[#This Row],[Extended cost]]+Table3812[[#This Row],[Profit]]</f>
        <v>0</v>
      </c>
    </row>
    <row r="7" spans="2:16" x14ac:dyDescent="0.35">
      <c r="B7" t="s">
        <v>147</v>
      </c>
      <c r="C7" t="s">
        <v>60</v>
      </c>
      <c r="E7" s="23"/>
      <c r="F7" s="54"/>
      <c r="G7" s="54"/>
      <c r="H7" s="54"/>
      <c r="I7" s="51"/>
      <c r="J7" s="51"/>
      <c r="K7" s="148">
        <f>Table3812[[#This Row],[Nr of
trips]]*Table3812[[#This Row],[Nr of
people]]*Table3812[[#This Row],[Cost per roundtrip]]+Table3812[[#This Row],[Nr of
trips]]*Table3812[[#This Row],[Nr of
people]]*Table3812[[#This Row],[Nr of Days
per trip]]*Table3812[[#This Row],[Per Diem]]</f>
        <v>0</v>
      </c>
      <c r="L7" s="51">
        <f>Table3812[[#This Row],[Extended cost]]*$P$2</f>
        <v>0</v>
      </c>
      <c r="M7" s="51">
        <f>Table3812[[#This Row],[Extended cost]]+Table3812[[#This Row],[Profit]]</f>
        <v>0</v>
      </c>
    </row>
    <row r="8" spans="2:16" x14ac:dyDescent="0.35">
      <c r="B8" t="s">
        <v>148</v>
      </c>
      <c r="C8" t="s">
        <v>60</v>
      </c>
      <c r="E8" s="23"/>
      <c r="F8" s="54"/>
      <c r="G8" s="54"/>
      <c r="H8" s="54"/>
      <c r="I8" s="51"/>
      <c r="J8" s="51"/>
      <c r="K8" s="148">
        <f>Table3812[[#This Row],[Nr of
trips]]*Table3812[[#This Row],[Nr of
people]]*Table3812[[#This Row],[Cost per roundtrip]]+Table3812[[#This Row],[Nr of
trips]]*Table3812[[#This Row],[Nr of
people]]*Table3812[[#This Row],[Nr of Days
per trip]]*Table3812[[#This Row],[Per Diem]]</f>
        <v>0</v>
      </c>
      <c r="L8" s="51">
        <f>Table3812[[#This Row],[Extended cost]]*$P$2</f>
        <v>0</v>
      </c>
      <c r="M8" s="51">
        <f>Table3812[[#This Row],[Extended cost]]+Table3812[[#This Row],[Profit]]</f>
        <v>0</v>
      </c>
    </row>
    <row r="9" spans="2:16" x14ac:dyDescent="0.35">
      <c r="B9" t="s">
        <v>385</v>
      </c>
      <c r="C9" t="s">
        <v>60</v>
      </c>
      <c r="E9" s="23"/>
      <c r="F9" s="54"/>
      <c r="G9" s="54"/>
      <c r="H9" s="54"/>
      <c r="I9" s="51"/>
      <c r="J9" s="51"/>
      <c r="K9" s="148">
        <f>Table3812[[#This Row],[Nr of
trips]]*Table3812[[#This Row],[Nr of
people]]*Table3812[[#This Row],[Cost per roundtrip]]+Table3812[[#This Row],[Nr of
trips]]*Table3812[[#This Row],[Nr of
people]]*Table3812[[#This Row],[Nr of Days
per trip]]*Table3812[[#This Row],[Per Diem]]</f>
        <v>0</v>
      </c>
      <c r="L9" s="51">
        <f>Table3812[[#This Row],[Extended cost]]*$P$2</f>
        <v>0</v>
      </c>
      <c r="M9" s="51">
        <f>Table3812[[#This Row],[Extended cost]]+Table3812[[#This Row],[Profit]]</f>
        <v>0</v>
      </c>
    </row>
    <row r="10" spans="2:16" x14ac:dyDescent="0.35">
      <c r="B10" t="s">
        <v>51</v>
      </c>
      <c r="I10" s="184"/>
      <c r="J10" s="184"/>
      <c r="K10" s="184"/>
      <c r="L10" s="184"/>
      <c r="M10" s="184">
        <f>SUBTOTAL(109,Table3812[Total Cost])</f>
        <v>0</v>
      </c>
    </row>
    <row r="11" spans="2:16" x14ac:dyDescent="0.35">
      <c r="B11" s="154" t="s">
        <v>199</v>
      </c>
    </row>
  </sheetData>
  <mergeCells count="1">
    <mergeCell ref="O1:P1"/>
  </mergeCells>
  <dataValidations count="2">
    <dataValidation type="list" allowBlank="1" showInputMessage="1" showErrorMessage="1" sqref="B3:B9">
      <formula1>Clin_List</formula1>
    </dataValidation>
    <dataValidation type="list" allowBlank="1" showInputMessage="1" showErrorMessage="1" sqref="E3:E9">
      <formula1>rngCurrencies</formula1>
    </dataValidation>
  </dataValidations>
  <pageMargins left="0.70866141732283472" right="0.70866141732283472" top="0.74803149606299213" bottom="0.74803149606299213" header="0.31496062992125984" footer="0.31496062992125984"/>
  <pageSetup paperSize="9" scale="72" fitToHeight="10" orientation="landscape" horizontalDpi="1200" verticalDpi="1200" r:id="rId1"/>
  <headerFooter>
    <oddHeader>&amp;CNATO UNCLASSIFIED</oddHeader>
    <oddFooter>&amp;CNATO UNCLASSIFIED</oddFooter>
  </headerFooter>
  <drawing r:id="rId2"/>
  <legacyDrawing r:id="rId3"/>
  <tableParts count="1">
    <tablePart r:id="rId4"/>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B1:O11"/>
  <sheetViews>
    <sheetView zoomScaleNormal="100" workbookViewId="0">
      <selection activeCell="D4" sqref="D4"/>
    </sheetView>
  </sheetViews>
  <sheetFormatPr defaultRowHeight="14.5" x14ac:dyDescent="0.35"/>
  <cols>
    <col min="1" max="1" width="1.6328125" customWidth="1"/>
    <col min="2" max="2" width="20.6328125" customWidth="1"/>
    <col min="3" max="3" width="26.90625" bestFit="1" customWidth="1"/>
    <col min="4" max="4" width="19.36328125" bestFit="1" customWidth="1"/>
    <col min="5" max="5" width="13.36328125" customWidth="1"/>
    <col min="6" max="6" width="17.08984375" customWidth="1"/>
    <col min="7" max="7" width="12.453125" customWidth="1"/>
    <col min="8" max="8" width="11" bestFit="1" customWidth="1"/>
    <col min="9" max="10" width="10.453125" customWidth="1"/>
    <col min="11" max="11" width="12.453125" customWidth="1"/>
    <col min="12" max="12" width="13.36328125" customWidth="1"/>
    <col min="13" max="13" width="3.6328125" customWidth="1"/>
  </cols>
  <sheetData>
    <row r="1" spans="2:15" ht="148" x14ac:dyDescent="0.35">
      <c r="B1" s="149" t="s">
        <v>188</v>
      </c>
      <c r="C1" s="149" t="s">
        <v>189</v>
      </c>
      <c r="D1" s="149" t="s">
        <v>190</v>
      </c>
      <c r="E1" s="149" t="s">
        <v>191</v>
      </c>
      <c r="F1" s="149" t="s">
        <v>173</v>
      </c>
      <c r="G1" s="149" t="s">
        <v>192</v>
      </c>
      <c r="H1" s="149" t="s">
        <v>193</v>
      </c>
      <c r="I1" s="149" t="s">
        <v>194</v>
      </c>
      <c r="J1" s="149" t="s">
        <v>198</v>
      </c>
      <c r="K1" s="149" t="s">
        <v>168</v>
      </c>
      <c r="L1" s="149" t="s">
        <v>100</v>
      </c>
      <c r="M1" s="151"/>
      <c r="N1" s="192" t="s">
        <v>164</v>
      </c>
      <c r="O1" s="192"/>
    </row>
    <row r="2" spans="2:15" ht="29" x14ac:dyDescent="0.35">
      <c r="B2" s="1" t="s">
        <v>11</v>
      </c>
      <c r="C2" s="1" t="s">
        <v>49</v>
      </c>
      <c r="D2" s="1" t="s">
        <v>3</v>
      </c>
      <c r="E2" s="1" t="s">
        <v>5</v>
      </c>
      <c r="F2" s="3" t="s">
        <v>0</v>
      </c>
      <c r="G2" s="3" t="s">
        <v>165</v>
      </c>
      <c r="H2" s="1" t="s">
        <v>1</v>
      </c>
      <c r="I2" s="1" t="s">
        <v>4</v>
      </c>
      <c r="J2" s="20" t="s">
        <v>55</v>
      </c>
      <c r="K2" s="20" t="s">
        <v>2</v>
      </c>
      <c r="L2" s="6" t="s">
        <v>17</v>
      </c>
      <c r="N2" s="125" t="s">
        <v>92</v>
      </c>
      <c r="O2" s="47">
        <v>0</v>
      </c>
    </row>
    <row r="3" spans="2:15" ht="15" customHeight="1" x14ac:dyDescent="0.45">
      <c r="B3" s="29" t="s">
        <v>149</v>
      </c>
      <c r="C3" s="29" t="s">
        <v>102</v>
      </c>
      <c r="D3" s="29" t="s">
        <v>103</v>
      </c>
      <c r="E3" s="56">
        <v>2023</v>
      </c>
      <c r="F3" s="31" t="s">
        <v>21</v>
      </c>
      <c r="G3" s="31" t="s">
        <v>91</v>
      </c>
      <c r="H3" s="29">
        <v>2</v>
      </c>
      <c r="I3" s="53" t="s">
        <v>104</v>
      </c>
      <c r="J3" s="53" t="s">
        <v>105</v>
      </c>
      <c r="K3" s="53" t="s">
        <v>166</v>
      </c>
      <c r="L3" s="53" t="s">
        <v>167</v>
      </c>
      <c r="N3" s="28" t="s">
        <v>74</v>
      </c>
    </row>
    <row r="4" spans="2:15" x14ac:dyDescent="0.35">
      <c r="B4" t="s">
        <v>332</v>
      </c>
      <c r="C4" t="s">
        <v>61</v>
      </c>
      <c r="E4" s="8"/>
      <c r="F4" s="21"/>
      <c r="G4" s="21"/>
      <c r="H4" s="54"/>
      <c r="I4" s="51"/>
      <c r="J4" s="51">
        <f>Table12[[#This Row],[Quantity]]*Table12[[#This Row],[Unit cost ]]</f>
        <v>0</v>
      </c>
      <c r="K4" s="51">
        <f>Table12[[#This Row],[Extended cost]]*$O$2</f>
        <v>0</v>
      </c>
      <c r="L4" s="51">
        <f>Table12[[#This Row],[Extended cost]]+Table12[[#This Row],[Profit]]</f>
        <v>0</v>
      </c>
    </row>
    <row r="5" spans="2:15" x14ac:dyDescent="0.35">
      <c r="B5" t="s">
        <v>118</v>
      </c>
      <c r="C5" t="s">
        <v>61</v>
      </c>
      <c r="E5" s="8"/>
      <c r="F5" s="21"/>
      <c r="G5" s="57"/>
      <c r="H5" s="54"/>
      <c r="I5" s="51"/>
      <c r="J5" s="51">
        <f>Table12[[#This Row],[Quantity]]*Table12[[#This Row],[Unit cost ]]</f>
        <v>0</v>
      </c>
      <c r="K5" s="51">
        <f>Table12[[#This Row],[Extended cost]]*$O$2</f>
        <v>0</v>
      </c>
      <c r="L5" s="51">
        <f>Table12[[#This Row],[Extended cost]]+Table12[[#This Row],[Profit]]</f>
        <v>0</v>
      </c>
    </row>
    <row r="6" spans="2:15" x14ac:dyDescent="0.35">
      <c r="B6" t="s">
        <v>119</v>
      </c>
      <c r="C6" t="s">
        <v>61</v>
      </c>
      <c r="E6" s="8"/>
      <c r="F6" s="21"/>
      <c r="G6" s="57"/>
      <c r="H6" s="54"/>
      <c r="I6" s="51"/>
      <c r="J6" s="51">
        <f>Table12[[#This Row],[Quantity]]*Table12[[#This Row],[Unit cost ]]</f>
        <v>0</v>
      </c>
      <c r="K6" s="51">
        <f>Table12[[#This Row],[Extended cost]]*$O$2</f>
        <v>0</v>
      </c>
      <c r="L6" s="51">
        <f>Table12[[#This Row],[Extended cost]]+Table12[[#This Row],[Profit]]</f>
        <v>0</v>
      </c>
    </row>
    <row r="7" spans="2:15" x14ac:dyDescent="0.35">
      <c r="B7" t="s">
        <v>147</v>
      </c>
      <c r="C7" t="s">
        <v>61</v>
      </c>
      <c r="E7" s="8"/>
      <c r="F7" s="21"/>
      <c r="G7" s="57"/>
      <c r="H7" s="54"/>
      <c r="I7" s="51"/>
      <c r="J7" s="51">
        <f>Table12[[#This Row],[Quantity]]*Table12[[#This Row],[Unit cost ]]</f>
        <v>0</v>
      </c>
      <c r="K7" s="51">
        <f>Table12[[#This Row],[Extended cost]]*$O$2</f>
        <v>0</v>
      </c>
      <c r="L7" s="51">
        <f>Table12[[#This Row],[Extended cost]]+Table12[[#This Row],[Profit]]</f>
        <v>0</v>
      </c>
    </row>
    <row r="8" spans="2:15" x14ac:dyDescent="0.35">
      <c r="B8" t="s">
        <v>148</v>
      </c>
      <c r="C8" t="s">
        <v>61</v>
      </c>
      <c r="E8" s="8"/>
      <c r="F8" s="21"/>
      <c r="G8" s="57"/>
      <c r="H8" s="54"/>
      <c r="I8" s="51"/>
      <c r="J8" s="51">
        <f>Table12[[#This Row],[Quantity]]*Table12[[#This Row],[Unit cost ]]</f>
        <v>0</v>
      </c>
      <c r="K8" s="51">
        <f>Table12[[#This Row],[Extended cost]]*$O$2</f>
        <v>0</v>
      </c>
      <c r="L8" s="51">
        <f>Table12[[#This Row],[Extended cost]]+Table12[[#This Row],[Profit]]</f>
        <v>0</v>
      </c>
    </row>
    <row r="9" spans="2:15" x14ac:dyDescent="0.35">
      <c r="B9" t="s">
        <v>385</v>
      </c>
      <c r="C9" t="s">
        <v>61</v>
      </c>
      <c r="E9" s="8"/>
      <c r="F9" s="21"/>
      <c r="G9" s="57"/>
      <c r="H9" s="54"/>
      <c r="I9" s="51"/>
      <c r="J9" s="51">
        <f>Table12[[#This Row],[Quantity]]*Table12[[#This Row],[Unit cost ]]</f>
        <v>0</v>
      </c>
      <c r="K9" s="51">
        <f>Table12[[#This Row],[Extended cost]]*$O$2</f>
        <v>0</v>
      </c>
      <c r="L9" s="51">
        <f>Table12[[#This Row],[Extended cost]]+Table12[[#This Row],[Profit]]</f>
        <v>0</v>
      </c>
    </row>
    <row r="10" spans="2:15" x14ac:dyDescent="0.35">
      <c r="B10" t="s">
        <v>51</v>
      </c>
      <c r="I10" s="184"/>
      <c r="J10" s="184"/>
      <c r="K10" s="184"/>
      <c r="L10" s="184">
        <f>SUBTOTAL(109,Table12[Total Cost])</f>
        <v>0</v>
      </c>
    </row>
    <row r="11" spans="2:15" x14ac:dyDescent="0.35">
      <c r="B11" s="155" t="s">
        <v>199</v>
      </c>
    </row>
  </sheetData>
  <mergeCells count="1">
    <mergeCell ref="N1:O1"/>
  </mergeCells>
  <dataValidations count="2">
    <dataValidation type="list" allowBlank="1" showInputMessage="1" showErrorMessage="1" sqref="B3:B9">
      <formula1>Clin_List</formula1>
    </dataValidation>
    <dataValidation type="list" allowBlank="1" showInputMessage="1" showErrorMessage="1" sqref="F3:F9">
      <formula1>rngCurrencies</formula1>
    </dataValidation>
  </dataValidations>
  <pageMargins left="0.70866141732283472" right="0.70866141732283472" top="0.74803149606299213" bottom="0.74803149606299213" header="0.31496062992125984" footer="0.31496062992125984"/>
  <pageSetup paperSize="9" scale="78" fitToHeight="10" orientation="landscape" verticalDpi="1200" r:id="rId1"/>
  <headerFooter>
    <oddHeader>&amp;CNATO UNCLASSIFIED</oddHeader>
    <oddFooter>&amp;CNATO UNCLASSIFIED</oddFooter>
  </headerFooter>
  <drawing r:id="rId2"/>
  <legacy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Status xmlns="http://schemas.microsoft.com/sharepoint/v3/fields">Support/Reference Document</_Statu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1354F70B25AF04AAA35EEEF40EE1341" ma:contentTypeVersion="0" ma:contentTypeDescription="Create a new document." ma:contentTypeScope="" ma:versionID="9b87bbc07976c13efe41d30c837fa537">
  <xsd:schema xmlns:xsd="http://www.w3.org/2001/XMLSchema" xmlns:xs="http://www.w3.org/2001/XMLSchema" xmlns:p="http://schemas.microsoft.com/office/2006/metadata/properties" xmlns:ns2="http://schemas.microsoft.com/sharepoint/v3/fields" targetNamespace="http://schemas.microsoft.com/office/2006/metadata/properties" ma:root="true" ma:fieldsID="44bc3ccea7c927039c22391ff1848ebd" ns2:_="">
    <xsd:import namespace="http://schemas.microsoft.com/sharepoint/v3/fields"/>
    <xsd:element name="properties">
      <xsd:complexType>
        <xsd:sequence>
          <xsd:element name="documentManagement">
            <xsd:complexType>
              <xsd:all>
                <xsd:element ref="ns2:_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Status" ma:default="Support/Reference Document" ma:format="Dropdown" ma:internalName="_Status">
      <xsd:simpleType>
        <xsd:restriction base="dms:Choice">
          <xsd:enumeration value="Support/Reference Document"/>
          <xsd:enumeration value="Product Created/Draft/For Coordination"/>
          <xsd:enumeration value="Product Released/For Signature"/>
          <xsd:enumeration value="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296205-0B84-4043-ACE0-74AD295DD05B}">
  <ds:schemaRefs>
    <ds:schemaRef ds:uri="http://purl.org/dc/dcmitype/"/>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3B88E631-DDCA-4F22-9AF3-3DAC5F70AFD2}">
  <ds:schemaRefs>
    <ds:schemaRef ds:uri="http://schemas.microsoft.com/sharepoint/v3/contenttype/forms"/>
  </ds:schemaRefs>
</ds:datastoreItem>
</file>

<file path=customXml/itemProps3.xml><?xml version="1.0" encoding="utf-8"?>
<ds:datastoreItem xmlns:ds="http://schemas.openxmlformats.org/officeDocument/2006/customXml" ds:itemID="{5F40CA37-EDC4-491E-A11B-9665B28D45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15</vt:i4>
      </vt:variant>
    </vt:vector>
  </HeadingPairs>
  <TitlesOfParts>
    <vt:vector size="26" baseType="lpstr">
      <vt:lpstr>Instructions</vt:lpstr>
      <vt:lpstr>Offer Summary</vt:lpstr>
      <vt:lpstr>CLIN Summary</vt:lpstr>
      <vt:lpstr>Batch #1</vt:lpstr>
      <vt:lpstr>Batch #2</vt:lpstr>
      <vt:lpstr>Labour</vt:lpstr>
      <vt:lpstr>Other Material</vt:lpstr>
      <vt:lpstr>Travel</vt:lpstr>
      <vt:lpstr>ODC</vt:lpstr>
      <vt:lpstr>Rates</vt:lpstr>
      <vt:lpstr>Settings</vt:lpstr>
      <vt:lpstr>'CLIN Summary'!Print_Area</vt:lpstr>
      <vt:lpstr>Instructions!Print_Area</vt:lpstr>
      <vt:lpstr>Labour!Print_Area</vt:lpstr>
      <vt:lpstr>ODC!Print_Area</vt:lpstr>
      <vt:lpstr>'Offer Summary'!Print_Area</vt:lpstr>
      <vt:lpstr>'Other Material'!Print_Area</vt:lpstr>
      <vt:lpstr>Rates!Print_Area</vt:lpstr>
      <vt:lpstr>Travel!Print_Area</vt:lpstr>
      <vt:lpstr>rngCurrencies</vt:lpstr>
      <vt:lpstr>Tot_CS_Base</vt:lpstr>
      <vt:lpstr>Tot_Labour</vt:lpstr>
      <vt:lpstr>Tot_Material</vt:lpstr>
      <vt:lpstr>Tot_ODC</vt:lpstr>
      <vt:lpstr>Tot_OS_Base</vt:lpstr>
      <vt:lpstr>Tot_Travel</vt:lpstr>
    </vt:vector>
  </TitlesOfParts>
  <Company>NCIA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Green Sarah</dc:creator>
  <cp:lastModifiedBy>Nicolae Catalin</cp:lastModifiedBy>
  <cp:lastPrinted>2018-08-17T12:06:07Z</cp:lastPrinted>
  <dcterms:created xsi:type="dcterms:W3CDTF">2017-07-10T07:03:59Z</dcterms:created>
  <dcterms:modified xsi:type="dcterms:W3CDTF">2023-07-31T08:29:53Z</dcterms:modified>
  <cp:contentStatus>Product Created/Draft/For Coordination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0x01010021354F70B25AF04AAA35EEEF40EE1341</vt:lpwstr>
  </property>
</Properties>
</file>