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data" ContentType="application/vnd.openxmlformats-officedocument.model+data"/>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tables/table1.xml" ContentType="application/vnd.openxmlformats-officedocument.spreadsheetml.table+xml"/>
  <Override PartName="/xl/comments5.xml" ContentType="application/vnd.openxmlformats-officedocument.spreadsheetml.comments+xml"/>
  <Override PartName="/xl/drawings/drawing8.xml" ContentType="application/vnd.openxmlformats-officedocument.drawing+xml"/>
  <Override PartName="/xl/tables/table2.xml" ContentType="application/vnd.openxmlformats-officedocument.spreadsheetml.table+xml"/>
  <Override PartName="/xl/comments6.xml" ContentType="application/vnd.openxmlformats-officedocument.spreadsheetml.comments+xml"/>
  <Override PartName="/xl/drawings/drawing9.xml" ContentType="application/vnd.openxmlformats-officedocument.drawing+xml"/>
  <Override PartName="/xl/tables/table3.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tables/table4.xml" ContentType="application/vnd.openxmlformats-officedocument.spreadsheetml.table+xml"/>
  <Override PartName="/xl/comments8.xml" ContentType="application/vnd.openxmlformats-officedocument.spreadsheetml.comments+xml"/>
  <Override PartName="/xl/drawings/drawing11.xml" ContentType="application/vnd.openxmlformats-officedocument.drawing+xml"/>
  <Override PartName="/xl/comments9.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ttps://epmwss.nr.ncia/sites/Projects/PRT012126/02-Initiation/WP2-Source_Selection/08-RFQs/02_2022_BIDDING/AMD_9/"/>
    </mc:Choice>
  </mc:AlternateContent>
  <bookViews>
    <workbookView xWindow="0" yWindow="0" windowWidth="28800" windowHeight="14100" tabRatio="759" activeTab="3"/>
  </bookViews>
  <sheets>
    <sheet name="Instructions" sheetId="30" r:id="rId1"/>
    <sheet name="Automated Checks" sheetId="33" state="hidden" r:id="rId2"/>
    <sheet name="Offer Summary" sheetId="23" r:id="rId3"/>
    <sheet name="CLIN Summary" sheetId="39" r:id="rId4"/>
    <sheet name="# Batch Composition" sheetId="34" r:id="rId5"/>
    <sheet name="BATCH #1" sheetId="41" r:id="rId6"/>
    <sheet name="BATCH #2" sheetId="35" r:id="rId7"/>
    <sheet name="BATCH #3" sheetId="42" r:id="rId8"/>
    <sheet name="Labour" sheetId="26" r:id="rId9"/>
    <sheet name="Other Material" sheetId="14" r:id="rId10"/>
    <sheet name="Travel" sheetId="15" r:id="rId11"/>
    <sheet name="ODC" sheetId="16" r:id="rId12"/>
    <sheet name="Rates" sheetId="8" r:id="rId13"/>
    <sheet name="CLIN Detail list" sheetId="24" state="hidden" r:id="rId14"/>
    <sheet name="Settings" sheetId="27" state="hidden" r:id="rId15"/>
  </sheets>
  <externalReferences>
    <externalReference r:id="rId16"/>
    <externalReference r:id="rId17"/>
  </externalReferences>
  <definedNames>
    <definedName name="_xlnm._FilterDatabase" localSheetId="5" hidden="1">'BATCH #1'!$A$1:$A$901</definedName>
    <definedName name="_xlnm._FilterDatabase" localSheetId="6" hidden="1">'BATCH #2'!$A$1:$A$901</definedName>
    <definedName name="_xlnm._FilterDatabase" localSheetId="3" hidden="1">'CLIN Summary'!$I$1:$I$169</definedName>
    <definedName name="_xlcn.WorksheetConnection_Revisedbiddingsheets.xlsxCLIN1_Labour" hidden="1">[1]!CLIN1_Labour</definedName>
    <definedName name="_xlcn.WorksheetConnection_Revisedbiddingsheets.xlsxCLIN2_Labour" hidden="1">[1]!CLIN2_Labour</definedName>
    <definedName name="_xlcn.WorksheetConnection_Revisedbiddingsheets.xlsxCLIN2_Material" hidden="1">[1]!CLIN2_Material</definedName>
    <definedName name="Clin_List" localSheetId="3">'[2]CLIN Detail list'!$A$8:$A$71</definedName>
    <definedName name="Clin_List">'CLIN Detail list'!$A$8:$A$71</definedName>
    <definedName name="_xlnm.Print_Area" localSheetId="1">'Automated Checks'!$B$2:$D$18</definedName>
    <definedName name="_xlnm.Print_Area" localSheetId="3">'CLIN Summary'!$B$3:$F$155</definedName>
    <definedName name="_xlnm.Print_Area" localSheetId="0">Instructions!$B$1:$C$9</definedName>
    <definedName name="_xlnm.Print_Area" localSheetId="8">CLIN2_Labour102[#All]</definedName>
    <definedName name="_xlnm.Print_Area" localSheetId="11">Table12[#All]</definedName>
    <definedName name="_xlnm.Print_Area" localSheetId="2">'Offer Summary'!$B$3:$D$21</definedName>
    <definedName name="_xlnm.Print_Area" localSheetId="9">CLIN1_Material11[#All]</definedName>
    <definedName name="_xlnm.Print_Area" localSheetId="12">Rates!$B$2:$D$9</definedName>
    <definedName name="_xlnm.Print_Area" localSheetId="10">Table3812[#All]</definedName>
    <definedName name="_xlnm.Print_Titles" localSheetId="3">'CLIN Summary'!$3:$3</definedName>
    <definedName name="rngCurrencies">Settings!$A$2:$A$20</definedName>
    <definedName name="Tot_CS_Base" localSheetId="5">#REF!</definedName>
    <definedName name="Tot_CS_Base" localSheetId="7">#REF!</definedName>
    <definedName name="Tot_CS_Base" localSheetId="3">'CLIN Summary'!$J$157</definedName>
    <definedName name="Tot_CS_Base">#REF!</definedName>
    <definedName name="Tot_CS_OptEval" localSheetId="5">#REF!</definedName>
    <definedName name="Tot_CS_OptEval" localSheetId="7">#REF!</definedName>
    <definedName name="Tot_CS_OptEval" localSheetId="3">'CLIN Summary'!$J$179</definedName>
    <definedName name="Tot_CS_OptEval">#REF!</definedName>
    <definedName name="Tot_CS_OptNonEval" localSheetId="5">#REF!</definedName>
    <definedName name="Tot_CS_OptNonEval" localSheetId="7">#REF!</definedName>
    <definedName name="Tot_CS_OptNonEval" localSheetId="3">'CLIN Summary'!#REF!</definedName>
    <definedName name="Tot_CS_OptNonEval">#REF!</definedName>
    <definedName name="Tot_Labour" localSheetId="5">CLIN2_Labour102[[#Totals],[Fully burdened cost]]</definedName>
    <definedName name="Tot_Labour" localSheetId="7">CLIN2_Labour102[[#Totals],[Fully burdened cost]]</definedName>
    <definedName name="Tot_Labour" localSheetId="3">[2]!CLIN2_Labour102[[#Totals],[Fully burdened cost]]</definedName>
    <definedName name="Tot_Labour">CLIN2_Labour102[[#Totals],[Fully burdened cost]]</definedName>
    <definedName name="Tot_Material" localSheetId="5">CLIN1_Material11[[#Totals],[Fully burdened cost]]</definedName>
    <definedName name="Tot_Material" localSheetId="7">CLIN1_Material11[[#Totals],[Fully burdened cost]]</definedName>
    <definedName name="Tot_Material" localSheetId="3">[2]!CLIN1_Material11[[#Totals],[Fully burdened cost]]</definedName>
    <definedName name="Tot_Material">CLIN1_Material11[[#Totals],[Fully burdened cost]]</definedName>
    <definedName name="Tot_ODC" localSheetId="5">Table12[[#Totals],[Total Cost]]</definedName>
    <definedName name="Tot_ODC" localSheetId="7">Table12[[#Totals],[Total Cost]]</definedName>
    <definedName name="Tot_ODC" localSheetId="3">[2]!Table12[[#Totals],[Total Cost]]</definedName>
    <definedName name="Tot_ODC">Table12[[#Totals],[Total Cost]]</definedName>
    <definedName name="Tot_OS_Base" localSheetId="3">'[2]Offer Summary'!$D$19</definedName>
    <definedName name="Tot_OS_Base">'Offer Summary'!$D$19</definedName>
    <definedName name="Tot_OS_OptEval" localSheetId="3">'[2]Offer Summary'!$D$22</definedName>
    <definedName name="Tot_OS_OptEval">'Offer Summary'!$D$21</definedName>
    <definedName name="Tot_OS_OptNonEval" localSheetId="5">'Offer Summary'!#REF!</definedName>
    <definedName name="Tot_OS_OptNonEval" localSheetId="7">'Offer Summary'!#REF!</definedName>
    <definedName name="Tot_OS_OptNonEval" localSheetId="3">'[2]Offer Summary'!#REF!</definedName>
    <definedName name="Tot_OS_OptNonEval">'Offer Summary'!#REF!</definedName>
    <definedName name="Tot_Travel" localSheetId="5">Table3812[[#Totals],[Total Cost]]</definedName>
    <definedName name="Tot_Travel" localSheetId="7">Table3812[[#Totals],[Total Cost]]</definedName>
    <definedName name="Tot_Travel" localSheetId="3">[2]!Table3812[[#Totals],[Total Cost]]</definedName>
    <definedName name="Tot_Travel">Table3812[[#Totals],[Total Cost]]</definedName>
  </definedNames>
  <calcPr calcId="162913"/>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CLIN2_Material-632f30ca-dacc-4b1e-988b-06f9c1fe7f1c" name="CLIN2_Material" connection="WorksheetConnection_Revised bidding sheets.xlsx!CLIN2_Material"/>
          <x15:modelTable id="CLIN2_Labour-267814c9-317e-4def-8aae-e0fa56cfae07" name="CLIN2_Labour" connection="WorksheetConnection_Revised bidding sheets.xlsx!CLIN2_Labour"/>
          <x15:modelTable id="CLIN1_Labour-528beabe-87aa-4578-8e04-bea7ed9f598b" name="CLIN1_Labour" connection="WorksheetConnection_Revised bidding sheets.xlsx!CLIN1_Labour"/>
        </x15:modelTables>
        <x15:modelRelationships>
          <x15:modelRelationship fromTable="CLIN1_Labour" fromColumn="Labour Category" toTable="CLIN2_Labour" toColumn="Labour Category"/>
        </x15:modelRelationships>
      </x15:dataModel>
    </ext>
  </extLst>
</workbook>
</file>

<file path=xl/calcChain.xml><?xml version="1.0" encoding="utf-8"?>
<calcChain xmlns="http://schemas.openxmlformats.org/spreadsheetml/2006/main">
  <c r="I895" i="42" l="1"/>
  <c r="G50" i="42"/>
  <c r="H895" i="35"/>
  <c r="I726" i="41"/>
  <c r="H726" i="41"/>
  <c r="G726" i="41"/>
  <c r="H47" i="35"/>
  <c r="H27" i="35"/>
  <c r="G27" i="35"/>
  <c r="F27" i="35"/>
  <c r="I895" i="41"/>
  <c r="J175" i="39"/>
  <c r="J156" i="39"/>
  <c r="J136" i="39"/>
  <c r="J119" i="39"/>
  <c r="J98" i="39"/>
  <c r="J87" i="39"/>
  <c r="J65" i="39"/>
  <c r="J27" i="39"/>
  <c r="G28" i="41" l="1"/>
  <c r="H28" i="41" s="1"/>
  <c r="I28" i="41" s="1"/>
  <c r="G29" i="41"/>
  <c r="H29" i="41" s="1"/>
  <c r="G30" i="41"/>
  <c r="H30" i="41" s="1"/>
  <c r="I29" i="41" l="1"/>
  <c r="I30" i="41"/>
  <c r="L121" i="16"/>
  <c r="L116" i="16"/>
  <c r="L5" i="16"/>
  <c r="L6" i="16"/>
  <c r="L7" i="16"/>
  <c r="L8" i="16"/>
  <c r="L9" i="16"/>
  <c r="L10" i="16"/>
  <c r="L11" i="16"/>
  <c r="L12" i="16"/>
  <c r="L13" i="16"/>
  <c r="L14" i="16"/>
  <c r="L15" i="16"/>
  <c r="L16" i="16"/>
  <c r="L17" i="16"/>
  <c r="L18" i="16"/>
  <c r="L19" i="16"/>
  <c r="L20" i="16"/>
  <c r="L21" i="16"/>
  <c r="L22" i="16"/>
  <c r="L23" i="16"/>
  <c r="L24" i="16"/>
  <c r="L25" i="16"/>
  <c r="L26" i="16"/>
  <c r="L27" i="16"/>
  <c r="L28" i="16"/>
  <c r="L29" i="16"/>
  <c r="L30" i="16"/>
  <c r="L31" i="16"/>
  <c r="L32" i="16"/>
  <c r="L33" i="16"/>
  <c r="L34" i="16"/>
  <c r="L35" i="16"/>
  <c r="L36" i="16"/>
  <c r="L37" i="16"/>
  <c r="L38" i="16"/>
  <c r="L39" i="16"/>
  <c r="L40" i="16"/>
  <c r="L41" i="16"/>
  <c r="L42" i="16"/>
  <c r="L43" i="16"/>
  <c r="L44" i="16"/>
  <c r="L45" i="16"/>
  <c r="L46" i="16"/>
  <c r="L47" i="16"/>
  <c r="L48" i="16"/>
  <c r="L49" i="16"/>
  <c r="L50" i="16"/>
  <c r="L51" i="16"/>
  <c r="L52" i="16"/>
  <c r="L53" i="16"/>
  <c r="L54" i="16"/>
  <c r="L55" i="16"/>
  <c r="L56" i="16"/>
  <c r="L57" i="16"/>
  <c r="L58" i="16"/>
  <c r="L59" i="16"/>
  <c r="L60" i="16"/>
  <c r="L61" i="16"/>
  <c r="L62" i="16"/>
  <c r="L63" i="16"/>
  <c r="L64" i="16"/>
  <c r="L65" i="16"/>
  <c r="L66" i="16"/>
  <c r="L67" i="16"/>
  <c r="L68" i="16"/>
  <c r="L69" i="16"/>
  <c r="L70" i="16"/>
  <c r="L71" i="16"/>
  <c r="L72" i="16"/>
  <c r="L73" i="16"/>
  <c r="L74" i="16"/>
  <c r="L75" i="16"/>
  <c r="L76" i="16"/>
  <c r="L77" i="16"/>
  <c r="L78" i="16"/>
  <c r="L79" i="16"/>
  <c r="L80" i="16"/>
  <c r="L81" i="16"/>
  <c r="L82" i="16"/>
  <c r="L83" i="16"/>
  <c r="L84" i="16"/>
  <c r="L85" i="16"/>
  <c r="L86" i="16"/>
  <c r="L87" i="16"/>
  <c r="L88" i="16"/>
  <c r="L89" i="16"/>
  <c r="L90" i="16"/>
  <c r="L91" i="16"/>
  <c r="L92" i="16"/>
  <c r="L93" i="16"/>
  <c r="L94" i="16"/>
  <c r="L95" i="16"/>
  <c r="L96" i="16"/>
  <c r="L97" i="16"/>
  <c r="L98" i="16"/>
  <c r="L99" i="16"/>
  <c r="L100" i="16"/>
  <c r="L101" i="16"/>
  <c r="L102" i="16"/>
  <c r="L103" i="16"/>
  <c r="L104" i="16"/>
  <c r="L105" i="16"/>
  <c r="L106" i="16"/>
  <c r="L107" i="16"/>
  <c r="L108" i="16"/>
  <c r="L109" i="16"/>
  <c r="L110" i="16"/>
  <c r="L111" i="16"/>
  <c r="L112" i="16"/>
  <c r="L113" i="16"/>
  <c r="L114" i="16"/>
  <c r="L115" i="16"/>
  <c r="L117" i="16"/>
  <c r="L118" i="16"/>
  <c r="L119" i="16"/>
  <c r="L120" i="16"/>
  <c r="L4" i="16"/>
  <c r="K120" i="16"/>
  <c r="J120" i="16"/>
  <c r="J119" i="16"/>
  <c r="K119" i="16" s="1"/>
  <c r="M121" i="15"/>
  <c r="K119" i="15"/>
  <c r="L119" i="15" s="1"/>
  <c r="K120" i="15"/>
  <c r="L120" i="15" s="1"/>
  <c r="P118" i="14"/>
  <c r="Q118" i="14" s="1"/>
  <c r="P119" i="14"/>
  <c r="Q119" i="14" s="1"/>
  <c r="P120" i="14"/>
  <c r="Q120" i="14" s="1"/>
  <c r="M120" i="15" l="1"/>
  <c r="M119" i="15"/>
  <c r="R118" i="14"/>
  <c r="R120" i="14"/>
  <c r="R119" i="14"/>
  <c r="J6" i="39"/>
  <c r="J166" i="39"/>
  <c r="J165" i="39"/>
  <c r="J164" i="39"/>
  <c r="J150" i="39"/>
  <c r="B4" i="41"/>
  <c r="J73" i="39"/>
  <c r="J35" i="39" l="1"/>
  <c r="C22" i="23"/>
  <c r="C20" i="23"/>
  <c r="C18" i="23"/>
  <c r="C17" i="23"/>
  <c r="C16" i="23"/>
  <c r="C15" i="23"/>
  <c r="C14" i="23"/>
  <c r="C13" i="23"/>
  <c r="C12" i="23"/>
  <c r="C11" i="23"/>
  <c r="C10" i="23"/>
  <c r="J118" i="16"/>
  <c r="K118" i="16" s="1"/>
  <c r="J113" i="16"/>
  <c r="K113" i="16" s="1"/>
  <c r="J114" i="16"/>
  <c r="K114" i="16" s="1"/>
  <c r="J115" i="16"/>
  <c r="J116" i="16"/>
  <c r="J117" i="16"/>
  <c r="K117" i="16" s="1"/>
  <c r="K115" i="16"/>
  <c r="K116" i="16"/>
  <c r="K113" i="15"/>
  <c r="L113" i="15" s="1"/>
  <c r="K114" i="15"/>
  <c r="K115" i="15"/>
  <c r="K116" i="15"/>
  <c r="K117" i="15"/>
  <c r="L117" i="15" s="1"/>
  <c r="K118" i="15"/>
  <c r="L118" i="15" s="1"/>
  <c r="P116" i="14"/>
  <c r="P117" i="14"/>
  <c r="O116" i="26"/>
  <c r="O117" i="26"/>
  <c r="Q117" i="26" s="1"/>
  <c r="R117" i="26" s="1"/>
  <c r="O118" i="26"/>
  <c r="Q118" i="26" s="1"/>
  <c r="O119" i="26"/>
  <c r="Q119" i="26" s="1"/>
  <c r="O120" i="26"/>
  <c r="Q120" i="26" s="1"/>
  <c r="J34" i="39"/>
  <c r="J54" i="39"/>
  <c r="J53" i="39"/>
  <c r="J52" i="39"/>
  <c r="J51" i="39"/>
  <c r="J49" i="39"/>
  <c r="J48" i="39"/>
  <c r="J47" i="39"/>
  <c r="J46" i="39"/>
  <c r="J45" i="39"/>
  <c r="J44" i="39"/>
  <c r="J43" i="39"/>
  <c r="J42" i="39"/>
  <c r="J41" i="39"/>
  <c r="J40" i="39"/>
  <c r="J39" i="39"/>
  <c r="J38" i="39"/>
  <c r="J29" i="39"/>
  <c r="H172" i="39"/>
  <c r="H6" i="39"/>
  <c r="J13" i="39"/>
  <c r="J15" i="39"/>
  <c r="L114" i="15" l="1"/>
  <c r="M114" i="15" s="1"/>
  <c r="Q117" i="14"/>
  <c r="R117" i="14" s="1"/>
  <c r="L115" i="15"/>
  <c r="M115" i="15" s="1"/>
  <c r="M113" i="15"/>
  <c r="L116" i="15"/>
  <c r="M116" i="15" s="1"/>
  <c r="M118" i="15"/>
  <c r="M117" i="15"/>
  <c r="R118" i="26"/>
  <c r="Q116" i="14"/>
  <c r="R116" i="14" s="1"/>
  <c r="Q116" i="26"/>
  <c r="R116" i="26" s="1"/>
  <c r="R120" i="26"/>
  <c r="R119" i="26"/>
  <c r="J10" i="39" l="1"/>
  <c r="J114" i="39" l="1"/>
  <c r="J115" i="39"/>
  <c r="J116" i="39"/>
  <c r="J113" i="39"/>
  <c r="J111" i="39"/>
  <c r="J110" i="39"/>
  <c r="B4" i="42"/>
  <c r="B4" i="35"/>
  <c r="F882" i="35"/>
  <c r="G882" i="35" s="1"/>
  <c r="H882" i="35" s="1"/>
  <c r="F793" i="35"/>
  <c r="G793" i="35" s="1"/>
  <c r="F184" i="35"/>
  <c r="G184" i="35" s="1"/>
  <c r="F893" i="35"/>
  <c r="F892" i="35"/>
  <c r="F891" i="35"/>
  <c r="F889" i="35"/>
  <c r="F887" i="35"/>
  <c r="F886" i="35"/>
  <c r="F885" i="35"/>
  <c r="F883" i="35"/>
  <c r="F880" i="35"/>
  <c r="F879" i="35"/>
  <c r="F876" i="35"/>
  <c r="F875" i="35"/>
  <c r="F873" i="35"/>
  <c r="F870" i="35"/>
  <c r="F869" i="35"/>
  <c r="F868" i="35"/>
  <c r="F866" i="35"/>
  <c r="F865" i="35"/>
  <c r="F864" i="35"/>
  <c r="F862" i="35"/>
  <c r="F861" i="35"/>
  <c r="F859" i="35"/>
  <c r="F857" i="35"/>
  <c r="F856" i="35"/>
  <c r="F855" i="35"/>
  <c r="F851" i="35"/>
  <c r="F850" i="35"/>
  <c r="F849" i="35"/>
  <c r="F848" i="35"/>
  <c r="F847" i="35"/>
  <c r="F845" i="35"/>
  <c r="F844" i="35"/>
  <c r="F843" i="35"/>
  <c r="F842" i="35"/>
  <c r="F841" i="35"/>
  <c r="F839" i="35"/>
  <c r="F837" i="35"/>
  <c r="F836" i="35"/>
  <c r="F834" i="35"/>
  <c r="F833" i="35"/>
  <c r="F832" i="35"/>
  <c r="F828" i="35"/>
  <c r="F827" i="35"/>
  <c r="F826" i="35"/>
  <c r="F825" i="35"/>
  <c r="F824" i="35"/>
  <c r="F822" i="35"/>
  <c r="F821" i="35"/>
  <c r="F820" i="35"/>
  <c r="F819" i="35"/>
  <c r="F817" i="35"/>
  <c r="F816" i="35"/>
  <c r="F815" i="35"/>
  <c r="F814" i="35"/>
  <c r="F813" i="35"/>
  <c r="F811" i="35"/>
  <c r="F810" i="35"/>
  <c r="F809" i="35"/>
  <c r="F806" i="35"/>
  <c r="F805" i="35"/>
  <c r="F804" i="35"/>
  <c r="F803" i="35"/>
  <c r="F802" i="35"/>
  <c r="F801" i="35"/>
  <c r="F800" i="35"/>
  <c r="F798" i="35"/>
  <c r="F797" i="35"/>
  <c r="F796" i="35"/>
  <c r="F794" i="35"/>
  <c r="F791" i="35"/>
  <c r="F790" i="35"/>
  <c r="F789" i="35"/>
  <c r="F786" i="35"/>
  <c r="F785" i="35"/>
  <c r="F784" i="35"/>
  <c r="F783" i="35"/>
  <c r="F782" i="35"/>
  <c r="F781" i="35"/>
  <c r="F780" i="35"/>
  <c r="F778" i="35"/>
  <c r="F777" i="35"/>
  <c r="F776" i="35"/>
  <c r="F774" i="35"/>
  <c r="F773" i="35"/>
  <c r="F771" i="35"/>
  <c r="F769" i="35"/>
  <c r="F768" i="35"/>
  <c r="F767" i="35"/>
  <c r="F764" i="35"/>
  <c r="F763" i="35"/>
  <c r="F762" i="35"/>
  <c r="F761" i="35"/>
  <c r="F760" i="35"/>
  <c r="F759" i="35"/>
  <c r="F758" i="35"/>
  <c r="F756" i="35"/>
  <c r="F755" i="35"/>
  <c r="F754" i="35"/>
  <c r="F753" i="35"/>
  <c r="F751" i="35"/>
  <c r="F750" i="35"/>
  <c r="F748" i="35"/>
  <c r="F746" i="35"/>
  <c r="F745" i="35"/>
  <c r="F744" i="35"/>
  <c r="F741" i="35"/>
  <c r="F740" i="35"/>
  <c r="F739" i="35"/>
  <c r="F738" i="35"/>
  <c r="F737" i="35"/>
  <c r="F735" i="35"/>
  <c r="F730" i="35"/>
  <c r="G730" i="35" s="1"/>
  <c r="F729" i="35"/>
  <c r="G729" i="35" s="1"/>
  <c r="H729" i="35" s="1"/>
  <c r="F728" i="35"/>
  <c r="G728" i="35" s="1"/>
  <c r="H728" i="35" s="1"/>
  <c r="F727" i="35"/>
  <c r="G727" i="35" s="1"/>
  <c r="H727" i="35" s="1"/>
  <c r="F726" i="35"/>
  <c r="G726" i="35" s="1"/>
  <c r="H726" i="35" s="1"/>
  <c r="F724" i="35"/>
  <c r="G724" i="35" s="1"/>
  <c r="H724" i="35" s="1"/>
  <c r="F723" i="35"/>
  <c r="G723" i="35" s="1"/>
  <c r="H723" i="35" s="1"/>
  <c r="F722" i="35"/>
  <c r="G722" i="35" s="1"/>
  <c r="H722" i="35" s="1"/>
  <c r="F721" i="35"/>
  <c r="G721" i="35" s="1"/>
  <c r="H721" i="35" s="1"/>
  <c r="F720" i="35"/>
  <c r="G720" i="35" s="1"/>
  <c r="H720" i="35" s="1"/>
  <c r="F718" i="35"/>
  <c r="G718" i="35" s="1"/>
  <c r="H718" i="35" s="1"/>
  <c r="F716" i="35"/>
  <c r="G716" i="35" s="1"/>
  <c r="H716" i="35" s="1"/>
  <c r="F715" i="35"/>
  <c r="G715" i="35" s="1"/>
  <c r="F713" i="35"/>
  <c r="F712" i="35"/>
  <c r="G712" i="35" s="1"/>
  <c r="H712" i="35" s="1"/>
  <c r="F711" i="35"/>
  <c r="G711" i="35" s="1"/>
  <c r="F707" i="35"/>
  <c r="G707" i="35" s="1"/>
  <c r="F706" i="35"/>
  <c r="G706" i="35" s="1"/>
  <c r="H706" i="35" s="1"/>
  <c r="F705" i="35"/>
  <c r="G705" i="35" s="1"/>
  <c r="F704" i="35"/>
  <c r="G704" i="35" s="1"/>
  <c r="H704" i="35" s="1"/>
  <c r="F703" i="35"/>
  <c r="G703" i="35" s="1"/>
  <c r="F701" i="35"/>
  <c r="F700" i="35"/>
  <c r="G700" i="35" s="1"/>
  <c r="H700" i="35" s="1"/>
  <c r="F699" i="35"/>
  <c r="G699" i="35" s="1"/>
  <c r="F698" i="35"/>
  <c r="G698" i="35" s="1"/>
  <c r="H698" i="35" s="1"/>
  <c r="F696" i="35"/>
  <c r="G696" i="35" s="1"/>
  <c r="H696" i="35" s="1"/>
  <c r="F695" i="35"/>
  <c r="G695" i="35" s="1"/>
  <c r="F694" i="35"/>
  <c r="G694" i="35" s="1"/>
  <c r="F693" i="35"/>
  <c r="G693" i="35" s="1"/>
  <c r="F692" i="35"/>
  <c r="F690" i="35"/>
  <c r="G690" i="35" s="1"/>
  <c r="F689" i="35"/>
  <c r="G689" i="35" s="1"/>
  <c r="F688" i="35"/>
  <c r="G688" i="35" s="1"/>
  <c r="F685" i="35"/>
  <c r="F684" i="35"/>
  <c r="G684" i="35" s="1"/>
  <c r="F683" i="35"/>
  <c r="G683" i="35" s="1"/>
  <c r="F682" i="35"/>
  <c r="G682" i="35" s="1"/>
  <c r="F681" i="35"/>
  <c r="F680" i="35"/>
  <c r="G680" i="35" s="1"/>
  <c r="F679" i="35"/>
  <c r="G679" i="35" s="1"/>
  <c r="F677" i="35"/>
  <c r="G677" i="35" s="1"/>
  <c r="F676" i="35"/>
  <c r="F675" i="35"/>
  <c r="G675" i="35" s="1"/>
  <c r="F673" i="35"/>
  <c r="G673" i="35" s="1"/>
  <c r="F672" i="35"/>
  <c r="G672" i="35" s="1"/>
  <c r="F670" i="35"/>
  <c r="G670" i="35" s="1"/>
  <c r="F669" i="35"/>
  <c r="G669" i="35" s="1"/>
  <c r="F668" i="35"/>
  <c r="G668" i="35" s="1"/>
  <c r="F665" i="35"/>
  <c r="G665" i="35" s="1"/>
  <c r="F664" i="35"/>
  <c r="G664" i="35" s="1"/>
  <c r="F663" i="35"/>
  <c r="G663" i="35" s="1"/>
  <c r="F662" i="35"/>
  <c r="G662" i="35" s="1"/>
  <c r="F661" i="35"/>
  <c r="G661" i="35" s="1"/>
  <c r="F660" i="35"/>
  <c r="F659" i="35"/>
  <c r="G659" i="35" s="1"/>
  <c r="F657" i="35"/>
  <c r="G657" i="35" s="1"/>
  <c r="F656" i="35"/>
  <c r="G656" i="35" s="1"/>
  <c r="F655" i="35"/>
  <c r="F653" i="35"/>
  <c r="G653" i="35" s="1"/>
  <c r="F652" i="35"/>
  <c r="G652" i="35" s="1"/>
  <c r="F650" i="35"/>
  <c r="G650" i="35" s="1"/>
  <c r="F648" i="35"/>
  <c r="G648" i="35" s="1"/>
  <c r="F647" i="35"/>
  <c r="G647" i="35" s="1"/>
  <c r="F646" i="35"/>
  <c r="G646" i="35" s="1"/>
  <c r="F643" i="35"/>
  <c r="G643" i="35" s="1"/>
  <c r="F642" i="35"/>
  <c r="G642" i="35" s="1"/>
  <c r="F641" i="35"/>
  <c r="G641" i="35" s="1"/>
  <c r="F640" i="35"/>
  <c r="G640" i="35" s="1"/>
  <c r="F639" i="35"/>
  <c r="G639" i="35" s="1"/>
  <c r="F638" i="35"/>
  <c r="G638" i="35" s="1"/>
  <c r="F637" i="35"/>
  <c r="G637" i="35" s="1"/>
  <c r="F635" i="35"/>
  <c r="G635" i="35" s="1"/>
  <c r="F634" i="35"/>
  <c r="G634" i="35" s="1"/>
  <c r="F633" i="35"/>
  <c r="F632" i="35"/>
  <c r="G632" i="35" s="1"/>
  <c r="F630" i="35"/>
  <c r="G630" i="35" s="1"/>
  <c r="F629" i="35"/>
  <c r="G629" i="35" s="1"/>
  <c r="F627" i="35"/>
  <c r="G627" i="35" s="1"/>
  <c r="F625" i="35"/>
  <c r="G625" i="35" s="1"/>
  <c r="F624" i="35"/>
  <c r="G624" i="35" s="1"/>
  <c r="F623" i="35"/>
  <c r="G623" i="35" s="1"/>
  <c r="F620" i="35"/>
  <c r="G620" i="35" s="1"/>
  <c r="F619" i="35"/>
  <c r="G619" i="35" s="1"/>
  <c r="F618" i="35"/>
  <c r="G618" i="35" s="1"/>
  <c r="F617" i="35"/>
  <c r="G617" i="35" s="1"/>
  <c r="F616" i="35"/>
  <c r="G616" i="35" s="1"/>
  <c r="F614" i="35"/>
  <c r="G614" i="35" s="1"/>
  <c r="F609" i="35"/>
  <c r="G609" i="35" s="1"/>
  <c r="F608" i="35"/>
  <c r="G608" i="35" s="1"/>
  <c r="F607" i="35"/>
  <c r="G607" i="35" s="1"/>
  <c r="F606" i="35"/>
  <c r="G606" i="35" s="1"/>
  <c r="F605" i="35"/>
  <c r="G605" i="35" s="1"/>
  <c r="F603" i="35"/>
  <c r="G603" i="35" s="1"/>
  <c r="F602" i="35"/>
  <c r="G602" i="35" s="1"/>
  <c r="F601" i="35"/>
  <c r="G601" i="35" s="1"/>
  <c r="F600" i="35"/>
  <c r="G600" i="35" s="1"/>
  <c r="F599" i="35"/>
  <c r="G599" i="35" s="1"/>
  <c r="F597" i="35"/>
  <c r="G597" i="35" s="1"/>
  <c r="F595" i="35"/>
  <c r="G595" i="35" s="1"/>
  <c r="F594" i="35"/>
  <c r="G594" i="35" s="1"/>
  <c r="F592" i="35"/>
  <c r="G592" i="35" s="1"/>
  <c r="F591" i="35"/>
  <c r="G591" i="35" s="1"/>
  <c r="F590" i="35"/>
  <c r="G590" i="35" s="1"/>
  <c r="F586" i="35"/>
  <c r="G586" i="35" s="1"/>
  <c r="F585" i="35"/>
  <c r="F584" i="35"/>
  <c r="G584" i="35" s="1"/>
  <c r="F583" i="35"/>
  <c r="G583" i="35" s="1"/>
  <c r="F582" i="35"/>
  <c r="G582" i="35" s="1"/>
  <c r="F580" i="35"/>
  <c r="F579" i="35"/>
  <c r="G579" i="35" s="1"/>
  <c r="F578" i="35"/>
  <c r="F577" i="35"/>
  <c r="F575" i="35"/>
  <c r="G575" i="35" s="1"/>
  <c r="F574" i="35"/>
  <c r="G574" i="35" s="1"/>
  <c r="F573" i="35"/>
  <c r="G573" i="35" s="1"/>
  <c r="F572" i="35"/>
  <c r="F571" i="35"/>
  <c r="G571" i="35" s="1"/>
  <c r="H571" i="35" s="1"/>
  <c r="F569" i="35"/>
  <c r="G569" i="35" s="1"/>
  <c r="F568" i="35"/>
  <c r="F567" i="35"/>
  <c r="G567" i="35" s="1"/>
  <c r="F564" i="35"/>
  <c r="F563" i="35"/>
  <c r="F562" i="35"/>
  <c r="F561" i="35"/>
  <c r="F560" i="35"/>
  <c r="F559" i="35"/>
  <c r="F558" i="35"/>
  <c r="F556" i="35"/>
  <c r="F555" i="35"/>
  <c r="F554" i="35"/>
  <c r="F552" i="35"/>
  <c r="F551" i="35"/>
  <c r="G551" i="35" s="1"/>
  <c r="F549" i="35"/>
  <c r="F548" i="35"/>
  <c r="F547" i="35"/>
  <c r="F544" i="35"/>
  <c r="F543" i="35"/>
  <c r="F542" i="35"/>
  <c r="F541" i="35"/>
  <c r="F540" i="35"/>
  <c r="F539" i="35"/>
  <c r="F538" i="35"/>
  <c r="F536" i="35"/>
  <c r="F535" i="35"/>
  <c r="G535" i="35" s="1"/>
  <c r="F534" i="35"/>
  <c r="F532" i="35"/>
  <c r="F531" i="35"/>
  <c r="F529" i="35"/>
  <c r="F527" i="35"/>
  <c r="F526" i="35"/>
  <c r="F525" i="35"/>
  <c r="F522" i="35"/>
  <c r="F521" i="35"/>
  <c r="G521" i="35" s="1"/>
  <c r="F520" i="35"/>
  <c r="F519" i="35"/>
  <c r="G519" i="35" s="1"/>
  <c r="F518" i="35"/>
  <c r="F517" i="35"/>
  <c r="F516" i="35"/>
  <c r="F514" i="35"/>
  <c r="F513" i="35"/>
  <c r="G513" i="35" s="1"/>
  <c r="F512" i="35"/>
  <c r="F511" i="35"/>
  <c r="F509" i="35"/>
  <c r="F508" i="35"/>
  <c r="F506" i="35"/>
  <c r="G506" i="35" s="1"/>
  <c r="F504" i="35"/>
  <c r="G504" i="35" s="1"/>
  <c r="F503" i="35"/>
  <c r="F502" i="35"/>
  <c r="F499" i="35"/>
  <c r="F498" i="35"/>
  <c r="F497" i="35"/>
  <c r="F496" i="35"/>
  <c r="F495" i="35"/>
  <c r="F493" i="35"/>
  <c r="F488" i="35"/>
  <c r="G488" i="35" s="1"/>
  <c r="H488" i="35" s="1"/>
  <c r="F487" i="35"/>
  <c r="F486" i="35"/>
  <c r="G486" i="35" s="1"/>
  <c r="H486" i="35" s="1"/>
  <c r="F485" i="35"/>
  <c r="F484" i="35"/>
  <c r="G484" i="35" s="1"/>
  <c r="H484" i="35" s="1"/>
  <c r="F482" i="35"/>
  <c r="F481" i="35"/>
  <c r="F480" i="35"/>
  <c r="G480" i="35" s="1"/>
  <c r="H480" i="35" s="1"/>
  <c r="F479" i="35"/>
  <c r="F478" i="35"/>
  <c r="G478" i="35" s="1"/>
  <c r="H478" i="35" s="1"/>
  <c r="F476" i="35"/>
  <c r="G476" i="35" s="1"/>
  <c r="H476" i="35" s="1"/>
  <c r="F474" i="35"/>
  <c r="F473" i="35"/>
  <c r="F471" i="35"/>
  <c r="F470" i="35"/>
  <c r="G470" i="35" s="1"/>
  <c r="H470" i="35" s="1"/>
  <c r="F469" i="35"/>
  <c r="F465" i="35"/>
  <c r="F464" i="35"/>
  <c r="G464" i="35" s="1"/>
  <c r="H464" i="35" s="1"/>
  <c r="F463" i="35"/>
  <c r="F462" i="35"/>
  <c r="G462" i="35" s="1"/>
  <c r="H462" i="35" s="1"/>
  <c r="F461" i="35"/>
  <c r="F459" i="35"/>
  <c r="F458" i="35"/>
  <c r="F457" i="35"/>
  <c r="F456" i="35"/>
  <c r="G456" i="35" s="1"/>
  <c r="H456" i="35" s="1"/>
  <c r="F454" i="35"/>
  <c r="G454" i="35" s="1"/>
  <c r="H454" i="35" s="1"/>
  <c r="F453" i="35"/>
  <c r="F452" i="35"/>
  <c r="G452" i="35" s="1"/>
  <c r="H452" i="35" s="1"/>
  <c r="F451" i="35"/>
  <c r="F450" i="35"/>
  <c r="F448" i="35"/>
  <c r="G448" i="35" s="1"/>
  <c r="H448" i="35" s="1"/>
  <c r="F447" i="35"/>
  <c r="F446" i="35"/>
  <c r="G446" i="35" s="1"/>
  <c r="H446" i="35" s="1"/>
  <c r="F443" i="35"/>
  <c r="F442" i="35"/>
  <c r="F441" i="35"/>
  <c r="F440" i="35"/>
  <c r="G440" i="35" s="1"/>
  <c r="H440" i="35" s="1"/>
  <c r="F439" i="35"/>
  <c r="F438" i="35"/>
  <c r="G438" i="35" s="1"/>
  <c r="H438" i="35" s="1"/>
  <c r="F437" i="35"/>
  <c r="F435" i="35"/>
  <c r="F434" i="35"/>
  <c r="F433" i="35"/>
  <c r="F431" i="35"/>
  <c r="F430" i="35"/>
  <c r="G430" i="35" s="1"/>
  <c r="H430" i="35" s="1"/>
  <c r="F428" i="35"/>
  <c r="F427" i="35"/>
  <c r="F426" i="35"/>
  <c r="F423" i="35"/>
  <c r="F422" i="35"/>
  <c r="G422" i="35" s="1"/>
  <c r="H422" i="35" s="1"/>
  <c r="F421" i="35"/>
  <c r="F420" i="35"/>
  <c r="G420" i="35" s="1"/>
  <c r="H420" i="35" s="1"/>
  <c r="F419" i="35"/>
  <c r="F418" i="35"/>
  <c r="F417" i="35"/>
  <c r="F415" i="35"/>
  <c r="F414" i="35"/>
  <c r="G414" i="35" s="1"/>
  <c r="H414" i="35" s="1"/>
  <c r="F413" i="35"/>
  <c r="F411" i="35"/>
  <c r="F410" i="35"/>
  <c r="F408" i="35"/>
  <c r="G408" i="35" s="1"/>
  <c r="H408" i="35" s="1"/>
  <c r="F406" i="35"/>
  <c r="G406" i="35" s="1"/>
  <c r="H406" i="35" s="1"/>
  <c r="F405" i="35"/>
  <c r="F404" i="35"/>
  <c r="G404" i="35" s="1"/>
  <c r="H404" i="35" s="1"/>
  <c r="F401" i="35"/>
  <c r="F400" i="35"/>
  <c r="G400" i="35" s="1"/>
  <c r="H400" i="35" s="1"/>
  <c r="F399" i="35"/>
  <c r="F398" i="35"/>
  <c r="G398" i="35" s="1"/>
  <c r="H398" i="35" s="1"/>
  <c r="F397" i="35"/>
  <c r="F396" i="35"/>
  <c r="G396" i="35" s="1"/>
  <c r="H396" i="35" s="1"/>
  <c r="F395" i="35"/>
  <c r="F393" i="35"/>
  <c r="F392" i="35"/>
  <c r="G392" i="35" s="1"/>
  <c r="H392" i="35" s="1"/>
  <c r="F391" i="35"/>
  <c r="F390" i="35"/>
  <c r="G390" i="35" s="1"/>
  <c r="H390" i="35" s="1"/>
  <c r="F388" i="35"/>
  <c r="F387" i="35"/>
  <c r="F385" i="35"/>
  <c r="G385" i="35" s="1"/>
  <c r="H385" i="35" s="1"/>
  <c r="F383" i="35"/>
  <c r="G383" i="35" s="1"/>
  <c r="H383" i="35" s="1"/>
  <c r="F382" i="35"/>
  <c r="F381" i="35"/>
  <c r="F378" i="35"/>
  <c r="G378" i="35" s="1"/>
  <c r="F377" i="35"/>
  <c r="F376" i="35"/>
  <c r="F375" i="35"/>
  <c r="G375" i="35" s="1"/>
  <c r="H375" i="35" s="1"/>
  <c r="F374" i="35"/>
  <c r="F372" i="35"/>
  <c r="F367" i="35"/>
  <c r="G367" i="35" s="1"/>
  <c r="F366" i="35"/>
  <c r="F365" i="35"/>
  <c r="G365" i="35" s="1"/>
  <c r="H365" i="35" s="1"/>
  <c r="F364" i="35"/>
  <c r="G364" i="35" s="1"/>
  <c r="F363" i="35"/>
  <c r="F361" i="35"/>
  <c r="G361" i="35" s="1"/>
  <c r="F360" i="35"/>
  <c r="F359" i="35"/>
  <c r="F358" i="35"/>
  <c r="G358" i="35" s="1"/>
  <c r="F357" i="35"/>
  <c r="G357" i="35" s="1"/>
  <c r="H357" i="35" s="1"/>
  <c r="F355" i="35"/>
  <c r="F353" i="35"/>
  <c r="F352" i="35"/>
  <c r="G352" i="35" s="1"/>
  <c r="F350" i="35"/>
  <c r="F349" i="35"/>
  <c r="G349" i="35" s="1"/>
  <c r="H349" i="35" s="1"/>
  <c r="F348" i="35"/>
  <c r="G348" i="35" s="1"/>
  <c r="F344" i="35"/>
  <c r="F343" i="35"/>
  <c r="G343" i="35" s="1"/>
  <c r="H343" i="35" s="1"/>
  <c r="F342" i="35"/>
  <c r="G342" i="35" s="1"/>
  <c r="F341" i="35"/>
  <c r="G341" i="35" s="1"/>
  <c r="H341" i="35" s="1"/>
  <c r="F340" i="35"/>
  <c r="F338" i="35"/>
  <c r="F337" i="35"/>
  <c r="F336" i="35"/>
  <c r="G336" i="35" s="1"/>
  <c r="F335" i="35"/>
  <c r="G335" i="35" s="1"/>
  <c r="F333" i="35"/>
  <c r="G333" i="35" s="1"/>
  <c r="H333" i="35" s="1"/>
  <c r="F332" i="35"/>
  <c r="G332" i="35" s="1"/>
  <c r="H332" i="35" s="1"/>
  <c r="F331" i="35"/>
  <c r="G331" i="35" s="1"/>
  <c r="F330" i="35"/>
  <c r="F329" i="35"/>
  <c r="G329" i="35" s="1"/>
  <c r="F327" i="35"/>
  <c r="G327" i="35" s="1"/>
  <c r="H327" i="35" s="1"/>
  <c r="F326" i="35"/>
  <c r="G326" i="35" s="1"/>
  <c r="H326" i="35" s="1"/>
  <c r="F325" i="35"/>
  <c r="G325" i="35" s="1"/>
  <c r="H325" i="35" s="1"/>
  <c r="F322" i="35"/>
  <c r="G322" i="35" s="1"/>
  <c r="H322" i="35" s="1"/>
  <c r="F321" i="35"/>
  <c r="G321" i="35" s="1"/>
  <c r="F320" i="35"/>
  <c r="G320" i="35" s="1"/>
  <c r="H320" i="35" s="1"/>
  <c r="F319" i="35"/>
  <c r="G319" i="35" s="1"/>
  <c r="F318" i="35"/>
  <c r="G318" i="35" s="1"/>
  <c r="H318" i="35" s="1"/>
  <c r="F317" i="35"/>
  <c r="G317" i="35" s="1"/>
  <c r="H317" i="35" s="1"/>
  <c r="F316" i="35"/>
  <c r="G316" i="35" s="1"/>
  <c r="H316" i="35" s="1"/>
  <c r="F314" i="35"/>
  <c r="F313" i="35"/>
  <c r="G313" i="35" s="1"/>
  <c r="F312" i="35"/>
  <c r="F310" i="35"/>
  <c r="G310" i="35" s="1"/>
  <c r="H310" i="35" s="1"/>
  <c r="F309" i="35"/>
  <c r="G309" i="35" s="1"/>
  <c r="H309" i="35" s="1"/>
  <c r="F307" i="35"/>
  <c r="G307" i="35" s="1"/>
  <c r="H307" i="35" s="1"/>
  <c r="F306" i="35"/>
  <c r="G306" i="35" s="1"/>
  <c r="H306" i="35" s="1"/>
  <c r="F305" i="35"/>
  <c r="G305" i="35" s="1"/>
  <c r="F302" i="35"/>
  <c r="G302" i="35" s="1"/>
  <c r="H302" i="35" s="1"/>
  <c r="F301" i="35"/>
  <c r="G301" i="35" s="1"/>
  <c r="H301" i="35" s="1"/>
  <c r="F300" i="35"/>
  <c r="G300" i="35" s="1"/>
  <c r="H300" i="35" s="1"/>
  <c r="F299" i="35"/>
  <c r="G299" i="35" s="1"/>
  <c r="F298" i="35"/>
  <c r="F297" i="35"/>
  <c r="G297" i="35" s="1"/>
  <c r="F296" i="35"/>
  <c r="F294" i="35"/>
  <c r="G294" i="35" s="1"/>
  <c r="H294" i="35" s="1"/>
  <c r="F293" i="35"/>
  <c r="G293" i="35" s="1"/>
  <c r="H293" i="35" s="1"/>
  <c r="F292" i="35"/>
  <c r="F290" i="35"/>
  <c r="F289" i="35"/>
  <c r="G289" i="35" s="1"/>
  <c r="F287" i="35"/>
  <c r="G287" i="35" s="1"/>
  <c r="F285" i="35"/>
  <c r="G285" i="35" s="1"/>
  <c r="H285" i="35" s="1"/>
  <c r="F284" i="35"/>
  <c r="G284" i="35" s="1"/>
  <c r="H284" i="35" s="1"/>
  <c r="F283" i="35"/>
  <c r="G283" i="35" s="1"/>
  <c r="F280" i="35"/>
  <c r="F279" i="35"/>
  <c r="G279" i="35" s="1"/>
  <c r="H279" i="35" s="1"/>
  <c r="F278" i="35"/>
  <c r="G278" i="35" s="1"/>
  <c r="H278" i="35" s="1"/>
  <c r="F277" i="35"/>
  <c r="G277" i="35" s="1"/>
  <c r="H277" i="35" s="1"/>
  <c r="F276" i="35"/>
  <c r="G276" i="35" s="1"/>
  <c r="H276" i="35" s="1"/>
  <c r="F275" i="35"/>
  <c r="G275" i="35" s="1"/>
  <c r="H275" i="35" s="1"/>
  <c r="F274" i="35"/>
  <c r="G274" i="35" s="1"/>
  <c r="F272" i="35"/>
  <c r="G272" i="35" s="1"/>
  <c r="H272" i="35" s="1"/>
  <c r="F271" i="35"/>
  <c r="G271" i="35" s="1"/>
  <c r="F270" i="35"/>
  <c r="G270" i="35" s="1"/>
  <c r="H270" i="35" s="1"/>
  <c r="F269" i="35"/>
  <c r="G269" i="35" s="1"/>
  <c r="H269" i="35" s="1"/>
  <c r="F267" i="35"/>
  <c r="G267" i="35" s="1"/>
  <c r="F266" i="35"/>
  <c r="G266" i="35" s="1"/>
  <c r="H266" i="35" s="1"/>
  <c r="F264" i="35"/>
  <c r="G264" i="35" s="1"/>
  <c r="F262" i="35"/>
  <c r="F261" i="35"/>
  <c r="G261" i="35" s="1"/>
  <c r="F260" i="35"/>
  <c r="G260" i="35" s="1"/>
  <c r="F257" i="35"/>
  <c r="F256" i="35"/>
  <c r="F255" i="35"/>
  <c r="F254" i="35"/>
  <c r="G254" i="35" s="1"/>
  <c r="F253" i="35"/>
  <c r="G253" i="35" s="1"/>
  <c r="H253" i="35" s="1"/>
  <c r="F251" i="35"/>
  <c r="G251" i="35" s="1"/>
  <c r="H251" i="35" s="1"/>
  <c r="F246" i="35"/>
  <c r="G246" i="35" s="1"/>
  <c r="F245" i="35"/>
  <c r="G245" i="35" s="1"/>
  <c r="H245" i="35" s="1"/>
  <c r="F244" i="35"/>
  <c r="G244" i="35" s="1"/>
  <c r="H244" i="35" s="1"/>
  <c r="F243" i="35"/>
  <c r="G243" i="35" s="1"/>
  <c r="H243" i="35" s="1"/>
  <c r="F242" i="35"/>
  <c r="G242" i="35" s="1"/>
  <c r="F240" i="35"/>
  <c r="F239" i="35"/>
  <c r="G239" i="35" s="1"/>
  <c r="H239" i="35" s="1"/>
  <c r="F238" i="35"/>
  <c r="G238" i="35" s="1"/>
  <c r="H238" i="35" s="1"/>
  <c r="F237" i="35"/>
  <c r="G237" i="35" s="1"/>
  <c r="H237" i="35" s="1"/>
  <c r="F236" i="35"/>
  <c r="F234" i="35"/>
  <c r="G234" i="35" s="1"/>
  <c r="F232" i="35"/>
  <c r="F231" i="35"/>
  <c r="G231" i="35" s="1"/>
  <c r="H231" i="35" s="1"/>
  <c r="F229" i="35"/>
  <c r="G229" i="35" s="1"/>
  <c r="H229" i="35" s="1"/>
  <c r="F228" i="35"/>
  <c r="F227" i="35"/>
  <c r="G227" i="35" s="1"/>
  <c r="H227" i="35" s="1"/>
  <c r="F223" i="35"/>
  <c r="G223" i="35" s="1"/>
  <c r="H223" i="35" s="1"/>
  <c r="F222" i="35"/>
  <c r="F221" i="35"/>
  <c r="G221" i="35" s="1"/>
  <c r="H221" i="35" s="1"/>
  <c r="F220" i="35"/>
  <c r="G220" i="35" s="1"/>
  <c r="H220" i="35" s="1"/>
  <c r="F219" i="35"/>
  <c r="G219" i="35" s="1"/>
  <c r="H219" i="35" s="1"/>
  <c r="F217" i="35"/>
  <c r="G217" i="35" s="1"/>
  <c r="H217" i="35" s="1"/>
  <c r="F216" i="35"/>
  <c r="G216" i="35" s="1"/>
  <c r="H216" i="35" s="1"/>
  <c r="F215" i="35"/>
  <c r="G215" i="35" s="1"/>
  <c r="H215" i="35" s="1"/>
  <c r="F214" i="35"/>
  <c r="F212" i="35"/>
  <c r="F211" i="35"/>
  <c r="G211" i="35" s="1"/>
  <c r="H211" i="35" s="1"/>
  <c r="F210" i="35"/>
  <c r="G210" i="35" s="1"/>
  <c r="H210" i="35" s="1"/>
  <c r="F209" i="35"/>
  <c r="G209" i="35" s="1"/>
  <c r="H209" i="35" s="1"/>
  <c r="F208" i="35"/>
  <c r="F206" i="35"/>
  <c r="F205" i="35"/>
  <c r="G205" i="35" s="1"/>
  <c r="H205" i="35" s="1"/>
  <c r="F204" i="35"/>
  <c r="G204" i="35" s="1"/>
  <c r="H204" i="35" s="1"/>
  <c r="F201" i="35"/>
  <c r="G201" i="35" s="1"/>
  <c r="H201" i="35" s="1"/>
  <c r="F200" i="35"/>
  <c r="F199" i="35"/>
  <c r="G199" i="35" s="1"/>
  <c r="H199" i="35" s="1"/>
  <c r="F198" i="35"/>
  <c r="G198" i="35" s="1"/>
  <c r="H198" i="35" s="1"/>
  <c r="F197" i="35"/>
  <c r="G197" i="35" s="1"/>
  <c r="H197" i="35" s="1"/>
  <c r="F196" i="35"/>
  <c r="G196" i="35" s="1"/>
  <c r="F195" i="35"/>
  <c r="G195" i="35" s="1"/>
  <c r="H195" i="35" s="1"/>
  <c r="F193" i="35"/>
  <c r="G193" i="35" s="1"/>
  <c r="H193" i="35" s="1"/>
  <c r="F192" i="35"/>
  <c r="F191" i="35"/>
  <c r="G191" i="35" s="1"/>
  <c r="H191" i="35" s="1"/>
  <c r="F189" i="35"/>
  <c r="G189" i="35" s="1"/>
  <c r="H189" i="35" s="1"/>
  <c r="F188" i="35"/>
  <c r="F186" i="35"/>
  <c r="F185" i="35"/>
  <c r="G185" i="35" s="1"/>
  <c r="H185" i="35" s="1"/>
  <c r="F181" i="35"/>
  <c r="G181" i="35" s="1"/>
  <c r="H181" i="35" s="1"/>
  <c r="F180" i="35"/>
  <c r="G180" i="35" s="1"/>
  <c r="F179" i="35"/>
  <c r="G179" i="35" s="1"/>
  <c r="H179" i="35" s="1"/>
  <c r="F178" i="35"/>
  <c r="G178" i="35" s="1"/>
  <c r="F177" i="35"/>
  <c r="G177" i="35" s="1"/>
  <c r="H177" i="35" s="1"/>
  <c r="F176" i="35"/>
  <c r="F175" i="35"/>
  <c r="G175" i="35" s="1"/>
  <c r="H175" i="35" s="1"/>
  <c r="F173" i="35"/>
  <c r="G173" i="35" s="1"/>
  <c r="H173" i="35" s="1"/>
  <c r="F172" i="35"/>
  <c r="F171" i="35"/>
  <c r="G171" i="35" s="1"/>
  <c r="H171" i="35" s="1"/>
  <c r="F169" i="35"/>
  <c r="G169" i="35" s="1"/>
  <c r="H169" i="35" s="1"/>
  <c r="F168" i="35"/>
  <c r="F166" i="35"/>
  <c r="F164" i="35"/>
  <c r="F163" i="35"/>
  <c r="G163" i="35" s="1"/>
  <c r="H163" i="35" s="1"/>
  <c r="F162" i="35"/>
  <c r="G162" i="35" s="1"/>
  <c r="H162" i="35" s="1"/>
  <c r="F159" i="35"/>
  <c r="G159" i="35" s="1"/>
  <c r="H159" i="35" s="1"/>
  <c r="F158" i="35"/>
  <c r="G158" i="35" s="1"/>
  <c r="F157" i="35"/>
  <c r="G157" i="35" s="1"/>
  <c r="H157" i="35" s="1"/>
  <c r="F156" i="35"/>
  <c r="G156" i="35" s="1"/>
  <c r="H156" i="35" s="1"/>
  <c r="F155" i="35"/>
  <c r="G155" i="35" s="1"/>
  <c r="H155" i="35" s="1"/>
  <c r="F154" i="35"/>
  <c r="G154" i="35" s="1"/>
  <c r="F153" i="35"/>
  <c r="G153" i="35" s="1"/>
  <c r="H153" i="35" s="1"/>
  <c r="F151" i="35"/>
  <c r="G151" i="35" s="1"/>
  <c r="H151" i="35" s="1"/>
  <c r="F150" i="35"/>
  <c r="F149" i="35"/>
  <c r="G149" i="35" s="1"/>
  <c r="H149" i="35" s="1"/>
  <c r="F148" i="35"/>
  <c r="G148" i="35" s="1"/>
  <c r="H148" i="35" s="1"/>
  <c r="F146" i="35"/>
  <c r="G146" i="35" s="1"/>
  <c r="H146" i="35" s="1"/>
  <c r="F145" i="35"/>
  <c r="G145" i="35" s="1"/>
  <c r="H145" i="35" s="1"/>
  <c r="F143" i="35"/>
  <c r="F141" i="35"/>
  <c r="G141" i="35" s="1"/>
  <c r="H141" i="35" s="1"/>
  <c r="F140" i="35"/>
  <c r="G140" i="35" s="1"/>
  <c r="F139" i="35"/>
  <c r="F136" i="35"/>
  <c r="G136" i="35" s="1"/>
  <c r="H136" i="35" s="1"/>
  <c r="F135" i="35"/>
  <c r="F134" i="35"/>
  <c r="G134" i="35" s="1"/>
  <c r="H134" i="35" s="1"/>
  <c r="F133" i="35"/>
  <c r="G133" i="35" s="1"/>
  <c r="F132" i="35"/>
  <c r="G132" i="35" s="1"/>
  <c r="H132" i="35" s="1"/>
  <c r="F130" i="35"/>
  <c r="G130" i="35" s="1"/>
  <c r="H130" i="35" s="1"/>
  <c r="F125" i="35"/>
  <c r="G125" i="35" s="1"/>
  <c r="H125" i="35" s="1"/>
  <c r="F124" i="35"/>
  <c r="G124" i="35" s="1"/>
  <c r="H124" i="35" s="1"/>
  <c r="F123" i="35"/>
  <c r="G123" i="35" s="1"/>
  <c r="F122" i="35"/>
  <c r="G122" i="35" s="1"/>
  <c r="H122" i="35" s="1"/>
  <c r="F121" i="35"/>
  <c r="G121" i="35" s="1"/>
  <c r="H121" i="35" s="1"/>
  <c r="F119" i="35"/>
  <c r="G119" i="35" s="1"/>
  <c r="H119" i="35" s="1"/>
  <c r="F118" i="35"/>
  <c r="G118" i="35" s="1"/>
  <c r="H118" i="35" s="1"/>
  <c r="F117" i="35"/>
  <c r="G117" i="35" s="1"/>
  <c r="H117" i="35" s="1"/>
  <c r="F116" i="35"/>
  <c r="G116" i="35" s="1"/>
  <c r="H116" i="35" s="1"/>
  <c r="F115" i="35"/>
  <c r="F113" i="35"/>
  <c r="G113" i="35" s="1"/>
  <c r="F111" i="35"/>
  <c r="G111" i="35" s="1"/>
  <c r="H111" i="35" s="1"/>
  <c r="F110" i="35"/>
  <c r="G110" i="35" s="1"/>
  <c r="H110" i="35" s="1"/>
  <c r="F108" i="35"/>
  <c r="G108" i="35" s="1"/>
  <c r="H108" i="35" s="1"/>
  <c r="F107" i="35"/>
  <c r="G107" i="35" s="1"/>
  <c r="H107" i="35" s="1"/>
  <c r="F106" i="35"/>
  <c r="G106" i="35" s="1"/>
  <c r="H106" i="35" s="1"/>
  <c r="F102" i="35"/>
  <c r="G102" i="35" s="1"/>
  <c r="H102" i="35" s="1"/>
  <c r="F101" i="35"/>
  <c r="G101" i="35" s="1"/>
  <c r="H101" i="35" s="1"/>
  <c r="F100" i="35"/>
  <c r="G100" i="35" s="1"/>
  <c r="H100" i="35" s="1"/>
  <c r="F99" i="35"/>
  <c r="G99" i="35" s="1"/>
  <c r="H99" i="35" s="1"/>
  <c r="F98" i="35"/>
  <c r="G98" i="35" s="1"/>
  <c r="F96" i="35"/>
  <c r="G96" i="35" s="1"/>
  <c r="H96" i="35" s="1"/>
  <c r="F95" i="35"/>
  <c r="G95" i="35" s="1"/>
  <c r="F94" i="35"/>
  <c r="G94" i="35" s="1"/>
  <c r="H94" i="35" s="1"/>
  <c r="F93" i="35"/>
  <c r="G93" i="35" s="1"/>
  <c r="H93" i="35" s="1"/>
  <c r="F91" i="35"/>
  <c r="G91" i="35" s="1"/>
  <c r="H91" i="35" s="1"/>
  <c r="F90" i="35"/>
  <c r="G90" i="35" s="1"/>
  <c r="H90" i="35" s="1"/>
  <c r="F89" i="35"/>
  <c r="G89" i="35" s="1"/>
  <c r="H89" i="35" s="1"/>
  <c r="F88" i="35"/>
  <c r="G88" i="35" s="1"/>
  <c r="F87" i="35"/>
  <c r="G87" i="35" s="1"/>
  <c r="H87" i="35" s="1"/>
  <c r="F85" i="35"/>
  <c r="G85" i="35" s="1"/>
  <c r="H85" i="35" s="1"/>
  <c r="F84" i="35"/>
  <c r="G84" i="35" s="1"/>
  <c r="H84" i="35" s="1"/>
  <c r="F83" i="35"/>
  <c r="G83" i="35" s="1"/>
  <c r="H83" i="35" s="1"/>
  <c r="F80" i="35"/>
  <c r="G80" i="35" s="1"/>
  <c r="H80" i="35" s="1"/>
  <c r="F79" i="35"/>
  <c r="G79" i="35" s="1"/>
  <c r="H79" i="35" s="1"/>
  <c r="F78" i="35"/>
  <c r="G78" i="35" s="1"/>
  <c r="H78" i="35" s="1"/>
  <c r="F77" i="35"/>
  <c r="G77" i="35" s="1"/>
  <c r="H77" i="35" s="1"/>
  <c r="F76" i="35"/>
  <c r="G76" i="35" s="1"/>
  <c r="H76" i="35" s="1"/>
  <c r="F75" i="35"/>
  <c r="G75" i="35" s="1"/>
  <c r="F74" i="35"/>
  <c r="G74" i="35" s="1"/>
  <c r="H74" i="35" s="1"/>
  <c r="F72" i="35"/>
  <c r="G72" i="35" s="1"/>
  <c r="F71" i="35"/>
  <c r="G71" i="35" s="1"/>
  <c r="H71" i="35" s="1"/>
  <c r="F70" i="35"/>
  <c r="G70" i="35" s="1"/>
  <c r="F68" i="35"/>
  <c r="G68" i="35" s="1"/>
  <c r="H68" i="35" s="1"/>
  <c r="F67" i="35"/>
  <c r="G67" i="35" s="1"/>
  <c r="H67" i="35" s="1"/>
  <c r="F65" i="35"/>
  <c r="G65" i="35" s="1"/>
  <c r="H65" i="35" s="1"/>
  <c r="F64" i="35"/>
  <c r="G64" i="35" s="1"/>
  <c r="H64" i="35" s="1"/>
  <c r="F63" i="35"/>
  <c r="F60" i="35"/>
  <c r="G60" i="35" s="1"/>
  <c r="H60" i="35" s="1"/>
  <c r="F59" i="35"/>
  <c r="G59" i="35" s="1"/>
  <c r="F58" i="35"/>
  <c r="G58" i="35" s="1"/>
  <c r="H58" i="35" s="1"/>
  <c r="F57" i="35"/>
  <c r="G57" i="35" s="1"/>
  <c r="H57" i="35" s="1"/>
  <c r="F56" i="35"/>
  <c r="G56" i="35" s="1"/>
  <c r="F55" i="35"/>
  <c r="G55" i="35" s="1"/>
  <c r="H55" i="35" s="1"/>
  <c r="F54" i="35"/>
  <c r="G54" i="35" s="1"/>
  <c r="F52" i="35"/>
  <c r="G52" i="35" s="1"/>
  <c r="H52" i="35" s="1"/>
  <c r="F51" i="35"/>
  <c r="G51" i="35" s="1"/>
  <c r="H51" i="35" s="1"/>
  <c r="F50" i="35"/>
  <c r="G50" i="35" s="1"/>
  <c r="F48" i="35"/>
  <c r="G48" i="35" s="1"/>
  <c r="H48" i="35" s="1"/>
  <c r="F47" i="35"/>
  <c r="G47" i="35" s="1"/>
  <c r="F45" i="35"/>
  <c r="G45" i="35" s="1"/>
  <c r="H45" i="35" s="1"/>
  <c r="F43" i="35"/>
  <c r="F42" i="35"/>
  <c r="F41" i="35"/>
  <c r="F38" i="35"/>
  <c r="F37" i="35"/>
  <c r="F36" i="35"/>
  <c r="F35" i="35"/>
  <c r="F34" i="35"/>
  <c r="F33" i="35"/>
  <c r="F32" i="35"/>
  <c r="F30" i="35"/>
  <c r="F29" i="35"/>
  <c r="F28" i="35"/>
  <c r="F25" i="35"/>
  <c r="F24" i="35"/>
  <c r="F22" i="35"/>
  <c r="F20" i="35"/>
  <c r="F19" i="35"/>
  <c r="F18" i="35"/>
  <c r="F15" i="35"/>
  <c r="F14" i="35"/>
  <c r="F13" i="35"/>
  <c r="F12" i="35"/>
  <c r="F11" i="35"/>
  <c r="G893" i="42"/>
  <c r="G892" i="42"/>
  <c r="H892" i="42" s="1"/>
  <c r="I892" i="42" s="1"/>
  <c r="G891" i="42"/>
  <c r="G889" i="42"/>
  <c r="H889" i="42" s="1"/>
  <c r="I889" i="42" s="1"/>
  <c r="G887" i="42"/>
  <c r="H887" i="42" s="1"/>
  <c r="G886" i="42"/>
  <c r="H886" i="42" s="1"/>
  <c r="I886" i="42" s="1"/>
  <c r="G885" i="42"/>
  <c r="H885" i="42" s="1"/>
  <c r="G883" i="42"/>
  <c r="H883" i="42" s="1"/>
  <c r="I883" i="42" s="1"/>
  <c r="G882" i="42"/>
  <c r="G880" i="42"/>
  <c r="H880" i="42" s="1"/>
  <c r="I880" i="42" s="1"/>
  <c r="G879" i="42"/>
  <c r="G876" i="42"/>
  <c r="H876" i="42" s="1"/>
  <c r="I876" i="42" s="1"/>
  <c r="G875" i="42"/>
  <c r="H875" i="42" s="1"/>
  <c r="I875" i="42" s="1"/>
  <c r="G873" i="42"/>
  <c r="H873" i="42" s="1"/>
  <c r="I873" i="42" s="1"/>
  <c r="G870" i="42"/>
  <c r="G869" i="42"/>
  <c r="H869" i="42" s="1"/>
  <c r="I869" i="42" s="1"/>
  <c r="G868" i="42"/>
  <c r="G866" i="42"/>
  <c r="H866" i="42" s="1"/>
  <c r="I866" i="42" s="1"/>
  <c r="G865" i="42"/>
  <c r="G864" i="42"/>
  <c r="H864" i="42" s="1"/>
  <c r="I864" i="42" s="1"/>
  <c r="G862" i="42"/>
  <c r="H862" i="42" s="1"/>
  <c r="I862" i="42" s="1"/>
  <c r="G861" i="42"/>
  <c r="H861" i="42" s="1"/>
  <c r="I861" i="42" s="1"/>
  <c r="G859" i="42"/>
  <c r="H859" i="42" s="1"/>
  <c r="I859" i="42" s="1"/>
  <c r="G857" i="42"/>
  <c r="H857" i="42" s="1"/>
  <c r="I857" i="42" s="1"/>
  <c r="G856" i="42"/>
  <c r="G855" i="42"/>
  <c r="H855" i="42" s="1"/>
  <c r="I855" i="42" s="1"/>
  <c r="G851" i="42"/>
  <c r="G850" i="42"/>
  <c r="H850" i="42" s="1"/>
  <c r="I850" i="42" s="1"/>
  <c r="G849" i="42"/>
  <c r="H849" i="42" s="1"/>
  <c r="I849" i="42" s="1"/>
  <c r="G848" i="42"/>
  <c r="H848" i="42" s="1"/>
  <c r="I848" i="42" s="1"/>
  <c r="G847" i="42"/>
  <c r="G845" i="42"/>
  <c r="H845" i="42" s="1"/>
  <c r="I845" i="42" s="1"/>
  <c r="G844" i="42"/>
  <c r="G843" i="42"/>
  <c r="H843" i="42" s="1"/>
  <c r="I843" i="42" s="1"/>
  <c r="G842" i="42"/>
  <c r="G841" i="42"/>
  <c r="H841" i="42" s="1"/>
  <c r="I841" i="42" s="1"/>
  <c r="G839" i="42"/>
  <c r="H839" i="42" s="1"/>
  <c r="G837" i="42"/>
  <c r="H837" i="42" s="1"/>
  <c r="I837" i="42" s="1"/>
  <c r="G836" i="42"/>
  <c r="G834" i="42"/>
  <c r="H834" i="42" s="1"/>
  <c r="G833" i="42"/>
  <c r="H833" i="42" s="1"/>
  <c r="G832" i="42"/>
  <c r="H832" i="42" s="1"/>
  <c r="I832" i="42" s="1"/>
  <c r="G828" i="42"/>
  <c r="G827" i="42"/>
  <c r="H827" i="42" s="1"/>
  <c r="G826" i="42"/>
  <c r="G825" i="42"/>
  <c r="H825" i="42" s="1"/>
  <c r="G824" i="42"/>
  <c r="G822" i="42"/>
  <c r="H822" i="42" s="1"/>
  <c r="I822" i="42" s="1"/>
  <c r="G821" i="42"/>
  <c r="G820" i="42"/>
  <c r="H820" i="42" s="1"/>
  <c r="I820" i="42" s="1"/>
  <c r="G819" i="42"/>
  <c r="H819" i="42" s="1"/>
  <c r="I819" i="42" s="1"/>
  <c r="G817" i="42"/>
  <c r="H817" i="42" s="1"/>
  <c r="G816" i="42"/>
  <c r="H816" i="42" s="1"/>
  <c r="I816" i="42" s="1"/>
  <c r="G815" i="42"/>
  <c r="H815" i="42" s="1"/>
  <c r="I815" i="42" s="1"/>
  <c r="G814" i="42"/>
  <c r="G813" i="42"/>
  <c r="H813" i="42" s="1"/>
  <c r="G811" i="42"/>
  <c r="G810" i="42"/>
  <c r="H810" i="42" s="1"/>
  <c r="I810" i="42" s="1"/>
  <c r="G809" i="42"/>
  <c r="G806" i="42"/>
  <c r="H806" i="42" s="1"/>
  <c r="G805" i="42"/>
  <c r="G804" i="42"/>
  <c r="H804" i="42" s="1"/>
  <c r="I804" i="42" s="1"/>
  <c r="G803" i="42"/>
  <c r="H803" i="42" s="1"/>
  <c r="I803" i="42" s="1"/>
  <c r="G802" i="42"/>
  <c r="H802" i="42" s="1"/>
  <c r="I802" i="42" s="1"/>
  <c r="G801" i="42"/>
  <c r="H801" i="42" s="1"/>
  <c r="G800" i="42"/>
  <c r="H800" i="42" s="1"/>
  <c r="I800" i="42" s="1"/>
  <c r="G798" i="42"/>
  <c r="H798" i="42" s="1"/>
  <c r="I798" i="42" s="1"/>
  <c r="G797" i="42"/>
  <c r="H797" i="42" s="1"/>
  <c r="G796" i="42"/>
  <c r="G794" i="42"/>
  <c r="H794" i="42" s="1"/>
  <c r="I794" i="42" s="1"/>
  <c r="G793" i="42"/>
  <c r="H793" i="42" s="1"/>
  <c r="I793" i="42" s="1"/>
  <c r="G791" i="42"/>
  <c r="H791" i="42" s="1"/>
  <c r="G790" i="42"/>
  <c r="G789" i="42"/>
  <c r="H789" i="42" s="1"/>
  <c r="I789" i="42" s="1"/>
  <c r="G786" i="42"/>
  <c r="G785" i="42"/>
  <c r="H785" i="42" s="1"/>
  <c r="G784" i="42"/>
  <c r="G783" i="42"/>
  <c r="H783" i="42" s="1"/>
  <c r="I783" i="42" s="1"/>
  <c r="G782" i="42"/>
  <c r="H782" i="42" s="1"/>
  <c r="I782" i="42" s="1"/>
  <c r="G781" i="42"/>
  <c r="H781" i="42" s="1"/>
  <c r="G780" i="42"/>
  <c r="G778" i="42"/>
  <c r="H778" i="42" s="1"/>
  <c r="I778" i="42" s="1"/>
  <c r="G777" i="42"/>
  <c r="H777" i="42" s="1"/>
  <c r="I777" i="42" s="1"/>
  <c r="G776" i="42"/>
  <c r="H776" i="42" s="1"/>
  <c r="G774" i="42"/>
  <c r="G773" i="42"/>
  <c r="H773" i="42" s="1"/>
  <c r="I773" i="42" s="1"/>
  <c r="G771" i="42"/>
  <c r="G769" i="42"/>
  <c r="H769" i="42" s="1"/>
  <c r="G768" i="42"/>
  <c r="G767" i="42"/>
  <c r="H767" i="42" s="1"/>
  <c r="I767" i="42" s="1"/>
  <c r="G764" i="42"/>
  <c r="G763" i="42"/>
  <c r="H763" i="42" s="1"/>
  <c r="G762" i="42"/>
  <c r="H762" i="42" s="1"/>
  <c r="G761" i="42"/>
  <c r="H761" i="42" s="1"/>
  <c r="G760" i="42"/>
  <c r="H760" i="42" s="1"/>
  <c r="I760" i="42" s="1"/>
  <c r="G759" i="42"/>
  <c r="H759" i="42" s="1"/>
  <c r="I759" i="42" s="1"/>
  <c r="G758" i="42"/>
  <c r="G756" i="42"/>
  <c r="H756" i="42" s="1"/>
  <c r="I756" i="42" s="1"/>
  <c r="G755" i="42"/>
  <c r="H755" i="42" s="1"/>
  <c r="I755" i="42" s="1"/>
  <c r="G754" i="42"/>
  <c r="H754" i="42" s="1"/>
  <c r="I754" i="42" s="1"/>
  <c r="G753" i="42"/>
  <c r="H753" i="42" s="1"/>
  <c r="I753" i="42" s="1"/>
  <c r="G751" i="42"/>
  <c r="H751" i="42" s="1"/>
  <c r="I751" i="42" s="1"/>
  <c r="G750" i="42"/>
  <c r="H750" i="42" s="1"/>
  <c r="I750" i="42" s="1"/>
  <c r="G748" i="42"/>
  <c r="H748" i="42" s="1"/>
  <c r="G746" i="42"/>
  <c r="H746" i="42" s="1"/>
  <c r="I746" i="42" s="1"/>
  <c r="G745" i="42"/>
  <c r="H745" i="42" s="1"/>
  <c r="G744" i="42"/>
  <c r="H744" i="42" s="1"/>
  <c r="I744" i="42" s="1"/>
  <c r="G741" i="42"/>
  <c r="H741" i="42" s="1"/>
  <c r="I741" i="42" s="1"/>
  <c r="G740" i="42"/>
  <c r="H740" i="42" s="1"/>
  <c r="I740" i="42" s="1"/>
  <c r="G739" i="42"/>
  <c r="H739" i="42" s="1"/>
  <c r="G738" i="42"/>
  <c r="H738" i="42" s="1"/>
  <c r="I738" i="42" s="1"/>
  <c r="G737" i="42"/>
  <c r="H737" i="42" s="1"/>
  <c r="I737" i="42" s="1"/>
  <c r="G735" i="42"/>
  <c r="H735" i="42" s="1"/>
  <c r="I735" i="42" s="1"/>
  <c r="G730" i="42"/>
  <c r="G729" i="42"/>
  <c r="H729" i="42" s="1"/>
  <c r="G728" i="42"/>
  <c r="G727" i="42"/>
  <c r="H727" i="42" s="1"/>
  <c r="I727" i="42" s="1"/>
  <c r="G726" i="42"/>
  <c r="G724" i="42"/>
  <c r="H724" i="42" s="1"/>
  <c r="G723" i="42"/>
  <c r="H723" i="42" s="1"/>
  <c r="G722" i="42"/>
  <c r="H722" i="42" s="1"/>
  <c r="I722" i="42" s="1"/>
  <c r="G721" i="42"/>
  <c r="H721" i="42" s="1"/>
  <c r="I721" i="42" s="1"/>
  <c r="G720" i="42"/>
  <c r="H720" i="42" s="1"/>
  <c r="I720" i="42" s="1"/>
  <c r="G718" i="42"/>
  <c r="H718" i="42" s="1"/>
  <c r="G716" i="42"/>
  <c r="H716" i="42" s="1"/>
  <c r="I716" i="42" s="1"/>
  <c r="G715" i="42"/>
  <c r="H715" i="42" s="1"/>
  <c r="I715" i="42" s="1"/>
  <c r="G713" i="42"/>
  <c r="H713" i="42" s="1"/>
  <c r="G712" i="42"/>
  <c r="H712" i="42" s="1"/>
  <c r="I712" i="42" s="1"/>
  <c r="G711" i="42"/>
  <c r="H711" i="42" s="1"/>
  <c r="I711" i="42" s="1"/>
  <c r="G707" i="42"/>
  <c r="G706" i="42"/>
  <c r="H706" i="42" s="1"/>
  <c r="G705" i="42"/>
  <c r="G704" i="42"/>
  <c r="H704" i="42" s="1"/>
  <c r="I704" i="42" s="1"/>
  <c r="G703" i="42"/>
  <c r="G701" i="42"/>
  <c r="H701" i="42" s="1"/>
  <c r="G700" i="42"/>
  <c r="H700" i="42" s="1"/>
  <c r="G699" i="42"/>
  <c r="H699" i="42" s="1"/>
  <c r="I699" i="42" s="1"/>
  <c r="G698" i="42"/>
  <c r="H698" i="42" s="1"/>
  <c r="I698" i="42" s="1"/>
  <c r="G696" i="42"/>
  <c r="H696" i="42" s="1"/>
  <c r="G695" i="42"/>
  <c r="H695" i="42" s="1"/>
  <c r="G694" i="42"/>
  <c r="H694" i="42" s="1"/>
  <c r="I694" i="42" s="1"/>
  <c r="G693" i="42"/>
  <c r="H693" i="42" s="1"/>
  <c r="G692" i="42"/>
  <c r="H692" i="42" s="1"/>
  <c r="G690" i="42"/>
  <c r="H690" i="42" s="1"/>
  <c r="I690" i="42" s="1"/>
  <c r="G689" i="42"/>
  <c r="H689" i="42" s="1"/>
  <c r="I689" i="42" s="1"/>
  <c r="G688" i="42"/>
  <c r="H688" i="42" s="1"/>
  <c r="I688" i="42" s="1"/>
  <c r="G685" i="42"/>
  <c r="H685" i="42" s="1"/>
  <c r="G684" i="42"/>
  <c r="H684" i="42" s="1"/>
  <c r="G683" i="42"/>
  <c r="H683" i="42" s="1"/>
  <c r="I683" i="42" s="1"/>
  <c r="G682" i="42"/>
  <c r="G681" i="42"/>
  <c r="H681" i="42" s="1"/>
  <c r="G680" i="42"/>
  <c r="H680" i="42" s="1"/>
  <c r="G679" i="42"/>
  <c r="H679" i="42" s="1"/>
  <c r="G677" i="42"/>
  <c r="H677" i="42" s="1"/>
  <c r="I677" i="42" s="1"/>
  <c r="G676" i="42"/>
  <c r="H676" i="42" s="1"/>
  <c r="G675" i="42"/>
  <c r="H675" i="42" s="1"/>
  <c r="G673" i="42"/>
  <c r="H673" i="42" s="1"/>
  <c r="I673" i="42" s="1"/>
  <c r="G672" i="42"/>
  <c r="H672" i="42" s="1"/>
  <c r="G670" i="42"/>
  <c r="H670" i="42" s="1"/>
  <c r="G669" i="42"/>
  <c r="H669" i="42" s="1"/>
  <c r="G668" i="42"/>
  <c r="H668" i="42" s="1"/>
  <c r="G665" i="42"/>
  <c r="G664" i="42"/>
  <c r="H664" i="42" s="1"/>
  <c r="G663" i="42"/>
  <c r="H663" i="42" s="1"/>
  <c r="G662" i="42"/>
  <c r="G661" i="42"/>
  <c r="H661" i="42" s="1"/>
  <c r="G660" i="42"/>
  <c r="G659" i="42"/>
  <c r="H659" i="42" s="1"/>
  <c r="G657" i="42"/>
  <c r="H657" i="42" s="1"/>
  <c r="G656" i="42"/>
  <c r="G655" i="42"/>
  <c r="H655" i="42" s="1"/>
  <c r="G653" i="42"/>
  <c r="H653" i="42" s="1"/>
  <c r="G652" i="42"/>
  <c r="H652" i="42" s="1"/>
  <c r="G650" i="42"/>
  <c r="H650" i="42" s="1"/>
  <c r="G648" i="42"/>
  <c r="G647" i="42"/>
  <c r="H647" i="42" s="1"/>
  <c r="G646" i="42"/>
  <c r="H646" i="42" s="1"/>
  <c r="G643" i="42"/>
  <c r="G642" i="42"/>
  <c r="G641" i="42"/>
  <c r="H641" i="42" s="1"/>
  <c r="G640" i="42"/>
  <c r="G639" i="42"/>
  <c r="H639" i="42" s="1"/>
  <c r="G638" i="42"/>
  <c r="H638" i="42" s="1"/>
  <c r="G637" i="42"/>
  <c r="H637" i="42" s="1"/>
  <c r="G635" i="42"/>
  <c r="H635" i="42" s="1"/>
  <c r="G634" i="42"/>
  <c r="G633" i="42"/>
  <c r="H633" i="42" s="1"/>
  <c r="G632" i="42"/>
  <c r="H632" i="42" s="1"/>
  <c r="G630" i="42"/>
  <c r="G629" i="42"/>
  <c r="H629" i="42" s="1"/>
  <c r="G627" i="42"/>
  <c r="H627" i="42" s="1"/>
  <c r="G625" i="42"/>
  <c r="H625" i="42" s="1"/>
  <c r="G624" i="42"/>
  <c r="G623" i="42"/>
  <c r="H623" i="42" s="1"/>
  <c r="G620" i="42"/>
  <c r="H620" i="42" s="1"/>
  <c r="G619" i="42"/>
  <c r="H619" i="42" s="1"/>
  <c r="G618" i="42"/>
  <c r="H618" i="42" s="1"/>
  <c r="G617" i="42"/>
  <c r="G616" i="42"/>
  <c r="G614" i="42"/>
  <c r="H614" i="42" s="1"/>
  <c r="G609" i="42"/>
  <c r="H609" i="42" s="1"/>
  <c r="G608" i="42"/>
  <c r="H608" i="42" s="1"/>
  <c r="G607" i="42"/>
  <c r="H607" i="42" s="1"/>
  <c r="G606" i="42"/>
  <c r="H606" i="42" s="1"/>
  <c r="G605" i="42"/>
  <c r="G603" i="42"/>
  <c r="H603" i="42" s="1"/>
  <c r="G602" i="42"/>
  <c r="H602" i="42" s="1"/>
  <c r="G601" i="42"/>
  <c r="G600" i="42"/>
  <c r="H600" i="42" s="1"/>
  <c r="G599" i="42"/>
  <c r="G597" i="42"/>
  <c r="H597" i="42" s="1"/>
  <c r="G595" i="42"/>
  <c r="G594" i="42"/>
  <c r="G592" i="42"/>
  <c r="H592" i="42" s="1"/>
  <c r="G591" i="42"/>
  <c r="H591" i="42" s="1"/>
  <c r="G590" i="42"/>
  <c r="H590" i="42" s="1"/>
  <c r="G586" i="42"/>
  <c r="H586" i="42" s="1"/>
  <c r="G585" i="42"/>
  <c r="H585" i="42" s="1"/>
  <c r="G584" i="42"/>
  <c r="H584" i="42" s="1"/>
  <c r="G583" i="42"/>
  <c r="G582" i="42"/>
  <c r="G580" i="42"/>
  <c r="H580" i="42" s="1"/>
  <c r="G579" i="42"/>
  <c r="H579" i="42" s="1"/>
  <c r="G578" i="42"/>
  <c r="G577" i="42"/>
  <c r="H577" i="42" s="1"/>
  <c r="G575" i="42"/>
  <c r="G574" i="42"/>
  <c r="H574" i="42" s="1"/>
  <c r="G573" i="42"/>
  <c r="H573" i="42" s="1"/>
  <c r="G572" i="42"/>
  <c r="G571" i="42"/>
  <c r="H571" i="42" s="1"/>
  <c r="G569" i="42"/>
  <c r="H569" i="42" s="1"/>
  <c r="G568" i="42"/>
  <c r="H568" i="42" s="1"/>
  <c r="G567" i="42"/>
  <c r="H567" i="42" s="1"/>
  <c r="G564" i="42"/>
  <c r="G563" i="42"/>
  <c r="H563" i="42" s="1"/>
  <c r="G562" i="42"/>
  <c r="H562" i="42" s="1"/>
  <c r="G561" i="42"/>
  <c r="G560" i="42"/>
  <c r="H560" i="42" s="1"/>
  <c r="G559" i="42"/>
  <c r="H559" i="42" s="1"/>
  <c r="G558" i="42"/>
  <c r="G556" i="42"/>
  <c r="H556" i="42" s="1"/>
  <c r="G555" i="42"/>
  <c r="H555" i="42" s="1"/>
  <c r="G554" i="42"/>
  <c r="H554" i="42" s="1"/>
  <c r="G552" i="42"/>
  <c r="G551" i="42"/>
  <c r="H551" i="42" s="1"/>
  <c r="G549" i="42"/>
  <c r="H549" i="42" s="1"/>
  <c r="G548" i="42"/>
  <c r="H548" i="42" s="1"/>
  <c r="G547" i="42"/>
  <c r="G544" i="42"/>
  <c r="G543" i="42"/>
  <c r="H543" i="42" s="1"/>
  <c r="G542" i="42"/>
  <c r="G541" i="42"/>
  <c r="H541" i="42" s="1"/>
  <c r="G540" i="42"/>
  <c r="G539" i="42"/>
  <c r="H539" i="42" s="1"/>
  <c r="G538" i="42"/>
  <c r="G536" i="42"/>
  <c r="H536" i="42" s="1"/>
  <c r="G535" i="42"/>
  <c r="G534" i="42"/>
  <c r="H534" i="42" s="1"/>
  <c r="G532" i="42"/>
  <c r="G531" i="42"/>
  <c r="H531" i="42" s="1"/>
  <c r="G529" i="42"/>
  <c r="H529" i="42" s="1"/>
  <c r="I529" i="42" s="1"/>
  <c r="G527" i="42"/>
  <c r="H527" i="42" s="1"/>
  <c r="G526" i="42"/>
  <c r="G525" i="42"/>
  <c r="H525" i="42" s="1"/>
  <c r="G522" i="42"/>
  <c r="H522" i="42" s="1"/>
  <c r="I522" i="42" s="1"/>
  <c r="G521" i="42"/>
  <c r="H521" i="42" s="1"/>
  <c r="G520" i="42"/>
  <c r="H520" i="42" s="1"/>
  <c r="I520" i="42" s="1"/>
  <c r="G519" i="42"/>
  <c r="H519" i="42" s="1"/>
  <c r="G518" i="42"/>
  <c r="H518" i="42" s="1"/>
  <c r="G517" i="42"/>
  <c r="H517" i="42" s="1"/>
  <c r="G516" i="42"/>
  <c r="G514" i="42"/>
  <c r="H514" i="42" s="1"/>
  <c r="I514" i="42" s="1"/>
  <c r="G513" i="42"/>
  <c r="G512" i="42"/>
  <c r="H512" i="42" s="1"/>
  <c r="I512" i="42" s="1"/>
  <c r="G511" i="42"/>
  <c r="G509" i="42"/>
  <c r="H509" i="42" s="1"/>
  <c r="I509" i="42" s="1"/>
  <c r="G508" i="42"/>
  <c r="G506" i="42"/>
  <c r="G504" i="42"/>
  <c r="H504" i="42" s="1"/>
  <c r="I504" i="42" s="1"/>
  <c r="G503" i="42"/>
  <c r="H503" i="42" s="1"/>
  <c r="I503" i="42" s="1"/>
  <c r="G502" i="42"/>
  <c r="G499" i="42"/>
  <c r="G498" i="42"/>
  <c r="G497" i="42"/>
  <c r="G496" i="42"/>
  <c r="G495" i="42"/>
  <c r="G493" i="42"/>
  <c r="H493" i="42" s="1"/>
  <c r="I493" i="42" s="1"/>
  <c r="G488" i="42"/>
  <c r="G487" i="42"/>
  <c r="H487" i="42" s="1"/>
  <c r="I487" i="42" s="1"/>
  <c r="G486" i="42"/>
  <c r="G485" i="42"/>
  <c r="H485" i="42" s="1"/>
  <c r="I485" i="42" s="1"/>
  <c r="G484" i="42"/>
  <c r="G482" i="42"/>
  <c r="H482" i="42" s="1"/>
  <c r="I482" i="42" s="1"/>
  <c r="G481" i="42"/>
  <c r="G480" i="42"/>
  <c r="H480" i="42" s="1"/>
  <c r="I480" i="42" s="1"/>
  <c r="G479" i="42"/>
  <c r="G478" i="42"/>
  <c r="G476" i="42"/>
  <c r="G474" i="42"/>
  <c r="G473" i="42"/>
  <c r="G471" i="42"/>
  <c r="H471" i="42" s="1"/>
  <c r="I471" i="42" s="1"/>
  <c r="G470" i="42"/>
  <c r="G469" i="42"/>
  <c r="G465" i="42"/>
  <c r="G464" i="42"/>
  <c r="H464" i="42" s="1"/>
  <c r="G463" i="42"/>
  <c r="G462" i="42"/>
  <c r="H462" i="42" s="1"/>
  <c r="I462" i="42" s="1"/>
  <c r="G461" i="42"/>
  <c r="G459" i="42"/>
  <c r="H459" i="42" s="1"/>
  <c r="I459" i="42" s="1"/>
  <c r="G458" i="42"/>
  <c r="G457" i="42"/>
  <c r="H457" i="42" s="1"/>
  <c r="G456" i="42"/>
  <c r="G454" i="42"/>
  <c r="G453" i="42"/>
  <c r="G452" i="42"/>
  <c r="H452" i="42" s="1"/>
  <c r="I452" i="42" s="1"/>
  <c r="G451" i="42"/>
  <c r="G450" i="42"/>
  <c r="H450" i="42" s="1"/>
  <c r="I450" i="42" s="1"/>
  <c r="G448" i="42"/>
  <c r="G447" i="42"/>
  <c r="G446" i="42"/>
  <c r="G443" i="42"/>
  <c r="G442" i="42"/>
  <c r="G441" i="42"/>
  <c r="H441" i="42" s="1"/>
  <c r="I441" i="42" s="1"/>
  <c r="G440" i="42"/>
  <c r="G439" i="42"/>
  <c r="H439" i="42" s="1"/>
  <c r="I439" i="42" s="1"/>
  <c r="G438" i="42"/>
  <c r="G437" i="42"/>
  <c r="G435" i="42"/>
  <c r="G434" i="42"/>
  <c r="G433" i="42"/>
  <c r="G431" i="42"/>
  <c r="H431" i="42" s="1"/>
  <c r="G430" i="42"/>
  <c r="G428" i="42"/>
  <c r="H428" i="42" s="1"/>
  <c r="I428" i="42" s="1"/>
  <c r="G427" i="42"/>
  <c r="G426" i="42"/>
  <c r="H426" i="42" s="1"/>
  <c r="I426" i="42" s="1"/>
  <c r="G423" i="42"/>
  <c r="G422" i="42"/>
  <c r="G421" i="42"/>
  <c r="G420" i="42"/>
  <c r="H420" i="42" s="1"/>
  <c r="I420" i="42" s="1"/>
  <c r="G419" i="42"/>
  <c r="G418" i="42"/>
  <c r="H418" i="42" s="1"/>
  <c r="I418" i="42" s="1"/>
  <c r="G417" i="42"/>
  <c r="G415" i="42"/>
  <c r="G414" i="42"/>
  <c r="G413" i="42"/>
  <c r="H413" i="42" s="1"/>
  <c r="I413" i="42" s="1"/>
  <c r="G411" i="42"/>
  <c r="G410" i="42"/>
  <c r="H410" i="42" s="1"/>
  <c r="I410" i="42" s="1"/>
  <c r="G408" i="42"/>
  <c r="G406" i="42"/>
  <c r="H406" i="42" s="1"/>
  <c r="I406" i="42" s="1"/>
  <c r="G405" i="42"/>
  <c r="G404" i="42"/>
  <c r="H404" i="42" s="1"/>
  <c r="G401" i="42"/>
  <c r="G400" i="42"/>
  <c r="G399" i="42"/>
  <c r="G398" i="42"/>
  <c r="H398" i="42" s="1"/>
  <c r="I398" i="42" s="1"/>
  <c r="G397" i="42"/>
  <c r="G396" i="42"/>
  <c r="H396" i="42" s="1"/>
  <c r="I396" i="42" s="1"/>
  <c r="G395" i="42"/>
  <c r="G393" i="42"/>
  <c r="G392" i="42"/>
  <c r="G391" i="42"/>
  <c r="G390" i="42"/>
  <c r="G388" i="42"/>
  <c r="G387" i="42"/>
  <c r="G385" i="42"/>
  <c r="G383" i="42"/>
  <c r="H383" i="42" s="1"/>
  <c r="I383" i="42" s="1"/>
  <c r="G382" i="42"/>
  <c r="H382" i="42" s="1"/>
  <c r="I382" i="42" s="1"/>
  <c r="G381" i="42"/>
  <c r="H381" i="42" s="1"/>
  <c r="I381" i="42" s="1"/>
  <c r="G378" i="42"/>
  <c r="G377" i="42"/>
  <c r="H377" i="42" s="1"/>
  <c r="I377" i="42" s="1"/>
  <c r="G376" i="42"/>
  <c r="G375" i="42"/>
  <c r="H375" i="42" s="1"/>
  <c r="I375" i="42" s="1"/>
  <c r="G374" i="42"/>
  <c r="G372" i="42"/>
  <c r="H372" i="42" s="1"/>
  <c r="I372" i="42" s="1"/>
  <c r="G367" i="42"/>
  <c r="G366" i="42"/>
  <c r="H366" i="42" s="1"/>
  <c r="I366" i="42" s="1"/>
  <c r="G365" i="42"/>
  <c r="H365" i="42" s="1"/>
  <c r="G364" i="42"/>
  <c r="G363" i="42"/>
  <c r="G361" i="42"/>
  <c r="G360" i="42"/>
  <c r="G359" i="42"/>
  <c r="G358" i="42"/>
  <c r="H358" i="42" s="1"/>
  <c r="G357" i="42"/>
  <c r="G355" i="42"/>
  <c r="H355" i="42" s="1"/>
  <c r="I355" i="42" s="1"/>
  <c r="G353" i="42"/>
  <c r="G352" i="42"/>
  <c r="H352" i="42" s="1"/>
  <c r="I352" i="42" s="1"/>
  <c r="G350" i="42"/>
  <c r="G349" i="42"/>
  <c r="G348" i="42"/>
  <c r="G344" i="42"/>
  <c r="H344" i="42" s="1"/>
  <c r="G343" i="42"/>
  <c r="G342" i="42"/>
  <c r="H342" i="42" s="1"/>
  <c r="I342" i="42" s="1"/>
  <c r="G341" i="42"/>
  <c r="G340" i="42"/>
  <c r="G338" i="42"/>
  <c r="G337" i="42"/>
  <c r="H337" i="42" s="1"/>
  <c r="G336" i="42"/>
  <c r="G335" i="42"/>
  <c r="G333" i="42"/>
  <c r="G332" i="42"/>
  <c r="H332" i="42" s="1"/>
  <c r="I332" i="42" s="1"/>
  <c r="G331" i="42"/>
  <c r="G330" i="42"/>
  <c r="G329" i="42"/>
  <c r="G327" i="42"/>
  <c r="G326" i="42"/>
  <c r="G325" i="42"/>
  <c r="H325" i="42" s="1"/>
  <c r="I325" i="42" s="1"/>
  <c r="G322" i="42"/>
  <c r="G321" i="42"/>
  <c r="H321" i="42" s="1"/>
  <c r="I321" i="42" s="1"/>
  <c r="G320" i="42"/>
  <c r="G319" i="42"/>
  <c r="G318" i="42"/>
  <c r="G317" i="42"/>
  <c r="G316" i="42"/>
  <c r="G314" i="42"/>
  <c r="G313" i="42"/>
  <c r="G312" i="42"/>
  <c r="H312" i="42" s="1"/>
  <c r="I312" i="42" s="1"/>
  <c r="G310" i="42"/>
  <c r="G309" i="42"/>
  <c r="H309" i="42" s="1"/>
  <c r="G307" i="42"/>
  <c r="G306" i="42"/>
  <c r="H306" i="42" s="1"/>
  <c r="I306" i="42" s="1"/>
  <c r="G305" i="42"/>
  <c r="G302" i="42"/>
  <c r="H302" i="42" s="1"/>
  <c r="I302" i="42" s="1"/>
  <c r="G301" i="42"/>
  <c r="G300" i="42"/>
  <c r="H300" i="42" s="1"/>
  <c r="I300" i="42" s="1"/>
  <c r="G299" i="42"/>
  <c r="G298" i="42"/>
  <c r="G297" i="42"/>
  <c r="G296" i="42"/>
  <c r="G294" i="42"/>
  <c r="G293" i="42"/>
  <c r="G292" i="42"/>
  <c r="G290" i="42"/>
  <c r="H290" i="42" s="1"/>
  <c r="I290" i="42" s="1"/>
  <c r="G289" i="42"/>
  <c r="G287" i="42"/>
  <c r="H287" i="42" s="1"/>
  <c r="I287" i="42" s="1"/>
  <c r="G285" i="42"/>
  <c r="G284" i="42"/>
  <c r="H284" i="42" s="1"/>
  <c r="I284" i="42" s="1"/>
  <c r="G283" i="42"/>
  <c r="G280" i="42"/>
  <c r="G279" i="42"/>
  <c r="G278" i="42"/>
  <c r="H278" i="42" s="1"/>
  <c r="I278" i="42" s="1"/>
  <c r="G277" i="42"/>
  <c r="G276" i="42"/>
  <c r="G275" i="42"/>
  <c r="G274" i="42"/>
  <c r="G272" i="42"/>
  <c r="G271" i="42"/>
  <c r="G270" i="42"/>
  <c r="G269" i="42"/>
  <c r="H269" i="42" s="1"/>
  <c r="I269" i="42" s="1"/>
  <c r="G267" i="42"/>
  <c r="G266" i="42"/>
  <c r="H266" i="42" s="1"/>
  <c r="I266" i="42" s="1"/>
  <c r="G264" i="42"/>
  <c r="G262" i="42"/>
  <c r="G261" i="42"/>
  <c r="G260" i="42"/>
  <c r="G257" i="42"/>
  <c r="G256" i="42"/>
  <c r="G255" i="42"/>
  <c r="G254" i="42"/>
  <c r="G253" i="42"/>
  <c r="G251" i="42"/>
  <c r="G246" i="42"/>
  <c r="G245" i="42"/>
  <c r="G244" i="42"/>
  <c r="H244" i="42" s="1"/>
  <c r="G243" i="42"/>
  <c r="G242" i="42"/>
  <c r="H242" i="42" s="1"/>
  <c r="I242" i="42" s="1"/>
  <c r="G240" i="42"/>
  <c r="G239" i="42"/>
  <c r="H239" i="42" s="1"/>
  <c r="I239" i="42" s="1"/>
  <c r="G238" i="42"/>
  <c r="G237" i="42"/>
  <c r="G236" i="42"/>
  <c r="G234" i="42"/>
  <c r="G232" i="42"/>
  <c r="G231" i="42"/>
  <c r="G229" i="42"/>
  <c r="G228" i="42"/>
  <c r="H228" i="42" s="1"/>
  <c r="I228" i="42" s="1"/>
  <c r="G227" i="42"/>
  <c r="G223" i="42"/>
  <c r="H223" i="42" s="1"/>
  <c r="I223" i="42" s="1"/>
  <c r="G222" i="42"/>
  <c r="G221" i="42"/>
  <c r="G220" i="42"/>
  <c r="G219" i="42"/>
  <c r="H219" i="42" s="1"/>
  <c r="I219" i="42" s="1"/>
  <c r="G217" i="42"/>
  <c r="G216" i="42"/>
  <c r="G215" i="42"/>
  <c r="G214" i="42"/>
  <c r="H214" i="42" s="1"/>
  <c r="I214" i="42" s="1"/>
  <c r="G212" i="42"/>
  <c r="G211" i="42"/>
  <c r="G210" i="42"/>
  <c r="G209" i="42"/>
  <c r="G208" i="42"/>
  <c r="G206" i="42"/>
  <c r="G205" i="42"/>
  <c r="G204" i="42"/>
  <c r="H204" i="42" s="1"/>
  <c r="I204" i="42" s="1"/>
  <c r="G201" i="42"/>
  <c r="G200" i="42"/>
  <c r="G199" i="42"/>
  <c r="G198" i="42"/>
  <c r="H198" i="42" s="1"/>
  <c r="I198" i="42" s="1"/>
  <c r="G197" i="42"/>
  <c r="H197" i="42" s="1"/>
  <c r="G196" i="42"/>
  <c r="H196" i="42" s="1"/>
  <c r="I196" i="42" s="1"/>
  <c r="G195" i="42"/>
  <c r="H195" i="42" s="1"/>
  <c r="G193" i="42"/>
  <c r="H193" i="42" s="1"/>
  <c r="I193" i="42" s="1"/>
  <c r="G192" i="42"/>
  <c r="H192" i="42" s="1"/>
  <c r="G191" i="42"/>
  <c r="G189" i="42"/>
  <c r="H189" i="42" s="1"/>
  <c r="G188" i="42"/>
  <c r="H188" i="42" s="1"/>
  <c r="I188" i="42" s="1"/>
  <c r="G186" i="42"/>
  <c r="G185" i="42"/>
  <c r="H185" i="42" s="1"/>
  <c r="I185" i="42" s="1"/>
  <c r="G184" i="42"/>
  <c r="H184" i="42" s="1"/>
  <c r="G181" i="42"/>
  <c r="H181" i="42" s="1"/>
  <c r="I181" i="42" s="1"/>
  <c r="G180" i="42"/>
  <c r="G179" i="42"/>
  <c r="H179" i="42" s="1"/>
  <c r="I179" i="42" s="1"/>
  <c r="G178" i="42"/>
  <c r="G177" i="42"/>
  <c r="H177" i="42" s="1"/>
  <c r="I177" i="42" s="1"/>
  <c r="G176" i="42"/>
  <c r="G175" i="42"/>
  <c r="H175" i="42" s="1"/>
  <c r="I175" i="42" s="1"/>
  <c r="G173" i="42"/>
  <c r="H173" i="42" s="1"/>
  <c r="G172" i="42"/>
  <c r="H172" i="42" s="1"/>
  <c r="I172" i="42" s="1"/>
  <c r="G171" i="42"/>
  <c r="G169" i="42"/>
  <c r="H169" i="42" s="1"/>
  <c r="I169" i="42" s="1"/>
  <c r="G168" i="42"/>
  <c r="G166" i="42"/>
  <c r="H166" i="42" s="1"/>
  <c r="I166" i="42" s="1"/>
  <c r="G164" i="42"/>
  <c r="G163" i="42"/>
  <c r="H163" i="42" s="1"/>
  <c r="I163" i="42" s="1"/>
  <c r="G162" i="42"/>
  <c r="H162" i="42" s="1"/>
  <c r="G159" i="42"/>
  <c r="H159" i="42" s="1"/>
  <c r="I159" i="42" s="1"/>
  <c r="G158" i="42"/>
  <c r="G157" i="42"/>
  <c r="H157" i="42" s="1"/>
  <c r="I157" i="42" s="1"/>
  <c r="G156" i="42"/>
  <c r="H156" i="42" s="1"/>
  <c r="G155" i="42"/>
  <c r="H155" i="42" s="1"/>
  <c r="I155" i="42" s="1"/>
  <c r="G154" i="42"/>
  <c r="G153" i="42"/>
  <c r="H153" i="42" s="1"/>
  <c r="I153" i="42" s="1"/>
  <c r="G151" i="42"/>
  <c r="H151" i="42" s="1"/>
  <c r="G150" i="42"/>
  <c r="H150" i="42" s="1"/>
  <c r="I150" i="42" s="1"/>
  <c r="G149" i="42"/>
  <c r="G148" i="42"/>
  <c r="H148" i="42" s="1"/>
  <c r="I148" i="42" s="1"/>
  <c r="G146" i="42"/>
  <c r="G145" i="42"/>
  <c r="H145" i="42" s="1"/>
  <c r="I145" i="42" s="1"/>
  <c r="G143" i="42"/>
  <c r="H143" i="42" s="1"/>
  <c r="I143" i="42" s="1"/>
  <c r="G141" i="42"/>
  <c r="H141" i="42" s="1"/>
  <c r="G140" i="42"/>
  <c r="G139" i="42"/>
  <c r="H139" i="42" s="1"/>
  <c r="G136" i="42"/>
  <c r="H136" i="42" s="1"/>
  <c r="I136" i="42" s="1"/>
  <c r="G135" i="42"/>
  <c r="G134" i="42"/>
  <c r="H134" i="42" s="1"/>
  <c r="I134" i="42" s="1"/>
  <c r="G133" i="42"/>
  <c r="H133" i="42" s="1"/>
  <c r="G132" i="42"/>
  <c r="H132" i="42" s="1"/>
  <c r="I132" i="42" s="1"/>
  <c r="G130" i="42"/>
  <c r="H130" i="42" s="1"/>
  <c r="G125" i="42"/>
  <c r="H125" i="42" s="1"/>
  <c r="I125" i="42" s="1"/>
  <c r="G124" i="42"/>
  <c r="G123" i="42"/>
  <c r="G122" i="42"/>
  <c r="G121" i="42"/>
  <c r="H121" i="42" s="1"/>
  <c r="I121" i="42" s="1"/>
  <c r="G119" i="42"/>
  <c r="H119" i="42" s="1"/>
  <c r="G118" i="42"/>
  <c r="H118" i="42" s="1"/>
  <c r="I118" i="42" s="1"/>
  <c r="G117" i="42"/>
  <c r="H117" i="42" s="1"/>
  <c r="G116" i="42"/>
  <c r="H116" i="42" s="1"/>
  <c r="I116" i="42" s="1"/>
  <c r="G115" i="42"/>
  <c r="H115" i="42" s="1"/>
  <c r="G113" i="42"/>
  <c r="H113" i="42" s="1"/>
  <c r="G111" i="42"/>
  <c r="H111" i="42" s="1"/>
  <c r="G110" i="42"/>
  <c r="H110" i="42" s="1"/>
  <c r="I110" i="42" s="1"/>
  <c r="G108" i="42"/>
  <c r="H108" i="42" s="1"/>
  <c r="G107" i="42"/>
  <c r="H107" i="42" s="1"/>
  <c r="I107" i="42" s="1"/>
  <c r="G106" i="42"/>
  <c r="G102" i="42"/>
  <c r="H102" i="42" s="1"/>
  <c r="I102" i="42" s="1"/>
  <c r="G101" i="42"/>
  <c r="H101" i="42" s="1"/>
  <c r="G100" i="42"/>
  <c r="H100" i="42" s="1"/>
  <c r="G99" i="42"/>
  <c r="H99" i="42" s="1"/>
  <c r="G98" i="42"/>
  <c r="H98" i="42" s="1"/>
  <c r="I98" i="42" s="1"/>
  <c r="G96" i="42"/>
  <c r="G95" i="42"/>
  <c r="H95" i="42" s="1"/>
  <c r="I95" i="42" s="1"/>
  <c r="G94" i="42"/>
  <c r="H94" i="42" s="1"/>
  <c r="G93" i="42"/>
  <c r="H93" i="42" s="1"/>
  <c r="I93" i="42" s="1"/>
  <c r="G91" i="42"/>
  <c r="H91" i="42" s="1"/>
  <c r="G90" i="42"/>
  <c r="G89" i="42"/>
  <c r="H89" i="42" s="1"/>
  <c r="G88" i="42"/>
  <c r="H88" i="42" s="1"/>
  <c r="I88" i="42" s="1"/>
  <c r="G87" i="42"/>
  <c r="G85" i="42"/>
  <c r="H85" i="42" s="1"/>
  <c r="I85" i="42" s="1"/>
  <c r="G84" i="42"/>
  <c r="H84" i="42" s="1"/>
  <c r="G83" i="42"/>
  <c r="H83" i="42" s="1"/>
  <c r="I83" i="42" s="1"/>
  <c r="G80" i="42"/>
  <c r="G79" i="42"/>
  <c r="G78" i="42"/>
  <c r="H78" i="42" s="1"/>
  <c r="G77" i="42"/>
  <c r="H77" i="42" s="1"/>
  <c r="I77" i="42" s="1"/>
  <c r="G76" i="42"/>
  <c r="H76" i="42" s="1"/>
  <c r="G75" i="42"/>
  <c r="H75" i="42" s="1"/>
  <c r="I75" i="42" s="1"/>
  <c r="G74" i="42"/>
  <c r="G72" i="42"/>
  <c r="H72" i="42" s="1"/>
  <c r="I72" i="42" s="1"/>
  <c r="G71" i="42"/>
  <c r="H71" i="42" s="1"/>
  <c r="G70" i="42"/>
  <c r="H70" i="42" s="1"/>
  <c r="I70" i="42" s="1"/>
  <c r="G68" i="42"/>
  <c r="G67" i="42"/>
  <c r="H67" i="42" s="1"/>
  <c r="I67" i="42" s="1"/>
  <c r="G65" i="42"/>
  <c r="H65" i="42" s="1"/>
  <c r="G64" i="42"/>
  <c r="H64" i="42" s="1"/>
  <c r="I64" i="42" s="1"/>
  <c r="G63" i="42"/>
  <c r="G60" i="42"/>
  <c r="H60" i="42" s="1"/>
  <c r="I60" i="42" s="1"/>
  <c r="G59" i="42"/>
  <c r="H59" i="42" s="1"/>
  <c r="G58" i="42"/>
  <c r="G57" i="42"/>
  <c r="H57" i="42" s="1"/>
  <c r="G56" i="42"/>
  <c r="H56" i="42" s="1"/>
  <c r="I56" i="42" s="1"/>
  <c r="G55" i="42"/>
  <c r="H55" i="42" s="1"/>
  <c r="G54" i="42"/>
  <c r="H54" i="42" s="1"/>
  <c r="I54" i="42" s="1"/>
  <c r="G52" i="42"/>
  <c r="H52" i="42" s="1"/>
  <c r="G51" i="42"/>
  <c r="H51" i="42" s="1"/>
  <c r="I51" i="42" s="1"/>
  <c r="G48" i="42"/>
  <c r="H48" i="42" s="1"/>
  <c r="I48" i="42" s="1"/>
  <c r="G47" i="42"/>
  <c r="H47" i="42" s="1"/>
  <c r="G45" i="42"/>
  <c r="H45" i="42" s="1"/>
  <c r="I45" i="42" s="1"/>
  <c r="G43" i="42"/>
  <c r="G42" i="42"/>
  <c r="H42" i="42" s="1"/>
  <c r="I42" i="42" s="1"/>
  <c r="G41" i="42"/>
  <c r="H41" i="42" s="1"/>
  <c r="G38" i="42"/>
  <c r="H38" i="42" s="1"/>
  <c r="I38" i="42" s="1"/>
  <c r="G37" i="42"/>
  <c r="G36" i="42"/>
  <c r="G35" i="42"/>
  <c r="G34" i="42"/>
  <c r="H34" i="42" s="1"/>
  <c r="I34" i="42" s="1"/>
  <c r="G33" i="42"/>
  <c r="H33" i="42" s="1"/>
  <c r="G32" i="42"/>
  <c r="H32" i="42" s="1"/>
  <c r="I32" i="42" s="1"/>
  <c r="G30" i="42"/>
  <c r="H30" i="42" s="1"/>
  <c r="G29" i="42"/>
  <c r="H29" i="42" s="1"/>
  <c r="I29" i="42" s="1"/>
  <c r="G28" i="42"/>
  <c r="H28" i="42" s="1"/>
  <c r="G27" i="42"/>
  <c r="H27" i="42" s="1"/>
  <c r="G25" i="42"/>
  <c r="G24" i="42"/>
  <c r="H24" i="42" s="1"/>
  <c r="I24" i="42" s="1"/>
  <c r="G22" i="42"/>
  <c r="H22" i="42" s="1"/>
  <c r="I22" i="42" s="1"/>
  <c r="G20" i="42"/>
  <c r="G19" i="42"/>
  <c r="H19" i="42" s="1"/>
  <c r="G18" i="42"/>
  <c r="H18" i="42" s="1"/>
  <c r="G15" i="42"/>
  <c r="H15" i="42" s="1"/>
  <c r="I15" i="42" s="1"/>
  <c r="G14" i="42"/>
  <c r="G13" i="42"/>
  <c r="H13" i="42" s="1"/>
  <c r="I13" i="42" s="1"/>
  <c r="G12" i="42"/>
  <c r="H12" i="42" s="1"/>
  <c r="G11" i="42"/>
  <c r="H11" i="42" s="1"/>
  <c r="I11" i="42" s="1"/>
  <c r="G9" i="42"/>
  <c r="G893" i="41"/>
  <c r="G892" i="41"/>
  <c r="G891" i="41"/>
  <c r="G889" i="41"/>
  <c r="G887" i="41"/>
  <c r="G886" i="41"/>
  <c r="G885" i="41"/>
  <c r="G883" i="41"/>
  <c r="G882" i="41"/>
  <c r="H882" i="41" s="1"/>
  <c r="I882" i="41" s="1"/>
  <c r="G880" i="41"/>
  <c r="G879" i="41"/>
  <c r="H879" i="41" s="1"/>
  <c r="I879" i="41" s="1"/>
  <c r="G876" i="41"/>
  <c r="G875" i="41"/>
  <c r="G873" i="41"/>
  <c r="G870" i="41"/>
  <c r="G869" i="41"/>
  <c r="H869" i="41" s="1"/>
  <c r="I869" i="41" s="1"/>
  <c r="G868" i="41"/>
  <c r="G866" i="41"/>
  <c r="G865" i="41"/>
  <c r="G864" i="41"/>
  <c r="G862" i="41"/>
  <c r="H862" i="41" s="1"/>
  <c r="G861" i="41"/>
  <c r="H861" i="41" s="1"/>
  <c r="I861" i="41" s="1"/>
  <c r="G859" i="41"/>
  <c r="G857" i="41"/>
  <c r="G856" i="41"/>
  <c r="H856" i="41" s="1"/>
  <c r="I856" i="41" s="1"/>
  <c r="G855" i="41"/>
  <c r="G851" i="41"/>
  <c r="G850" i="41"/>
  <c r="H850" i="41" s="1"/>
  <c r="I850" i="41" s="1"/>
  <c r="G849" i="41"/>
  <c r="G848" i="41"/>
  <c r="G847" i="41"/>
  <c r="G845" i="41"/>
  <c r="G844" i="41"/>
  <c r="H844" i="41" s="1"/>
  <c r="I844" i="41" s="1"/>
  <c r="G843" i="41"/>
  <c r="G842" i="41"/>
  <c r="G841" i="41"/>
  <c r="G839" i="41"/>
  <c r="G837" i="41"/>
  <c r="G836" i="41"/>
  <c r="H836" i="41" s="1"/>
  <c r="I836" i="41" s="1"/>
  <c r="G834" i="41"/>
  <c r="G833" i="41"/>
  <c r="G832" i="41"/>
  <c r="G828" i="41"/>
  <c r="G827" i="41"/>
  <c r="G826" i="41"/>
  <c r="G825" i="41"/>
  <c r="G824" i="41"/>
  <c r="G822" i="41"/>
  <c r="G821" i="41"/>
  <c r="H821" i="41" s="1"/>
  <c r="I821" i="41" s="1"/>
  <c r="G820" i="41"/>
  <c r="G819" i="41"/>
  <c r="G817" i="41"/>
  <c r="G816" i="41"/>
  <c r="H816" i="41" s="1"/>
  <c r="I816" i="41" s="1"/>
  <c r="G815" i="41"/>
  <c r="G814" i="41"/>
  <c r="G813" i="41"/>
  <c r="G811" i="41"/>
  <c r="G810" i="41"/>
  <c r="H810" i="41" s="1"/>
  <c r="I810" i="41" s="1"/>
  <c r="G809" i="41"/>
  <c r="G806" i="41"/>
  <c r="G805" i="41"/>
  <c r="H805" i="41" s="1"/>
  <c r="I805" i="41" s="1"/>
  <c r="G804" i="41"/>
  <c r="G803" i="41"/>
  <c r="G802" i="41"/>
  <c r="G801" i="41"/>
  <c r="H801" i="41" s="1"/>
  <c r="I801" i="41" s="1"/>
  <c r="G800" i="41"/>
  <c r="G798" i="41"/>
  <c r="G797" i="41"/>
  <c r="H797" i="41" s="1"/>
  <c r="I797" i="41" s="1"/>
  <c r="G796" i="41"/>
  <c r="G794" i="41"/>
  <c r="H794" i="41" s="1"/>
  <c r="G793" i="41"/>
  <c r="G791" i="41"/>
  <c r="G790" i="41"/>
  <c r="G789" i="41"/>
  <c r="G786" i="41"/>
  <c r="G785" i="41"/>
  <c r="G784" i="41"/>
  <c r="G783" i="41"/>
  <c r="H783" i="41" s="1"/>
  <c r="G782" i="41"/>
  <c r="H782" i="41" s="1"/>
  <c r="G781" i="41"/>
  <c r="H781" i="41" s="1"/>
  <c r="G780" i="41"/>
  <c r="G778" i="41"/>
  <c r="G777" i="41"/>
  <c r="H777" i="41" s="1"/>
  <c r="I777" i="41" s="1"/>
  <c r="G776" i="41"/>
  <c r="G774" i="41"/>
  <c r="G773" i="41"/>
  <c r="G771" i="41"/>
  <c r="G769" i="41"/>
  <c r="G768" i="41"/>
  <c r="G767" i="41"/>
  <c r="G764" i="41"/>
  <c r="G763" i="41"/>
  <c r="G762" i="41"/>
  <c r="G761" i="41"/>
  <c r="G760" i="41"/>
  <c r="G759" i="41"/>
  <c r="G758" i="41"/>
  <c r="G756" i="41"/>
  <c r="G755" i="41"/>
  <c r="H755" i="41" s="1"/>
  <c r="I755" i="41" s="1"/>
  <c r="G754" i="41"/>
  <c r="G753" i="41"/>
  <c r="G751" i="41"/>
  <c r="G750" i="41"/>
  <c r="H750" i="41" s="1"/>
  <c r="I750" i="41" s="1"/>
  <c r="G748" i="41"/>
  <c r="G746" i="41"/>
  <c r="G745" i="41"/>
  <c r="G744" i="41"/>
  <c r="G741" i="41"/>
  <c r="G740" i="41"/>
  <c r="G739" i="41"/>
  <c r="G738" i="41"/>
  <c r="H738" i="41" s="1"/>
  <c r="I738" i="41" s="1"/>
  <c r="G737" i="41"/>
  <c r="G735" i="41"/>
  <c r="G730" i="41"/>
  <c r="G729" i="41"/>
  <c r="H729" i="41" s="1"/>
  <c r="I729" i="41" s="1"/>
  <c r="G728" i="41"/>
  <c r="G727" i="41"/>
  <c r="H727" i="41" s="1"/>
  <c r="I727" i="41" s="1"/>
  <c r="G724" i="41"/>
  <c r="G723" i="41"/>
  <c r="H723" i="41" s="1"/>
  <c r="I723" i="41" s="1"/>
  <c r="G722" i="41"/>
  <c r="G721" i="41"/>
  <c r="G720" i="41"/>
  <c r="G718" i="41"/>
  <c r="G716" i="41"/>
  <c r="G715" i="41"/>
  <c r="H715" i="41" s="1"/>
  <c r="I715" i="41" s="1"/>
  <c r="G713" i="41"/>
  <c r="G712" i="41"/>
  <c r="G711" i="41"/>
  <c r="G707" i="41"/>
  <c r="G706" i="41"/>
  <c r="G705" i="41"/>
  <c r="G704" i="41"/>
  <c r="H704" i="41" s="1"/>
  <c r="G703" i="41"/>
  <c r="G701" i="41"/>
  <c r="G700" i="41"/>
  <c r="H700" i="41" s="1"/>
  <c r="G699" i="41"/>
  <c r="G698" i="41"/>
  <c r="G696" i="41"/>
  <c r="G695" i="41"/>
  <c r="H695" i="41" s="1"/>
  <c r="I695" i="41" s="1"/>
  <c r="G694" i="41"/>
  <c r="G693" i="41"/>
  <c r="G692" i="41"/>
  <c r="G690" i="41"/>
  <c r="G689" i="41"/>
  <c r="H689" i="41" s="1"/>
  <c r="I689" i="41" s="1"/>
  <c r="G688" i="41"/>
  <c r="G685" i="41"/>
  <c r="G684" i="41"/>
  <c r="G683" i="41"/>
  <c r="G682" i="41"/>
  <c r="H682" i="41" s="1"/>
  <c r="G681" i="41"/>
  <c r="G680" i="41"/>
  <c r="H680" i="41" s="1"/>
  <c r="G679" i="41"/>
  <c r="G677" i="41"/>
  <c r="G676" i="41"/>
  <c r="H676" i="41" s="1"/>
  <c r="I676" i="41" s="1"/>
  <c r="G675" i="41"/>
  <c r="G673" i="41"/>
  <c r="G672" i="41"/>
  <c r="G670" i="41"/>
  <c r="G669" i="41"/>
  <c r="G668" i="41"/>
  <c r="G665" i="41"/>
  <c r="G664" i="41"/>
  <c r="G663" i="41"/>
  <c r="G662" i="41"/>
  <c r="G661" i="41"/>
  <c r="G660" i="41"/>
  <c r="G659" i="41"/>
  <c r="G657" i="41"/>
  <c r="G656" i="41"/>
  <c r="H656" i="41" s="1"/>
  <c r="I656" i="41" s="1"/>
  <c r="G655" i="41"/>
  <c r="G653" i="41"/>
  <c r="G652" i="41"/>
  <c r="H652" i="41" s="1"/>
  <c r="I652" i="41" s="1"/>
  <c r="G650" i="41"/>
  <c r="G648" i="41"/>
  <c r="G647" i="41"/>
  <c r="H647" i="41" s="1"/>
  <c r="I647" i="41" s="1"/>
  <c r="G646" i="41"/>
  <c r="G643" i="41"/>
  <c r="G642" i="41"/>
  <c r="G641" i="41"/>
  <c r="G640" i="41"/>
  <c r="G639" i="41"/>
  <c r="G638" i="41"/>
  <c r="G637" i="41"/>
  <c r="G635" i="41"/>
  <c r="G634" i="41"/>
  <c r="H634" i="41" s="1"/>
  <c r="I634" i="41" s="1"/>
  <c r="G633" i="41"/>
  <c r="G632" i="41"/>
  <c r="G630" i="41"/>
  <c r="G629" i="41"/>
  <c r="G627" i="41"/>
  <c r="H627" i="41" s="1"/>
  <c r="I627" i="41" s="1"/>
  <c r="G625" i="41"/>
  <c r="G624" i="41"/>
  <c r="G623" i="41"/>
  <c r="G620" i="41"/>
  <c r="G619" i="41"/>
  <c r="H619" i="41" s="1"/>
  <c r="I619" i="41" s="1"/>
  <c r="G618" i="41"/>
  <c r="G617" i="41"/>
  <c r="G616" i="41"/>
  <c r="G614" i="41"/>
  <c r="G609" i="41"/>
  <c r="G608" i="41"/>
  <c r="G607" i="41"/>
  <c r="G606" i="41"/>
  <c r="H606" i="41" s="1"/>
  <c r="G605" i="41"/>
  <c r="G603" i="41"/>
  <c r="G602" i="41"/>
  <c r="H602" i="41" s="1"/>
  <c r="I602" i="41" s="1"/>
  <c r="G601" i="41"/>
  <c r="G600" i="41"/>
  <c r="G599" i="41"/>
  <c r="G597" i="41"/>
  <c r="G595" i="41"/>
  <c r="G594" i="41"/>
  <c r="H594" i="41" s="1"/>
  <c r="I594" i="41" s="1"/>
  <c r="G592" i="41"/>
  <c r="G591" i="41"/>
  <c r="H591" i="41" s="1"/>
  <c r="I591" i="41" s="1"/>
  <c r="G590" i="41"/>
  <c r="G586" i="41"/>
  <c r="G585" i="41"/>
  <c r="G584" i="41"/>
  <c r="G583" i="41"/>
  <c r="G582" i="41"/>
  <c r="G580" i="41"/>
  <c r="G579" i="41"/>
  <c r="G578" i="41"/>
  <c r="G577" i="41"/>
  <c r="G575" i="41"/>
  <c r="G574" i="41"/>
  <c r="H574" i="41" s="1"/>
  <c r="G573" i="41"/>
  <c r="G572" i="41"/>
  <c r="H572" i="41" s="1"/>
  <c r="G571" i="41"/>
  <c r="G569" i="41"/>
  <c r="G568" i="41"/>
  <c r="G567" i="41"/>
  <c r="G564" i="41"/>
  <c r="G563" i="41"/>
  <c r="H563" i="41" s="1"/>
  <c r="I563" i="41" s="1"/>
  <c r="G562" i="41"/>
  <c r="G561" i="41"/>
  <c r="G560" i="41"/>
  <c r="G559" i="41"/>
  <c r="G558" i="41"/>
  <c r="G556" i="41"/>
  <c r="H556" i="41" s="1"/>
  <c r="G555" i="41"/>
  <c r="H555" i="41" s="1"/>
  <c r="I555" i="41" s="1"/>
  <c r="G554" i="41"/>
  <c r="H554" i="41" s="1"/>
  <c r="G552" i="41"/>
  <c r="G551" i="41"/>
  <c r="H551" i="41" s="1"/>
  <c r="I551" i="41" s="1"/>
  <c r="G549" i="41"/>
  <c r="G548" i="41"/>
  <c r="H548" i="41" s="1"/>
  <c r="I548" i="41" s="1"/>
  <c r="G547" i="41"/>
  <c r="G544" i="41"/>
  <c r="H544" i="41" s="1"/>
  <c r="G543" i="41"/>
  <c r="H543" i="41" s="1"/>
  <c r="G542" i="41"/>
  <c r="G541" i="41"/>
  <c r="G540" i="41"/>
  <c r="G539" i="41"/>
  <c r="G538" i="41"/>
  <c r="H538" i="41" s="1"/>
  <c r="G536" i="41"/>
  <c r="G535" i="41"/>
  <c r="H535" i="41" s="1"/>
  <c r="I535" i="41" s="1"/>
  <c r="G534" i="41"/>
  <c r="G532" i="41"/>
  <c r="G531" i="41"/>
  <c r="H531" i="41" s="1"/>
  <c r="I531" i="41" s="1"/>
  <c r="G529" i="41"/>
  <c r="G527" i="41"/>
  <c r="G526" i="41"/>
  <c r="H526" i="41" s="1"/>
  <c r="G525" i="41"/>
  <c r="G522" i="41"/>
  <c r="G521" i="41"/>
  <c r="G520" i="41"/>
  <c r="G519" i="41"/>
  <c r="G518" i="41"/>
  <c r="G517" i="41"/>
  <c r="G516" i="41"/>
  <c r="G514" i="41"/>
  <c r="G513" i="41"/>
  <c r="H513" i="41" s="1"/>
  <c r="I513" i="41" s="1"/>
  <c r="G512" i="41"/>
  <c r="G511" i="41"/>
  <c r="G509" i="41"/>
  <c r="G508" i="41"/>
  <c r="G506" i="41"/>
  <c r="H506" i="41" s="1"/>
  <c r="I506" i="41" s="1"/>
  <c r="G504" i="41"/>
  <c r="G503" i="41"/>
  <c r="G502" i="41"/>
  <c r="G499" i="41"/>
  <c r="G498" i="41"/>
  <c r="H498" i="41" s="1"/>
  <c r="I498" i="41" s="1"/>
  <c r="G497" i="41"/>
  <c r="G496" i="41"/>
  <c r="G495" i="41"/>
  <c r="G493" i="41"/>
  <c r="H493" i="41" s="1"/>
  <c r="G488" i="41"/>
  <c r="G487" i="41"/>
  <c r="G486" i="41"/>
  <c r="G485" i="41"/>
  <c r="G484" i="41"/>
  <c r="G482" i="41"/>
  <c r="G481" i="41"/>
  <c r="H481" i="41" s="1"/>
  <c r="I481" i="41" s="1"/>
  <c r="G480" i="41"/>
  <c r="G479" i="41"/>
  <c r="G478" i="41"/>
  <c r="G476" i="41"/>
  <c r="G474" i="41"/>
  <c r="G473" i="41"/>
  <c r="G471" i="41"/>
  <c r="G470" i="41"/>
  <c r="G469" i="41"/>
  <c r="G465" i="41"/>
  <c r="G464" i="41"/>
  <c r="H464" i="41" s="1"/>
  <c r="I464" i="41" s="1"/>
  <c r="G463" i="41"/>
  <c r="G462" i="41"/>
  <c r="G461" i="41"/>
  <c r="G459" i="41"/>
  <c r="G458" i="41"/>
  <c r="G457" i="41"/>
  <c r="G456" i="41"/>
  <c r="G454" i="41"/>
  <c r="G453" i="41"/>
  <c r="H453" i="41" s="1"/>
  <c r="I453" i="41" s="1"/>
  <c r="G452" i="41"/>
  <c r="G451" i="41"/>
  <c r="H451" i="41" s="1"/>
  <c r="I451" i="41" s="1"/>
  <c r="G450" i="41"/>
  <c r="G448" i="41"/>
  <c r="G447" i="41"/>
  <c r="G446" i="41"/>
  <c r="H446" i="41" s="1"/>
  <c r="G443" i="41"/>
  <c r="G442" i="41"/>
  <c r="G441" i="41"/>
  <c r="G440" i="41"/>
  <c r="H440" i="41" s="1"/>
  <c r="I440" i="41" s="1"/>
  <c r="G439" i="41"/>
  <c r="G438" i="41"/>
  <c r="G437" i="41"/>
  <c r="G435" i="41"/>
  <c r="G434" i="41"/>
  <c r="G433" i="41"/>
  <c r="G431" i="41"/>
  <c r="G430" i="41"/>
  <c r="H430" i="41" s="1"/>
  <c r="I430" i="41" s="1"/>
  <c r="G428" i="41"/>
  <c r="G427" i="41"/>
  <c r="H427" i="41" s="1"/>
  <c r="I427" i="41" s="1"/>
  <c r="G426" i="41"/>
  <c r="G423" i="41"/>
  <c r="G422" i="41"/>
  <c r="G421" i="41"/>
  <c r="G420" i="41"/>
  <c r="G419" i="41"/>
  <c r="G418" i="41"/>
  <c r="H418" i="41" s="1"/>
  <c r="I418" i="41" s="1"/>
  <c r="G417" i="41"/>
  <c r="G415" i="41"/>
  <c r="G414" i="41"/>
  <c r="G413" i="41"/>
  <c r="G411" i="41"/>
  <c r="H411" i="41" s="1"/>
  <c r="I411" i="41" s="1"/>
  <c r="G410" i="41"/>
  <c r="G408" i="41"/>
  <c r="G406" i="41"/>
  <c r="G405" i="41"/>
  <c r="G404" i="41"/>
  <c r="G401" i="41"/>
  <c r="G400" i="41"/>
  <c r="H400" i="41" s="1"/>
  <c r="I400" i="41" s="1"/>
  <c r="G399" i="41"/>
  <c r="G398" i="41"/>
  <c r="H398" i="41" s="1"/>
  <c r="I398" i="41" s="1"/>
  <c r="G397" i="41"/>
  <c r="G396" i="41"/>
  <c r="H396" i="41" s="1"/>
  <c r="I396" i="41" s="1"/>
  <c r="G395" i="41"/>
  <c r="G393" i="41"/>
  <c r="G392" i="41"/>
  <c r="H392" i="41" s="1"/>
  <c r="I392" i="41" s="1"/>
  <c r="G391" i="41"/>
  <c r="G390" i="41"/>
  <c r="G388" i="41"/>
  <c r="G387" i="41"/>
  <c r="G385" i="41"/>
  <c r="H385" i="41" s="1"/>
  <c r="I385" i="41" s="1"/>
  <c r="G383" i="41"/>
  <c r="G382" i="41"/>
  <c r="G381" i="41"/>
  <c r="G378" i="41"/>
  <c r="G377" i="41"/>
  <c r="G376" i="41"/>
  <c r="G375" i="41"/>
  <c r="G374" i="41"/>
  <c r="G372" i="41"/>
  <c r="G367" i="41"/>
  <c r="G366" i="41"/>
  <c r="G365" i="41"/>
  <c r="G364" i="41"/>
  <c r="G363" i="41"/>
  <c r="G361" i="41"/>
  <c r="G360" i="41"/>
  <c r="H360" i="41" s="1"/>
  <c r="G359" i="41"/>
  <c r="G358" i="41"/>
  <c r="H358" i="41" s="1"/>
  <c r="G357" i="41"/>
  <c r="G355" i="41"/>
  <c r="G353" i="41"/>
  <c r="G352" i="41"/>
  <c r="H352" i="41" s="1"/>
  <c r="I352" i="41" s="1"/>
  <c r="G350" i="41"/>
  <c r="G349" i="41"/>
  <c r="H349" i="41" s="1"/>
  <c r="I349" i="41" s="1"/>
  <c r="G348" i="41"/>
  <c r="G344" i="41"/>
  <c r="G343" i="41"/>
  <c r="G342" i="41"/>
  <c r="G341" i="41"/>
  <c r="H341" i="41" s="1"/>
  <c r="G340" i="41"/>
  <c r="G338" i="41"/>
  <c r="G337" i="41"/>
  <c r="G336" i="41"/>
  <c r="G335" i="41"/>
  <c r="H335" i="41" s="1"/>
  <c r="G333" i="41"/>
  <c r="G332" i="41"/>
  <c r="H332" i="41" s="1"/>
  <c r="G331" i="41"/>
  <c r="H331" i="41" s="1"/>
  <c r="G330" i="41"/>
  <c r="G329" i="41"/>
  <c r="H329" i="41" s="1"/>
  <c r="G327" i="41"/>
  <c r="G326" i="41"/>
  <c r="H326" i="41" s="1"/>
  <c r="G325" i="41"/>
  <c r="G322" i="41"/>
  <c r="G321" i="41"/>
  <c r="H321" i="41" s="1"/>
  <c r="G320" i="41"/>
  <c r="G319" i="41"/>
  <c r="H319" i="41" s="1"/>
  <c r="G318" i="41"/>
  <c r="H318" i="41" s="1"/>
  <c r="G317" i="41"/>
  <c r="G316" i="41"/>
  <c r="H316" i="41" s="1"/>
  <c r="G314" i="41"/>
  <c r="G313" i="41"/>
  <c r="H313" i="41" s="1"/>
  <c r="I313" i="41" s="1"/>
  <c r="G312" i="41"/>
  <c r="G310" i="41"/>
  <c r="G309" i="41"/>
  <c r="G307" i="41"/>
  <c r="G306" i="41"/>
  <c r="H306" i="41" s="1"/>
  <c r="I306" i="41" s="1"/>
  <c r="G305" i="41"/>
  <c r="H305" i="41" s="1"/>
  <c r="G302" i="41"/>
  <c r="G301" i="41"/>
  <c r="G300" i="41"/>
  <c r="G299" i="41"/>
  <c r="G298" i="41"/>
  <c r="G297" i="41"/>
  <c r="G296" i="41"/>
  <c r="G294" i="41"/>
  <c r="G293" i="41"/>
  <c r="H293" i="41" s="1"/>
  <c r="I293" i="41" s="1"/>
  <c r="G292" i="41"/>
  <c r="G290" i="41"/>
  <c r="H290" i="41" s="1"/>
  <c r="G289" i="41"/>
  <c r="G287" i="41"/>
  <c r="G285" i="41"/>
  <c r="G284" i="41"/>
  <c r="H284" i="41" s="1"/>
  <c r="G283" i="41"/>
  <c r="G280" i="41"/>
  <c r="G279" i="41"/>
  <c r="G278" i="41"/>
  <c r="G277" i="41"/>
  <c r="G276" i="41"/>
  <c r="G275" i="41"/>
  <c r="G274" i="41"/>
  <c r="G272" i="41"/>
  <c r="G271" i="41"/>
  <c r="G270" i="41"/>
  <c r="G269" i="41"/>
  <c r="G267" i="41"/>
  <c r="G266" i="41"/>
  <c r="G264" i="41"/>
  <c r="H264" i="41" s="1"/>
  <c r="I264" i="41" s="1"/>
  <c r="G262" i="41"/>
  <c r="G261" i="41"/>
  <c r="G260" i="41"/>
  <c r="G257" i="41"/>
  <c r="G256" i="41"/>
  <c r="H256" i="41" s="1"/>
  <c r="I256" i="41" s="1"/>
  <c r="G255" i="41"/>
  <c r="G254" i="41"/>
  <c r="G253" i="41"/>
  <c r="G251" i="41"/>
  <c r="G246" i="41"/>
  <c r="G245" i="41"/>
  <c r="H245" i="41" s="1"/>
  <c r="I245" i="41" s="1"/>
  <c r="G244" i="41"/>
  <c r="G243" i="41"/>
  <c r="H243" i="41" s="1"/>
  <c r="I243" i="41" s="1"/>
  <c r="G242" i="41"/>
  <c r="G240" i="41"/>
  <c r="G239" i="41"/>
  <c r="H239" i="41" s="1"/>
  <c r="I239" i="41" s="1"/>
  <c r="G238" i="41"/>
  <c r="G237" i="41"/>
  <c r="G236" i="41"/>
  <c r="G234" i="41"/>
  <c r="G232" i="41"/>
  <c r="G231" i="41"/>
  <c r="H231" i="41" s="1"/>
  <c r="I231" i="41" s="1"/>
  <c r="G229" i="41"/>
  <c r="G228" i="41"/>
  <c r="G227" i="41"/>
  <c r="G223" i="41"/>
  <c r="G222" i="41"/>
  <c r="G221" i="41"/>
  <c r="G220" i="41"/>
  <c r="G219" i="41"/>
  <c r="G217" i="41"/>
  <c r="G216" i="41"/>
  <c r="G215" i="41"/>
  <c r="G214" i="41"/>
  <c r="G212" i="41"/>
  <c r="G211" i="41"/>
  <c r="G210" i="41"/>
  <c r="G209" i="41"/>
  <c r="G208" i="41"/>
  <c r="G206" i="41"/>
  <c r="G205" i="41"/>
  <c r="G204" i="41"/>
  <c r="G201" i="41"/>
  <c r="G200" i="41"/>
  <c r="H200" i="41" s="1"/>
  <c r="G199" i="41"/>
  <c r="G198" i="41"/>
  <c r="H198" i="41" s="1"/>
  <c r="G197" i="41"/>
  <c r="G196" i="41"/>
  <c r="G195" i="41"/>
  <c r="G193" i="41"/>
  <c r="G192" i="41"/>
  <c r="G191" i="41"/>
  <c r="G189" i="41"/>
  <c r="G188" i="41"/>
  <c r="G186" i="41"/>
  <c r="H186" i="41" s="1"/>
  <c r="G185" i="41"/>
  <c r="G184" i="41"/>
  <c r="H184" i="41" s="1"/>
  <c r="G181" i="41"/>
  <c r="G180" i="41"/>
  <c r="G179" i="41"/>
  <c r="G178" i="41"/>
  <c r="H178" i="41" s="1"/>
  <c r="G177" i="41"/>
  <c r="G176" i="41"/>
  <c r="H176" i="41" s="1"/>
  <c r="G175" i="41"/>
  <c r="G173" i="41"/>
  <c r="G172" i="41"/>
  <c r="H172" i="41" s="1"/>
  <c r="G171" i="41"/>
  <c r="G169" i="41"/>
  <c r="G168" i="41"/>
  <c r="G166" i="41"/>
  <c r="G164" i="41"/>
  <c r="G163" i="41"/>
  <c r="G162" i="41"/>
  <c r="G159" i="41"/>
  <c r="G158" i="41"/>
  <c r="H158" i="41" s="1"/>
  <c r="G157" i="41"/>
  <c r="G156" i="41"/>
  <c r="G155" i="41"/>
  <c r="G154" i="41"/>
  <c r="G153" i="41"/>
  <c r="G151" i="41"/>
  <c r="G150" i="41"/>
  <c r="G149" i="41"/>
  <c r="G148" i="41"/>
  <c r="G146" i="41"/>
  <c r="G145" i="41"/>
  <c r="G143" i="41"/>
  <c r="G141" i="41"/>
  <c r="G140" i="41"/>
  <c r="G139" i="41"/>
  <c r="G136" i="41"/>
  <c r="G135" i="41"/>
  <c r="H135" i="41" s="1"/>
  <c r="G134" i="41"/>
  <c r="G133" i="41"/>
  <c r="G132" i="41"/>
  <c r="G130" i="41"/>
  <c r="G125" i="41"/>
  <c r="G124" i="41"/>
  <c r="H124" i="41" s="1"/>
  <c r="G123" i="41"/>
  <c r="G122" i="41"/>
  <c r="G121" i="41"/>
  <c r="G119" i="41"/>
  <c r="G118" i="41"/>
  <c r="H118" i="41" s="1"/>
  <c r="G117" i="41"/>
  <c r="G116" i="41"/>
  <c r="G115" i="41"/>
  <c r="G113" i="41"/>
  <c r="G111" i="41"/>
  <c r="G110" i="41"/>
  <c r="G108" i="41"/>
  <c r="G107" i="41"/>
  <c r="H107" i="41" s="1"/>
  <c r="G106" i="41"/>
  <c r="G102" i="41"/>
  <c r="G101" i="41"/>
  <c r="G100" i="41"/>
  <c r="G99" i="41"/>
  <c r="G98" i="41"/>
  <c r="G96" i="41"/>
  <c r="G95" i="41"/>
  <c r="G94" i="41"/>
  <c r="G93" i="41"/>
  <c r="G91" i="41"/>
  <c r="G90" i="41"/>
  <c r="G89" i="41"/>
  <c r="G88" i="41"/>
  <c r="H88" i="41" s="1"/>
  <c r="G87" i="41"/>
  <c r="G85" i="41"/>
  <c r="G84" i="41"/>
  <c r="G83" i="41"/>
  <c r="I781" i="42" l="1"/>
  <c r="I817" i="42"/>
  <c r="I681" i="42"/>
  <c r="I100" i="42"/>
  <c r="I724" i="42"/>
  <c r="I404" i="42"/>
  <c r="I431" i="42"/>
  <c r="I464" i="42"/>
  <c r="I685" i="42"/>
  <c r="H237" i="42"/>
  <c r="I237" i="42" s="1"/>
  <c r="H271" i="42"/>
  <c r="I271" i="42" s="1"/>
  <c r="I457" i="42"/>
  <c r="I670" i="42"/>
  <c r="I806" i="42"/>
  <c r="I337" i="42"/>
  <c r="H305" i="35"/>
  <c r="H50" i="35"/>
  <c r="H267" i="35"/>
  <c r="H271" i="35"/>
  <c r="G290" i="35"/>
  <c r="H290" i="35" s="1"/>
  <c r="H331" i="35"/>
  <c r="H75" i="35"/>
  <c r="H98" i="35"/>
  <c r="H59" i="35"/>
  <c r="G63" i="35"/>
  <c r="H63" i="35" s="1"/>
  <c r="H70" i="35"/>
  <c r="H72" i="35"/>
  <c r="G139" i="35"/>
  <c r="H139" i="35" s="1"/>
  <c r="G143" i="35"/>
  <c r="H143" i="35" s="1"/>
  <c r="G188" i="35"/>
  <c r="H188" i="35" s="1"/>
  <c r="G200" i="35"/>
  <c r="H200" i="35" s="1"/>
  <c r="G214" i="35"/>
  <c r="H214" i="35" s="1"/>
  <c r="G228" i="35"/>
  <c r="H228" i="35" s="1"/>
  <c r="G232" i="35"/>
  <c r="H232" i="35" s="1"/>
  <c r="H361" i="35"/>
  <c r="H367" i="35"/>
  <c r="G428" i="35"/>
  <c r="H428" i="35" s="1"/>
  <c r="H158" i="35"/>
  <c r="H133" i="35"/>
  <c r="G135" i="35"/>
  <c r="H135" i="35" s="1"/>
  <c r="H154" i="35"/>
  <c r="G168" i="35"/>
  <c r="H168" i="35" s="1"/>
  <c r="G176" i="35"/>
  <c r="H176" i="35" s="1"/>
  <c r="G206" i="35"/>
  <c r="H206" i="35" s="1"/>
  <c r="H242" i="35"/>
  <c r="H274" i="35"/>
  <c r="G292" i="35"/>
  <c r="H292" i="35" s="1"/>
  <c r="G296" i="35"/>
  <c r="H296" i="35" s="1"/>
  <c r="H299" i="35"/>
  <c r="G312" i="35"/>
  <c r="H312" i="35" s="1"/>
  <c r="H321" i="35"/>
  <c r="G382" i="35"/>
  <c r="H382" i="35" s="1"/>
  <c r="H178" i="35"/>
  <c r="H246" i="35"/>
  <c r="H95" i="35"/>
  <c r="H113" i="35"/>
  <c r="H123" i="35"/>
  <c r="H140" i="35"/>
  <c r="G164" i="35"/>
  <c r="H164" i="35" s="1"/>
  <c r="H180" i="35"/>
  <c r="H196" i="35"/>
  <c r="H234" i="35"/>
  <c r="G388" i="35"/>
  <c r="H388" i="35" s="1"/>
  <c r="I113" i="42"/>
  <c r="I309" i="42"/>
  <c r="I358" i="42"/>
  <c r="I676" i="42"/>
  <c r="I827" i="42"/>
  <c r="H255" i="42"/>
  <c r="I255" i="42" s="1"/>
  <c r="H319" i="42"/>
  <c r="I319" i="42" s="1"/>
  <c r="I785" i="42"/>
  <c r="H327" i="42"/>
  <c r="I327" i="42" s="1"/>
  <c r="I672" i="42"/>
  <c r="I679" i="42"/>
  <c r="I692" i="42"/>
  <c r="I769" i="42"/>
  <c r="I887" i="42"/>
  <c r="I344" i="42"/>
  <c r="H474" i="42"/>
  <c r="I474" i="42" s="1"/>
  <c r="H9" i="42"/>
  <c r="I9" i="42" s="1"/>
  <c r="I669" i="42"/>
  <c r="G115" i="35"/>
  <c r="H115" i="35" s="1"/>
  <c r="G150" i="35"/>
  <c r="H150" i="35" s="1"/>
  <c r="G166" i="35"/>
  <c r="H166" i="35" s="1"/>
  <c r="G172" i="35"/>
  <c r="H172" i="35" s="1"/>
  <c r="G280" i="35"/>
  <c r="H280" i="35" s="1"/>
  <c r="H287" i="35"/>
  <c r="H297" i="35"/>
  <c r="H313" i="35"/>
  <c r="H329" i="35"/>
  <c r="G359" i="35"/>
  <c r="H359" i="35" s="1"/>
  <c r="H602" i="35"/>
  <c r="H618" i="35"/>
  <c r="H637" i="35"/>
  <c r="H641" i="35"/>
  <c r="H647" i="35"/>
  <c r="H653" i="35"/>
  <c r="H659" i="35"/>
  <c r="H663" i="35"/>
  <c r="H669" i="35"/>
  <c r="H675" i="35"/>
  <c r="H684" i="35"/>
  <c r="H695" i="35"/>
  <c r="H705" i="35"/>
  <c r="H579" i="35"/>
  <c r="H56" i="35"/>
  <c r="G186" i="35"/>
  <c r="H186" i="35" s="1"/>
  <c r="G192" i="35"/>
  <c r="H192" i="35" s="1"/>
  <c r="G208" i="35"/>
  <c r="H208" i="35" s="1"/>
  <c r="G212" i="35"/>
  <c r="H212" i="35" s="1"/>
  <c r="G222" i="35"/>
  <c r="H222" i="35" s="1"/>
  <c r="G236" i="35"/>
  <c r="H236" i="35" s="1"/>
  <c r="G240" i="35"/>
  <c r="H240" i="35" s="1"/>
  <c r="H289" i="35"/>
  <c r="G298" i="35"/>
  <c r="H298" i="35" s="1"/>
  <c r="G314" i="35"/>
  <c r="H314" i="35" s="1"/>
  <c r="H319" i="35"/>
  <c r="G330" i="35"/>
  <c r="H330" i="35" s="1"/>
  <c r="H335" i="35"/>
  <c r="H260" i="35"/>
  <c r="H283" i="35"/>
  <c r="G585" i="35"/>
  <c r="H585" i="35" s="1"/>
  <c r="G633" i="35"/>
  <c r="H633" i="35" s="1"/>
  <c r="G655" i="35"/>
  <c r="H655" i="35" s="1"/>
  <c r="G660" i="35"/>
  <c r="H660" i="35" s="1"/>
  <c r="G676" i="35"/>
  <c r="H676" i="35" s="1"/>
  <c r="G681" i="35"/>
  <c r="H681" i="35" s="1"/>
  <c r="G685" i="35"/>
  <c r="H685" i="35" s="1"/>
  <c r="G692" i="35"/>
  <c r="H692" i="35" s="1"/>
  <c r="G701" i="35"/>
  <c r="H701" i="35" s="1"/>
  <c r="G713" i="35"/>
  <c r="H713" i="35" s="1"/>
  <c r="H582" i="35"/>
  <c r="H586" i="35"/>
  <c r="H594" i="35"/>
  <c r="H609" i="35"/>
  <c r="H616" i="35"/>
  <c r="H620" i="35"/>
  <c r="H629" i="35"/>
  <c r="H639" i="35"/>
  <c r="H643" i="35"/>
  <c r="H661" i="35"/>
  <c r="H665" i="35"/>
  <c r="H677" i="35"/>
  <c r="H693" i="35"/>
  <c r="H703" i="35"/>
  <c r="H707" i="35"/>
  <c r="H715" i="35"/>
  <c r="H793" i="35"/>
  <c r="H54" i="35"/>
  <c r="H88" i="35"/>
  <c r="H254" i="35"/>
  <c r="H590" i="35"/>
  <c r="H601" i="35"/>
  <c r="H606" i="35"/>
  <c r="H614" i="35"/>
  <c r="H623" i="35"/>
  <c r="H635" i="35"/>
  <c r="H652" i="35"/>
  <c r="H657" i="35"/>
  <c r="H668" i="35"/>
  <c r="H673" i="35"/>
  <c r="H679" i="35"/>
  <c r="H683" i="35"/>
  <c r="H689" i="35"/>
  <c r="H699" i="35"/>
  <c r="H711" i="35"/>
  <c r="H68" i="42"/>
  <c r="I68" i="42" s="1"/>
  <c r="H123" i="42"/>
  <c r="I123" i="42" s="1"/>
  <c r="H80" i="42"/>
  <c r="I80" i="42" s="1"/>
  <c r="H36" i="42"/>
  <c r="I36" i="42" s="1"/>
  <c r="I27" i="42"/>
  <c r="H43" i="42"/>
  <c r="I43" i="42" s="1"/>
  <c r="H400" i="42"/>
  <c r="I400" i="42" s="1"/>
  <c r="H454" i="42"/>
  <c r="I454" i="42" s="1"/>
  <c r="H140" i="42"/>
  <c r="I140" i="42" s="1"/>
  <c r="H180" i="42"/>
  <c r="I180" i="42" s="1"/>
  <c r="H149" i="42"/>
  <c r="I149" i="42" s="1"/>
  <c r="H171" i="42"/>
  <c r="I171" i="42" s="1"/>
  <c r="H234" i="42"/>
  <c r="I234" i="42" s="1"/>
  <c r="H209" i="42"/>
  <c r="I209" i="42" s="1"/>
  <c r="H502" i="42"/>
  <c r="I502" i="42" s="1"/>
  <c r="H253" i="42"/>
  <c r="I253" i="42" s="1"/>
  <c r="H335" i="42"/>
  <c r="I335" i="42" s="1"/>
  <c r="H20" i="42"/>
  <c r="I20" i="42" s="1"/>
  <c r="H393" i="42"/>
  <c r="I393" i="42" s="1"/>
  <c r="H447" i="42"/>
  <c r="I447" i="42" s="1"/>
  <c r="H158" i="42"/>
  <c r="I158" i="42" s="1"/>
  <c r="H106" i="42"/>
  <c r="I106" i="42" s="1"/>
  <c r="I244" i="42"/>
  <c r="H298" i="42"/>
  <c r="I298" i="42" s="1"/>
  <c r="H317" i="42"/>
  <c r="I317" i="42" s="1"/>
  <c r="I30" i="42"/>
  <c r="I55" i="42"/>
  <c r="I78" i="42"/>
  <c r="I91" i="42"/>
  <c r="I117" i="42"/>
  <c r="I192" i="42"/>
  <c r="I527" i="42"/>
  <c r="I536" i="42"/>
  <c r="H552" i="42"/>
  <c r="I552" i="42" s="1"/>
  <c r="I590" i="42"/>
  <c r="H601" i="42"/>
  <c r="I601" i="42" s="1"/>
  <c r="I608" i="42"/>
  <c r="I625" i="42"/>
  <c r="I655" i="42"/>
  <c r="I664" i="42"/>
  <c r="I700" i="42"/>
  <c r="H707" i="42"/>
  <c r="I707" i="42" s="1"/>
  <c r="I713" i="42"/>
  <c r="H784" i="42"/>
  <c r="I784" i="42" s="1"/>
  <c r="I797" i="42"/>
  <c r="H805" i="42"/>
  <c r="I805" i="42" s="1"/>
  <c r="H826" i="42"/>
  <c r="I826" i="42" s="1"/>
  <c r="I885" i="42"/>
  <c r="I18" i="42"/>
  <c r="I28" i="42"/>
  <c r="I52" i="42"/>
  <c r="H58" i="42"/>
  <c r="I58" i="42" s="1"/>
  <c r="I76" i="42"/>
  <c r="I99" i="42"/>
  <c r="I115" i="42"/>
  <c r="H146" i="42"/>
  <c r="I146" i="42" s="1"/>
  <c r="H168" i="42"/>
  <c r="I168" i="42" s="1"/>
  <c r="H178" i="42"/>
  <c r="I178" i="42" s="1"/>
  <c r="H231" i="42"/>
  <c r="I231" i="42" s="1"/>
  <c r="H276" i="42"/>
  <c r="I276" i="42" s="1"/>
  <c r="H296" i="42"/>
  <c r="I296" i="42" s="1"/>
  <c r="H314" i="42"/>
  <c r="I314" i="42" s="1"/>
  <c r="H363" i="42"/>
  <c r="I363" i="42" s="1"/>
  <c r="H391" i="42"/>
  <c r="I391" i="42" s="1"/>
  <c r="H437" i="42"/>
  <c r="I437" i="42" s="1"/>
  <c r="H443" i="42"/>
  <c r="I443" i="42" s="1"/>
  <c r="H498" i="42"/>
  <c r="I498" i="42" s="1"/>
  <c r="I521" i="42"/>
  <c r="I534" i="42"/>
  <c r="I541" i="42"/>
  <c r="I568" i="42"/>
  <c r="H578" i="42"/>
  <c r="I578" i="42" s="1"/>
  <c r="I585" i="42"/>
  <c r="H599" i="42"/>
  <c r="I599" i="42" s="1"/>
  <c r="I606" i="42"/>
  <c r="H617" i="42"/>
  <c r="I617" i="42" s="1"/>
  <c r="I633" i="42"/>
  <c r="H642" i="42"/>
  <c r="I642" i="42" s="1"/>
  <c r="I652" i="42"/>
  <c r="H662" i="42"/>
  <c r="I662" i="42" s="1"/>
  <c r="I675" i="42"/>
  <c r="I693" i="42"/>
  <c r="I696" i="42"/>
  <c r="I745" i="42"/>
  <c r="I763" i="42"/>
  <c r="H774" i="42"/>
  <c r="I774" i="42" s="1"/>
  <c r="I635" i="42"/>
  <c r="I65" i="42"/>
  <c r="I101" i="42"/>
  <c r="I139" i="42"/>
  <c r="I543" i="42"/>
  <c r="I41" i="42"/>
  <c r="I89" i="42"/>
  <c r="I130" i="42"/>
  <c r="H25" i="42"/>
  <c r="I25" i="42" s="1"/>
  <c r="H37" i="42"/>
  <c r="I37" i="42" s="1"/>
  <c r="H63" i="42"/>
  <c r="I63" i="42" s="1"/>
  <c r="H79" i="42"/>
  <c r="I79" i="42" s="1"/>
  <c r="H87" i="42"/>
  <c r="I87" i="42" s="1"/>
  <c r="H124" i="42"/>
  <c r="I124" i="42" s="1"/>
  <c r="H135" i="42"/>
  <c r="I135" i="42" s="1"/>
  <c r="H154" i="42"/>
  <c r="I154" i="42" s="1"/>
  <c r="H164" i="42"/>
  <c r="I164" i="42" s="1"/>
  <c r="H176" i="42"/>
  <c r="I176" i="42" s="1"/>
  <c r="H186" i="42"/>
  <c r="I186" i="42" s="1"/>
  <c r="H257" i="42"/>
  <c r="I257" i="42" s="1"/>
  <c r="H274" i="42"/>
  <c r="I274" i="42" s="1"/>
  <c r="H293" i="42"/>
  <c r="I293" i="42" s="1"/>
  <c r="H340" i="42"/>
  <c r="I340" i="42" s="1"/>
  <c r="H360" i="42"/>
  <c r="I360" i="42" s="1"/>
  <c r="H388" i="42"/>
  <c r="I388" i="42" s="1"/>
  <c r="H434" i="42"/>
  <c r="I434" i="42" s="1"/>
  <c r="H469" i="42"/>
  <c r="I469" i="42" s="1"/>
  <c r="H496" i="42"/>
  <c r="I496" i="42" s="1"/>
  <c r="H558" i="42"/>
  <c r="I558" i="42" s="1"/>
  <c r="H575" i="42"/>
  <c r="I575" i="42" s="1"/>
  <c r="H595" i="42"/>
  <c r="I595" i="42" s="1"/>
  <c r="H624" i="42"/>
  <c r="I624" i="42" s="1"/>
  <c r="H640" i="42"/>
  <c r="I640" i="42" s="1"/>
  <c r="H660" i="42"/>
  <c r="I660" i="42" s="1"/>
  <c r="I701" i="42"/>
  <c r="I729" i="42"/>
  <c r="I761" i="42"/>
  <c r="I791" i="42"/>
  <c r="H796" i="42"/>
  <c r="I796" i="42" s="1"/>
  <c r="I813" i="42"/>
  <c r="I839" i="42"/>
  <c r="I111" i="42"/>
  <c r="H14" i="42"/>
  <c r="I14" i="42" s="1"/>
  <c r="H35" i="42"/>
  <c r="I35" i="42" s="1"/>
  <c r="I47" i="42"/>
  <c r="H50" i="42"/>
  <c r="I50" i="42" s="1"/>
  <c r="I59" i="42"/>
  <c r="H74" i="42"/>
  <c r="I74" i="42" s="1"/>
  <c r="I84" i="42"/>
  <c r="H90" i="42"/>
  <c r="I90" i="42" s="1"/>
  <c r="H96" i="42"/>
  <c r="I96" i="42" s="1"/>
  <c r="I108" i="42"/>
  <c r="H122" i="42"/>
  <c r="I122" i="42" s="1"/>
  <c r="I133" i="42"/>
  <c r="I141" i="42"/>
  <c r="I151" i="42"/>
  <c r="I162" i="42"/>
  <c r="I173" i="42"/>
  <c r="I184" i="42"/>
  <c r="H191" i="42"/>
  <c r="I191" i="42" s="1"/>
  <c r="H246" i="42"/>
  <c r="I246" i="42" s="1"/>
  <c r="H264" i="42"/>
  <c r="I264" i="42" s="1"/>
  <c r="H280" i="42"/>
  <c r="I280" i="42" s="1"/>
  <c r="H330" i="42"/>
  <c r="I330" i="42" s="1"/>
  <c r="H349" i="42"/>
  <c r="I349" i="42" s="1"/>
  <c r="H415" i="42"/>
  <c r="I415" i="42" s="1"/>
  <c r="H422" i="42"/>
  <c r="I422" i="42" s="1"/>
  <c r="H478" i="42"/>
  <c r="I478" i="42" s="1"/>
  <c r="H526" i="42"/>
  <c r="I526" i="42" s="1"/>
  <c r="H547" i="42"/>
  <c r="I547" i="42" s="1"/>
  <c r="I555" i="42"/>
  <c r="H564" i="42"/>
  <c r="I564" i="42" s="1"/>
  <c r="I573" i="42"/>
  <c r="H583" i="42"/>
  <c r="I583" i="42" s="1"/>
  <c r="I623" i="42"/>
  <c r="H630" i="42"/>
  <c r="I630" i="42" s="1"/>
  <c r="I638" i="42"/>
  <c r="H648" i="42"/>
  <c r="I648" i="42" s="1"/>
  <c r="I657" i="42"/>
  <c r="I680" i="42"/>
  <c r="I706" i="42"/>
  <c r="I739" i="42"/>
  <c r="H758" i="42"/>
  <c r="I758" i="42" s="1"/>
  <c r="I825" i="42"/>
  <c r="I834" i="42"/>
  <c r="I619" i="42"/>
  <c r="I723" i="42"/>
  <c r="I19" i="42"/>
  <c r="I156" i="42"/>
  <c r="I189" i="42"/>
  <c r="I12" i="42"/>
  <c r="I33" i="42"/>
  <c r="I57" i="42"/>
  <c r="I71" i="42"/>
  <c r="I94" i="42"/>
  <c r="I119" i="42"/>
  <c r="I195" i="42"/>
  <c r="H535" i="42"/>
  <c r="I535" i="42" s="1"/>
  <c r="I562" i="42"/>
  <c r="I614" i="42"/>
  <c r="I646" i="42"/>
  <c r="I695" i="42"/>
  <c r="I718" i="42"/>
  <c r="I762" i="42"/>
  <c r="I776" i="42"/>
  <c r="H780" i="42"/>
  <c r="I780" i="42" s="1"/>
  <c r="I801" i="42"/>
  <c r="H821" i="42"/>
  <c r="I821" i="42" s="1"/>
  <c r="H184" i="35"/>
  <c r="G417" i="35"/>
  <c r="H417" i="35" s="1"/>
  <c r="G377" i="35"/>
  <c r="H377" i="35" s="1"/>
  <c r="G441" i="35"/>
  <c r="H441" i="35" s="1"/>
  <c r="G741" i="35"/>
  <c r="H741" i="35" s="1"/>
  <c r="G754" i="35"/>
  <c r="H754" i="35" s="1"/>
  <c r="G778" i="35"/>
  <c r="H778" i="35" s="1"/>
  <c r="G790" i="35"/>
  <c r="H790" i="35" s="1"/>
  <c r="G806" i="35"/>
  <c r="H806" i="35" s="1"/>
  <c r="G834" i="35"/>
  <c r="H834" i="35" s="1"/>
  <c r="G870" i="35"/>
  <c r="H870" i="35" s="1"/>
  <c r="G886" i="35"/>
  <c r="H886" i="35" s="1"/>
  <c r="G564" i="35"/>
  <c r="H564" i="35" s="1"/>
  <c r="G516" i="35"/>
  <c r="H516" i="35" s="1"/>
  <c r="G255" i="35"/>
  <c r="H255" i="35" s="1"/>
  <c r="G391" i="35"/>
  <c r="H391" i="35" s="1"/>
  <c r="G401" i="35"/>
  <c r="H401" i="35" s="1"/>
  <c r="G465" i="35"/>
  <c r="H465" i="35" s="1"/>
  <c r="G532" i="35"/>
  <c r="H532" i="35" s="1"/>
  <c r="G539" i="35"/>
  <c r="H539" i="35" s="1"/>
  <c r="G363" i="35"/>
  <c r="H363" i="35" s="1"/>
  <c r="G534" i="35"/>
  <c r="H534" i="35" s="1"/>
  <c r="G737" i="35"/>
  <c r="H737" i="35" s="1"/>
  <c r="G750" i="35"/>
  <c r="H750" i="35" s="1"/>
  <c r="G758" i="35"/>
  <c r="H758" i="35" s="1"/>
  <c r="G774" i="35"/>
  <c r="H774" i="35" s="1"/>
  <c r="G786" i="35"/>
  <c r="H786" i="35" s="1"/>
  <c r="G802" i="35"/>
  <c r="H802" i="35" s="1"/>
  <c r="G822" i="35"/>
  <c r="H822" i="35" s="1"/>
  <c r="G862" i="35"/>
  <c r="H862" i="35" s="1"/>
  <c r="G393" i="35"/>
  <c r="H393" i="35" s="1"/>
  <c r="G542" i="35"/>
  <c r="H542" i="35" s="1"/>
  <c r="H264" i="35"/>
  <c r="G366" i="35"/>
  <c r="H366" i="35" s="1"/>
  <c r="G423" i="35"/>
  <c r="H423" i="35" s="1"/>
  <c r="G798" i="35"/>
  <c r="H798" i="35" s="1"/>
  <c r="G810" i="35"/>
  <c r="H810" i="35" s="1"/>
  <c r="G826" i="35"/>
  <c r="H826" i="35" s="1"/>
  <c r="G850" i="35"/>
  <c r="H850" i="35" s="1"/>
  <c r="G866" i="35"/>
  <c r="H866" i="35" s="1"/>
  <c r="G457" i="35"/>
  <c r="H457" i="35" s="1"/>
  <c r="G471" i="35"/>
  <c r="H471" i="35" s="1"/>
  <c r="G256" i="35"/>
  <c r="H256" i="35" s="1"/>
  <c r="G350" i="35"/>
  <c r="H350" i="35" s="1"/>
  <c r="G439" i="35"/>
  <c r="H439" i="35" s="1"/>
  <c r="G518" i="35"/>
  <c r="H518" i="35" s="1"/>
  <c r="G433" i="35"/>
  <c r="H433" i="35" s="1"/>
  <c r="G487" i="35"/>
  <c r="H487" i="35" s="1"/>
  <c r="G735" i="35"/>
  <c r="H735" i="35" s="1"/>
  <c r="G762" i="35"/>
  <c r="H762" i="35" s="1"/>
  <c r="G782" i="35"/>
  <c r="H782" i="35" s="1"/>
  <c r="G794" i="35"/>
  <c r="H794" i="35" s="1"/>
  <c r="G814" i="35"/>
  <c r="H814" i="35" s="1"/>
  <c r="G842" i="35"/>
  <c r="H842" i="35" s="1"/>
  <c r="G257" i="35"/>
  <c r="H257" i="35" s="1"/>
  <c r="G340" i="35"/>
  <c r="H340" i="35" s="1"/>
  <c r="G481" i="35"/>
  <c r="H481" i="35" s="1"/>
  <c r="G262" i="35"/>
  <c r="H262" i="35" s="1"/>
  <c r="G372" i="35"/>
  <c r="H372" i="35" s="1"/>
  <c r="G473" i="35"/>
  <c r="H473" i="35" s="1"/>
  <c r="G548" i="35"/>
  <c r="H548" i="35" s="1"/>
  <c r="G555" i="35"/>
  <c r="H555" i="35" s="1"/>
  <c r="G337" i="35"/>
  <c r="H337" i="35" s="1"/>
  <c r="G536" i="35"/>
  <c r="H536" i="35" s="1"/>
  <c r="G568" i="35"/>
  <c r="H568" i="35" s="1"/>
  <c r="H261" i="35"/>
  <c r="G355" i="35"/>
  <c r="H355" i="35" s="1"/>
  <c r="H364" i="35"/>
  <c r="G376" i="35"/>
  <c r="H376" i="35" s="1"/>
  <c r="G418" i="35"/>
  <c r="H418" i="35" s="1"/>
  <c r="G434" i="35"/>
  <c r="H434" i="35" s="1"/>
  <c r="G450" i="35"/>
  <c r="H450" i="35" s="1"/>
  <c r="G482" i="35"/>
  <c r="H482" i="35" s="1"/>
  <c r="G503" i="35"/>
  <c r="H503" i="35" s="1"/>
  <c r="G529" i="35"/>
  <c r="H529" i="35" s="1"/>
  <c r="G547" i="35"/>
  <c r="H547" i="35" s="1"/>
  <c r="G561" i="35"/>
  <c r="H561" i="35" s="1"/>
  <c r="G399" i="35"/>
  <c r="H399" i="35" s="1"/>
  <c r="G415" i="35"/>
  <c r="H415" i="35" s="1"/>
  <c r="G431" i="35"/>
  <c r="H431" i="35" s="1"/>
  <c r="G447" i="35"/>
  <c r="H447" i="35" s="1"/>
  <c r="G463" i="35"/>
  <c r="H463" i="35" s="1"/>
  <c r="G479" i="35"/>
  <c r="H479" i="35" s="1"/>
  <c r="G497" i="35"/>
  <c r="H497" i="35" s="1"/>
  <c r="G526" i="35"/>
  <c r="H526" i="35" s="1"/>
  <c r="G558" i="35"/>
  <c r="H558" i="35" s="1"/>
  <c r="H569" i="35"/>
  <c r="G577" i="35"/>
  <c r="H577" i="35" s="1"/>
  <c r="G353" i="35"/>
  <c r="H353" i="35" s="1"/>
  <c r="G493" i="35"/>
  <c r="H493" i="35" s="1"/>
  <c r="H513" i="35"/>
  <c r="G520" i="35"/>
  <c r="H520" i="35" s="1"/>
  <c r="G552" i="35"/>
  <c r="H552" i="35" s="1"/>
  <c r="H348" i="35"/>
  <c r="H378" i="35"/>
  <c r="G381" i="35"/>
  <c r="H381" i="35" s="1"/>
  <c r="G410" i="35"/>
  <c r="H410" i="35" s="1"/>
  <c r="G426" i="35"/>
  <c r="H426" i="35" s="1"/>
  <c r="G442" i="35"/>
  <c r="H442" i="35" s="1"/>
  <c r="G458" i="35"/>
  <c r="H458" i="35" s="1"/>
  <c r="G474" i="35"/>
  <c r="H474" i="35" s="1"/>
  <c r="G502" i="35"/>
  <c r="H502" i="35" s="1"/>
  <c r="G517" i="35"/>
  <c r="H517" i="35" s="1"/>
  <c r="G531" i="35"/>
  <c r="H531" i="35" s="1"/>
  <c r="G549" i="35"/>
  <c r="H549" i="35" s="1"/>
  <c r="G563" i="35"/>
  <c r="H563" i="35" s="1"/>
  <c r="H595" i="35"/>
  <c r="H603" i="35"/>
  <c r="H617" i="35"/>
  <c r="H624" i="35"/>
  <c r="H630" i="35"/>
  <c r="H638" i="35"/>
  <c r="H646" i="35"/>
  <c r="H662" i="35"/>
  <c r="H670" i="35"/>
  <c r="H694" i="35"/>
  <c r="G514" i="35"/>
  <c r="H514" i="35" s="1"/>
  <c r="G562" i="35"/>
  <c r="H562" i="35" s="1"/>
  <c r="H342" i="35"/>
  <c r="G344" i="35"/>
  <c r="H344" i="35" s="1"/>
  <c r="H358" i="35"/>
  <c r="G360" i="35"/>
  <c r="H360" i="35" s="1"/>
  <c r="G374" i="35"/>
  <c r="H374" i="35" s="1"/>
  <c r="G397" i="35"/>
  <c r="H397" i="35" s="1"/>
  <c r="G405" i="35"/>
  <c r="H405" i="35" s="1"/>
  <c r="G413" i="35"/>
  <c r="H413" i="35" s="1"/>
  <c r="G421" i="35"/>
  <c r="H421" i="35" s="1"/>
  <c r="G437" i="35"/>
  <c r="H437" i="35" s="1"/>
  <c r="G453" i="35"/>
  <c r="H453" i="35" s="1"/>
  <c r="G461" i="35"/>
  <c r="H461" i="35" s="1"/>
  <c r="G469" i="35"/>
  <c r="H469" i="35" s="1"/>
  <c r="G485" i="35"/>
  <c r="H485" i="35" s="1"/>
  <c r="G495" i="35"/>
  <c r="H495" i="35" s="1"/>
  <c r="G498" i="35"/>
  <c r="H498" i="35" s="1"/>
  <c r="H506" i="35"/>
  <c r="G508" i="35"/>
  <c r="H508" i="35" s="1"/>
  <c r="G511" i="35"/>
  <c r="H511" i="35" s="1"/>
  <c r="H521" i="35"/>
  <c r="G527" i="35"/>
  <c r="H527" i="35" s="1"/>
  <c r="G540" i="35"/>
  <c r="H540" i="35" s="1"/>
  <c r="G543" i="35"/>
  <c r="H543" i="35" s="1"/>
  <c r="G556" i="35"/>
  <c r="H556" i="35" s="1"/>
  <c r="G559" i="35"/>
  <c r="H559" i="35" s="1"/>
  <c r="H574" i="35"/>
  <c r="G387" i="35"/>
  <c r="H387" i="35" s="1"/>
  <c r="G395" i="35"/>
  <c r="H395" i="35" s="1"/>
  <c r="G411" i="35"/>
  <c r="H411" i="35" s="1"/>
  <c r="G419" i="35"/>
  <c r="H419" i="35" s="1"/>
  <c r="G427" i="35"/>
  <c r="H427" i="35" s="1"/>
  <c r="G435" i="35"/>
  <c r="H435" i="35" s="1"/>
  <c r="G443" i="35"/>
  <c r="H443" i="35" s="1"/>
  <c r="G451" i="35"/>
  <c r="H451" i="35" s="1"/>
  <c r="G459" i="35"/>
  <c r="H459" i="35" s="1"/>
  <c r="G499" i="35"/>
  <c r="H499" i="35" s="1"/>
  <c r="G512" i="35"/>
  <c r="H512" i="35" s="1"/>
  <c r="G544" i="35"/>
  <c r="H544" i="35" s="1"/>
  <c r="G560" i="35"/>
  <c r="H560" i="35" s="1"/>
  <c r="H336" i="35"/>
  <c r="G338" i="35"/>
  <c r="H338" i="35" s="1"/>
  <c r="H352" i="35"/>
  <c r="G496" i="35"/>
  <c r="H496" i="35" s="1"/>
  <c r="H504" i="35"/>
  <c r="G509" i="35"/>
  <c r="H509" i="35" s="1"/>
  <c r="H519" i="35"/>
  <c r="G522" i="35"/>
  <c r="H522" i="35" s="1"/>
  <c r="G525" i="35"/>
  <c r="H525" i="35" s="1"/>
  <c r="H535" i="35"/>
  <c r="G538" i="35"/>
  <c r="H538" i="35" s="1"/>
  <c r="G541" i="35"/>
  <c r="H541" i="35" s="1"/>
  <c r="H551" i="35"/>
  <c r="G554" i="35"/>
  <c r="H554" i="35" s="1"/>
  <c r="H567" i="35"/>
  <c r="G578" i="35"/>
  <c r="H578" i="35" s="1"/>
  <c r="G572" i="35"/>
  <c r="H572" i="35" s="1"/>
  <c r="H575" i="35"/>
  <c r="G580" i="35"/>
  <c r="H580" i="35" s="1"/>
  <c r="H583" i="35"/>
  <c r="H591" i="35"/>
  <c r="H599" i="35"/>
  <c r="H607" i="35"/>
  <c r="H627" i="35"/>
  <c r="H634" i="35"/>
  <c r="H642" i="35"/>
  <c r="H650" i="35"/>
  <c r="H682" i="35"/>
  <c r="H690" i="35"/>
  <c r="H573" i="35"/>
  <c r="H597" i="35"/>
  <c r="H605" i="35"/>
  <c r="H619" i="35"/>
  <c r="H625" i="35"/>
  <c r="H632" i="35"/>
  <c r="H640" i="35"/>
  <c r="H648" i="35"/>
  <c r="H656" i="35"/>
  <c r="H664" i="35"/>
  <c r="H672" i="35"/>
  <c r="H680" i="35"/>
  <c r="H688" i="35"/>
  <c r="H584" i="35"/>
  <c r="H592" i="35"/>
  <c r="H600" i="35"/>
  <c r="H608" i="35"/>
  <c r="G739" i="35"/>
  <c r="H739" i="35" s="1"/>
  <c r="G756" i="35"/>
  <c r="H756" i="35" s="1"/>
  <c r="G760" i="35"/>
  <c r="H760" i="35" s="1"/>
  <c r="G764" i="35"/>
  <c r="H764" i="35" s="1"/>
  <c r="G768" i="35"/>
  <c r="H768" i="35" s="1"/>
  <c r="G776" i="35"/>
  <c r="H776" i="35" s="1"/>
  <c r="G780" i="35"/>
  <c r="H780" i="35" s="1"/>
  <c r="G784" i="35"/>
  <c r="H784" i="35" s="1"/>
  <c r="G796" i="35"/>
  <c r="H796" i="35" s="1"/>
  <c r="G800" i="35"/>
  <c r="H800" i="35" s="1"/>
  <c r="G804" i="35"/>
  <c r="H804" i="35" s="1"/>
  <c r="G816" i="35"/>
  <c r="H816" i="35" s="1"/>
  <c r="G820" i="35"/>
  <c r="H820" i="35" s="1"/>
  <c r="G824" i="35"/>
  <c r="H824" i="35" s="1"/>
  <c r="G828" i="35"/>
  <c r="H828" i="35" s="1"/>
  <c r="G832" i="35"/>
  <c r="H832" i="35" s="1"/>
  <c r="G836" i="35"/>
  <c r="H836" i="35" s="1"/>
  <c r="G844" i="35"/>
  <c r="H844" i="35" s="1"/>
  <c r="G848" i="35"/>
  <c r="H848" i="35" s="1"/>
  <c r="G856" i="35"/>
  <c r="H856" i="35" s="1"/>
  <c r="G864" i="35"/>
  <c r="H864" i="35" s="1"/>
  <c r="G868" i="35"/>
  <c r="H868" i="35" s="1"/>
  <c r="G876" i="35"/>
  <c r="H876" i="35" s="1"/>
  <c r="G880" i="35"/>
  <c r="H880" i="35" s="1"/>
  <c r="G892" i="35"/>
  <c r="H892" i="35" s="1"/>
  <c r="H730" i="35"/>
  <c r="G738" i="35"/>
  <c r="H738" i="35" s="1"/>
  <c r="G740" i="35"/>
  <c r="H740" i="35" s="1"/>
  <c r="G744" i="35"/>
  <c r="H744" i="35" s="1"/>
  <c r="G745" i="35"/>
  <c r="H745" i="35" s="1"/>
  <c r="G746" i="35"/>
  <c r="H746" i="35" s="1"/>
  <c r="G748" i="35"/>
  <c r="H748" i="35" s="1"/>
  <c r="G751" i="35"/>
  <c r="H751" i="35" s="1"/>
  <c r="G753" i="35"/>
  <c r="H753" i="35" s="1"/>
  <c r="G755" i="35"/>
  <c r="H755" i="35" s="1"/>
  <c r="G759" i="35"/>
  <c r="H759" i="35" s="1"/>
  <c r="G761" i="35"/>
  <c r="H761" i="35" s="1"/>
  <c r="G763" i="35"/>
  <c r="H763" i="35" s="1"/>
  <c r="G767" i="35"/>
  <c r="H767" i="35" s="1"/>
  <c r="G769" i="35"/>
  <c r="H769" i="35" s="1"/>
  <c r="G771" i="35"/>
  <c r="H771" i="35" s="1"/>
  <c r="G773" i="35"/>
  <c r="H773" i="35" s="1"/>
  <c r="G777" i="35"/>
  <c r="H777" i="35" s="1"/>
  <c r="G781" i="35"/>
  <c r="H781" i="35" s="1"/>
  <c r="G783" i="35"/>
  <c r="H783" i="35" s="1"/>
  <c r="G785" i="35"/>
  <c r="H785" i="35" s="1"/>
  <c r="G789" i="35"/>
  <c r="H789" i="35" s="1"/>
  <c r="G791" i="35"/>
  <c r="H791" i="35" s="1"/>
  <c r="G797" i="35"/>
  <c r="H797" i="35" s="1"/>
  <c r="G801" i="35"/>
  <c r="H801" i="35" s="1"/>
  <c r="G803" i="35"/>
  <c r="H803" i="35" s="1"/>
  <c r="G805" i="35"/>
  <c r="H805" i="35" s="1"/>
  <c r="G809" i="35"/>
  <c r="H809" i="35" s="1"/>
  <c r="G811" i="35"/>
  <c r="H811" i="35" s="1"/>
  <c r="G813" i="35"/>
  <c r="H813" i="35" s="1"/>
  <c r="G815" i="35"/>
  <c r="H815" i="35" s="1"/>
  <c r="G817" i="35"/>
  <c r="H817" i="35" s="1"/>
  <c r="G819" i="35"/>
  <c r="H819" i="35" s="1"/>
  <c r="G821" i="35"/>
  <c r="H821" i="35" s="1"/>
  <c r="G825" i="35"/>
  <c r="H825" i="35" s="1"/>
  <c r="G827" i="35"/>
  <c r="H827" i="35" s="1"/>
  <c r="G833" i="35"/>
  <c r="H833" i="35" s="1"/>
  <c r="G837" i="35"/>
  <c r="H837" i="35" s="1"/>
  <c r="G839" i="35"/>
  <c r="H839" i="35" s="1"/>
  <c r="G841" i="35"/>
  <c r="H841" i="35" s="1"/>
  <c r="G843" i="35"/>
  <c r="H843" i="35" s="1"/>
  <c r="G845" i="35"/>
  <c r="H845" i="35" s="1"/>
  <c r="G847" i="35"/>
  <c r="H847" i="35" s="1"/>
  <c r="G849" i="35"/>
  <c r="H849" i="35" s="1"/>
  <c r="G851" i="35"/>
  <c r="H851" i="35" s="1"/>
  <c r="G855" i="35"/>
  <c r="H855" i="35" s="1"/>
  <c r="G857" i="35"/>
  <c r="H857" i="35" s="1"/>
  <c r="G859" i="35"/>
  <c r="H859" i="35" s="1"/>
  <c r="G861" i="35"/>
  <c r="H861" i="35" s="1"/>
  <c r="G865" i="35"/>
  <c r="H865" i="35" s="1"/>
  <c r="G869" i="35"/>
  <c r="H869" i="35" s="1"/>
  <c r="G873" i="35"/>
  <c r="H873" i="35" s="1"/>
  <c r="G875" i="35"/>
  <c r="H875" i="35" s="1"/>
  <c r="G879" i="35"/>
  <c r="H879" i="35" s="1"/>
  <c r="G883" i="35"/>
  <c r="H883" i="35" s="1"/>
  <c r="G885" i="35"/>
  <c r="H885" i="35" s="1"/>
  <c r="G887" i="35"/>
  <c r="H887" i="35" s="1"/>
  <c r="G889" i="35"/>
  <c r="H889" i="35" s="1"/>
  <c r="G891" i="35"/>
  <c r="H891" i="35" s="1"/>
  <c r="G893" i="35"/>
  <c r="H893" i="35" s="1"/>
  <c r="G11" i="35"/>
  <c r="H11" i="35" s="1"/>
  <c r="G13" i="35"/>
  <c r="H13" i="35" s="1"/>
  <c r="G15" i="35"/>
  <c r="H15" i="35" s="1"/>
  <c r="G24" i="35"/>
  <c r="H24" i="35" s="1"/>
  <c r="G28" i="35"/>
  <c r="H28" i="35" s="1"/>
  <c r="G30" i="35"/>
  <c r="H30" i="35" s="1"/>
  <c r="G32" i="35"/>
  <c r="H32" i="35" s="1"/>
  <c r="G34" i="35"/>
  <c r="H34" i="35" s="1"/>
  <c r="G36" i="35"/>
  <c r="H36" i="35" s="1"/>
  <c r="G38" i="35"/>
  <c r="H38" i="35" s="1"/>
  <c r="G42" i="35"/>
  <c r="H42" i="35" s="1"/>
  <c r="G12" i="35"/>
  <c r="H12" i="35" s="1"/>
  <c r="G14" i="35"/>
  <c r="H14" i="35" s="1"/>
  <c r="G18" i="35"/>
  <c r="H18" i="35" s="1"/>
  <c r="G19" i="35"/>
  <c r="H19" i="35" s="1"/>
  <c r="G20" i="35"/>
  <c r="H20" i="35" s="1"/>
  <c r="G22" i="35"/>
  <c r="H22" i="35" s="1"/>
  <c r="G25" i="35"/>
  <c r="H25" i="35" s="1"/>
  <c r="G29" i="35"/>
  <c r="H29" i="35" s="1"/>
  <c r="G33" i="35"/>
  <c r="H33" i="35" s="1"/>
  <c r="G35" i="35"/>
  <c r="H35" i="35" s="1"/>
  <c r="G37" i="35"/>
  <c r="H37" i="35" s="1"/>
  <c r="G41" i="35"/>
  <c r="H41" i="35" s="1"/>
  <c r="G43" i="35"/>
  <c r="H43" i="35" s="1"/>
  <c r="H212" i="42"/>
  <c r="I212" i="42" s="1"/>
  <c r="H392" i="42"/>
  <c r="I392" i="42" s="1"/>
  <c r="H542" i="42"/>
  <c r="I542" i="42" s="1"/>
  <c r="H222" i="42"/>
  <c r="I222" i="42" s="1"/>
  <c r="H376" i="42"/>
  <c r="I376" i="42" s="1"/>
  <c r="H479" i="42"/>
  <c r="I479" i="42" s="1"/>
  <c r="H216" i="42"/>
  <c r="I216" i="42" s="1"/>
  <c r="H458" i="42"/>
  <c r="I458" i="42" s="1"/>
  <c r="H201" i="42"/>
  <c r="I201" i="42" s="1"/>
  <c r="H206" i="42"/>
  <c r="I206" i="42" s="1"/>
  <c r="H199" i="42"/>
  <c r="I199" i="42" s="1"/>
  <c r="H210" i="42"/>
  <c r="I210" i="42" s="1"/>
  <c r="H220" i="42"/>
  <c r="I220" i="42" s="1"/>
  <c r="H374" i="42"/>
  <c r="I374" i="42" s="1"/>
  <c r="H438" i="42"/>
  <c r="I438" i="42" s="1"/>
  <c r="H456" i="42"/>
  <c r="I456" i="42" s="1"/>
  <c r="H561" i="42"/>
  <c r="I561" i="42" s="1"/>
  <c r="H572" i="42"/>
  <c r="I572" i="42" s="1"/>
  <c r="H582" i="42"/>
  <c r="I582" i="42" s="1"/>
  <c r="H594" i="42"/>
  <c r="I594" i="42" s="1"/>
  <c r="H605" i="42"/>
  <c r="I605" i="42" s="1"/>
  <c r="H616" i="42"/>
  <c r="I616" i="42" s="1"/>
  <c r="H634" i="42"/>
  <c r="I634" i="42" s="1"/>
  <c r="H643" i="42"/>
  <c r="I643" i="42" s="1"/>
  <c r="H656" i="42"/>
  <c r="I656" i="42" s="1"/>
  <c r="H665" i="42"/>
  <c r="I665" i="42" s="1"/>
  <c r="H882" i="42"/>
  <c r="I882" i="42" s="1"/>
  <c r="H448" i="42"/>
  <c r="I448" i="42" s="1"/>
  <c r="H465" i="42"/>
  <c r="I465" i="42" s="1"/>
  <c r="I551" i="42"/>
  <c r="I197" i="42"/>
  <c r="H427" i="42"/>
  <c r="I427" i="42" s="1"/>
  <c r="H446" i="42"/>
  <c r="I446" i="42" s="1"/>
  <c r="H511" i="42"/>
  <c r="I511" i="42" s="1"/>
  <c r="I518" i="42"/>
  <c r="H540" i="42"/>
  <c r="I540" i="42" s="1"/>
  <c r="H836" i="42"/>
  <c r="I836" i="42" s="1"/>
  <c r="H417" i="42"/>
  <c r="I417" i="42" s="1"/>
  <c r="H200" i="42"/>
  <c r="I200" i="42" s="1"/>
  <c r="H211" i="42"/>
  <c r="I211" i="42" s="1"/>
  <c r="H221" i="42"/>
  <c r="I221" i="42" s="1"/>
  <c r="H405" i="42"/>
  <c r="I405" i="42" s="1"/>
  <c r="H423" i="42"/>
  <c r="I423" i="42" s="1"/>
  <c r="H508" i="42"/>
  <c r="I508" i="42" s="1"/>
  <c r="H764" i="42"/>
  <c r="I764" i="42" s="1"/>
  <c r="H435" i="42"/>
  <c r="I435" i="42" s="1"/>
  <c r="H205" i="42"/>
  <c r="I205" i="42" s="1"/>
  <c r="H215" i="42"/>
  <c r="I215" i="42" s="1"/>
  <c r="H395" i="42"/>
  <c r="I395" i="42" s="1"/>
  <c r="H414" i="42"/>
  <c r="I414" i="42" s="1"/>
  <c r="H481" i="42"/>
  <c r="I481" i="42" s="1"/>
  <c r="H499" i="42"/>
  <c r="I499" i="42" s="1"/>
  <c r="H771" i="42"/>
  <c r="I771" i="42" s="1"/>
  <c r="H208" i="42"/>
  <c r="I208" i="42" s="1"/>
  <c r="H217" i="42"/>
  <c r="I217" i="42" s="1"/>
  <c r="H385" i="42"/>
  <c r="I385" i="42" s="1"/>
  <c r="H401" i="42"/>
  <c r="I401" i="42" s="1"/>
  <c r="H470" i="42"/>
  <c r="I470" i="42" s="1"/>
  <c r="H488" i="42"/>
  <c r="I488" i="42" s="1"/>
  <c r="H730" i="42"/>
  <c r="I730" i="42" s="1"/>
  <c r="H227" i="42"/>
  <c r="I227" i="42" s="1"/>
  <c r="H229" i="42"/>
  <c r="I229" i="42" s="1"/>
  <c r="H232" i="42"/>
  <c r="I232" i="42" s="1"/>
  <c r="H236" i="42"/>
  <c r="I236" i="42" s="1"/>
  <c r="H238" i="42"/>
  <c r="I238" i="42" s="1"/>
  <c r="H240" i="42"/>
  <c r="I240" i="42" s="1"/>
  <c r="H243" i="42"/>
  <c r="I243" i="42" s="1"/>
  <c r="H245" i="42"/>
  <c r="I245" i="42" s="1"/>
  <c r="H251" i="42"/>
  <c r="I251" i="42" s="1"/>
  <c r="H254" i="42"/>
  <c r="I254" i="42" s="1"/>
  <c r="H256" i="42"/>
  <c r="I256" i="42" s="1"/>
  <c r="H260" i="42"/>
  <c r="I260" i="42" s="1"/>
  <c r="H261" i="42"/>
  <c r="I261" i="42" s="1"/>
  <c r="H262" i="42"/>
  <c r="I262" i="42" s="1"/>
  <c r="H267" i="42"/>
  <c r="I267" i="42" s="1"/>
  <c r="H270" i="42"/>
  <c r="I270" i="42" s="1"/>
  <c r="H272" i="42"/>
  <c r="I272" i="42" s="1"/>
  <c r="H275" i="42"/>
  <c r="I275" i="42" s="1"/>
  <c r="H277" i="42"/>
  <c r="I277" i="42" s="1"/>
  <c r="H279" i="42"/>
  <c r="I279" i="42" s="1"/>
  <c r="H283" i="42"/>
  <c r="I283" i="42" s="1"/>
  <c r="H285" i="42"/>
  <c r="I285" i="42" s="1"/>
  <c r="H289" i="42"/>
  <c r="I289" i="42" s="1"/>
  <c r="H292" i="42"/>
  <c r="I292" i="42" s="1"/>
  <c r="H294" i="42"/>
  <c r="I294" i="42" s="1"/>
  <c r="H297" i="42"/>
  <c r="I297" i="42" s="1"/>
  <c r="H299" i="42"/>
  <c r="I299" i="42" s="1"/>
  <c r="H301" i="42"/>
  <c r="I301" i="42" s="1"/>
  <c r="H305" i="42"/>
  <c r="I305" i="42" s="1"/>
  <c r="H307" i="42"/>
  <c r="I307" i="42" s="1"/>
  <c r="H310" i="42"/>
  <c r="I310" i="42" s="1"/>
  <c r="H313" i="42"/>
  <c r="I313" i="42" s="1"/>
  <c r="H316" i="42"/>
  <c r="I316" i="42" s="1"/>
  <c r="H318" i="42"/>
  <c r="I318" i="42" s="1"/>
  <c r="H320" i="42"/>
  <c r="I320" i="42" s="1"/>
  <c r="H322" i="42"/>
  <c r="I322" i="42" s="1"/>
  <c r="H326" i="42"/>
  <c r="I326" i="42" s="1"/>
  <c r="H329" i="42"/>
  <c r="I329" i="42" s="1"/>
  <c r="H331" i="42"/>
  <c r="I331" i="42" s="1"/>
  <c r="H333" i="42"/>
  <c r="I333" i="42" s="1"/>
  <c r="H336" i="42"/>
  <c r="I336" i="42" s="1"/>
  <c r="H338" i="42"/>
  <c r="I338" i="42" s="1"/>
  <c r="H341" i="42"/>
  <c r="I341" i="42" s="1"/>
  <c r="H343" i="42"/>
  <c r="I343" i="42" s="1"/>
  <c r="H348" i="42"/>
  <c r="I348" i="42" s="1"/>
  <c r="H350" i="42"/>
  <c r="I350" i="42" s="1"/>
  <c r="H353" i="42"/>
  <c r="I353" i="42" s="1"/>
  <c r="H357" i="42"/>
  <c r="I357" i="42" s="1"/>
  <c r="H359" i="42"/>
  <c r="I359" i="42" s="1"/>
  <c r="H361" i="42"/>
  <c r="I361" i="42" s="1"/>
  <c r="H364" i="42"/>
  <c r="I364" i="42" s="1"/>
  <c r="H390" i="42"/>
  <c r="I390" i="42" s="1"/>
  <c r="H399" i="42"/>
  <c r="I399" i="42" s="1"/>
  <c r="H411" i="42"/>
  <c r="I411" i="42" s="1"/>
  <c r="H421" i="42"/>
  <c r="I421" i="42" s="1"/>
  <c r="H433" i="42"/>
  <c r="I433" i="42" s="1"/>
  <c r="H442" i="42"/>
  <c r="I442" i="42" s="1"/>
  <c r="H453" i="42"/>
  <c r="I453" i="42" s="1"/>
  <c r="H463" i="42"/>
  <c r="I463" i="42" s="1"/>
  <c r="H476" i="42"/>
  <c r="I476" i="42" s="1"/>
  <c r="H486" i="42"/>
  <c r="I486" i="42" s="1"/>
  <c r="H497" i="42"/>
  <c r="I497" i="42" s="1"/>
  <c r="H506" i="42"/>
  <c r="I506" i="42" s="1"/>
  <c r="H516" i="42"/>
  <c r="I516" i="42" s="1"/>
  <c r="H728" i="42"/>
  <c r="I728" i="42" s="1"/>
  <c r="H538" i="42"/>
  <c r="I538" i="42" s="1"/>
  <c r="H809" i="42"/>
  <c r="I809" i="42" s="1"/>
  <c r="H870" i="42"/>
  <c r="I870" i="42" s="1"/>
  <c r="H367" i="42"/>
  <c r="I367" i="42" s="1"/>
  <c r="H378" i="42"/>
  <c r="I378" i="42" s="1"/>
  <c r="H387" i="42"/>
  <c r="I387" i="42" s="1"/>
  <c r="H397" i="42"/>
  <c r="I397" i="42" s="1"/>
  <c r="H408" i="42"/>
  <c r="I408" i="42" s="1"/>
  <c r="H419" i="42"/>
  <c r="I419" i="42" s="1"/>
  <c r="H430" i="42"/>
  <c r="I430" i="42" s="1"/>
  <c r="H440" i="42"/>
  <c r="I440" i="42" s="1"/>
  <c r="H451" i="42"/>
  <c r="I451" i="42" s="1"/>
  <c r="H461" i="42"/>
  <c r="I461" i="42" s="1"/>
  <c r="H473" i="42"/>
  <c r="I473" i="42" s="1"/>
  <c r="H484" i="42"/>
  <c r="I484" i="42" s="1"/>
  <c r="H495" i="42"/>
  <c r="I495" i="42" s="1"/>
  <c r="H513" i="42"/>
  <c r="I513" i="42" s="1"/>
  <c r="I365" i="42"/>
  <c r="I531" i="42"/>
  <c r="I554" i="42"/>
  <c r="I563" i="42"/>
  <c r="I574" i="42"/>
  <c r="I584" i="42"/>
  <c r="I597" i="42"/>
  <c r="I607" i="42"/>
  <c r="I618" i="42"/>
  <c r="I627" i="42"/>
  <c r="I637" i="42"/>
  <c r="I647" i="42"/>
  <c r="I659" i="42"/>
  <c r="I684" i="42"/>
  <c r="H703" i="42"/>
  <c r="I703" i="42" s="1"/>
  <c r="H790" i="42"/>
  <c r="I790" i="42" s="1"/>
  <c r="H844" i="42"/>
  <c r="I844" i="42" s="1"/>
  <c r="I525" i="42"/>
  <c r="I548" i="42"/>
  <c r="I559" i="42"/>
  <c r="I569" i="42"/>
  <c r="I579" i="42"/>
  <c r="I591" i="42"/>
  <c r="I602" i="42"/>
  <c r="I632" i="42"/>
  <c r="I641" i="42"/>
  <c r="I653" i="42"/>
  <c r="I663" i="42"/>
  <c r="I833" i="42"/>
  <c r="H856" i="42"/>
  <c r="I856" i="42" s="1"/>
  <c r="H682" i="42"/>
  <c r="I682" i="42" s="1"/>
  <c r="H893" i="42"/>
  <c r="I893" i="42" s="1"/>
  <c r="I519" i="42"/>
  <c r="H532" i="42"/>
  <c r="I532" i="42" s="1"/>
  <c r="I556" i="42"/>
  <c r="I567" i="42"/>
  <c r="I577" i="42"/>
  <c r="I586" i="42"/>
  <c r="I600" i="42"/>
  <c r="I609" i="42"/>
  <c r="I620" i="42"/>
  <c r="I629" i="42"/>
  <c r="I639" i="42"/>
  <c r="I650" i="42"/>
  <c r="I661" i="42"/>
  <c r="H768" i="42"/>
  <c r="I768" i="42" s="1"/>
  <c r="H786" i="42"/>
  <c r="I786" i="42" s="1"/>
  <c r="H814" i="42"/>
  <c r="I814" i="42" s="1"/>
  <c r="H847" i="42"/>
  <c r="I847" i="42" s="1"/>
  <c r="I517" i="42"/>
  <c r="I539" i="42"/>
  <c r="H544" i="42"/>
  <c r="I544" i="42" s="1"/>
  <c r="I549" i="42"/>
  <c r="I560" i="42"/>
  <c r="I571" i="42"/>
  <c r="I580" i="42"/>
  <c r="I592" i="42"/>
  <c r="I603" i="42"/>
  <c r="H705" i="42"/>
  <c r="I705" i="42" s="1"/>
  <c r="H726" i="42"/>
  <c r="I726" i="42" s="1"/>
  <c r="H868" i="42"/>
  <c r="I868" i="42" s="1"/>
  <c r="I748" i="42"/>
  <c r="H811" i="42"/>
  <c r="I811" i="42" s="1"/>
  <c r="H828" i="42"/>
  <c r="I828" i="42" s="1"/>
  <c r="I668" i="42"/>
  <c r="H824" i="42"/>
  <c r="I824" i="42" s="1"/>
  <c r="H842" i="42"/>
  <c r="I842" i="42" s="1"/>
  <c r="H851" i="42"/>
  <c r="I851" i="42" s="1"/>
  <c r="H865" i="42"/>
  <c r="I865" i="42" s="1"/>
  <c r="H879" i="42"/>
  <c r="I879" i="42" s="1"/>
  <c r="H891" i="42"/>
  <c r="I891" i="42" s="1"/>
  <c r="I782" i="41"/>
  <c r="I290" i="41"/>
  <c r="I446" i="41"/>
  <c r="I556" i="41"/>
  <c r="H784" i="41"/>
  <c r="I784" i="41" s="1"/>
  <c r="I331" i="41"/>
  <c r="I538" i="41"/>
  <c r="I794" i="41"/>
  <c r="I186" i="41"/>
  <c r="I318" i="41"/>
  <c r="I184" i="41"/>
  <c r="H285" i="41"/>
  <c r="I285" i="41" s="1"/>
  <c r="H310" i="41"/>
  <c r="I310" i="41" s="1"/>
  <c r="I316" i="41"/>
  <c r="H322" i="41"/>
  <c r="I322" i="41" s="1"/>
  <c r="I329" i="41"/>
  <c r="H431" i="41"/>
  <c r="I431" i="41" s="1"/>
  <c r="H542" i="41"/>
  <c r="I542" i="41" s="1"/>
  <c r="I862" i="41"/>
  <c r="I493" i="41"/>
  <c r="I554" i="41"/>
  <c r="H283" i="41"/>
  <c r="I283" i="41" s="1"/>
  <c r="H307" i="41"/>
  <c r="I307" i="41" s="1"/>
  <c r="H320" i="41"/>
  <c r="I320" i="41" s="1"/>
  <c r="H333" i="41"/>
  <c r="I333" i="41" s="1"/>
  <c r="H540" i="41"/>
  <c r="I540" i="41" s="1"/>
  <c r="H786" i="41"/>
  <c r="I786" i="41" s="1"/>
  <c r="I305" i="41"/>
  <c r="I124" i="41"/>
  <c r="H171" i="41"/>
  <c r="I171" i="41" s="1"/>
  <c r="I544" i="41"/>
  <c r="H780" i="41"/>
  <c r="I780" i="41" s="1"/>
  <c r="H892" i="41"/>
  <c r="I892" i="41" s="1"/>
  <c r="H891" i="41"/>
  <c r="I891" i="41" s="1"/>
  <c r="H893" i="41"/>
  <c r="I893" i="41" s="1"/>
  <c r="H889" i="41"/>
  <c r="I889" i="41" s="1"/>
  <c r="H886" i="41"/>
  <c r="I886" i="41" s="1"/>
  <c r="H885" i="41"/>
  <c r="I885" i="41" s="1"/>
  <c r="H887" i="41"/>
  <c r="I887" i="41" s="1"/>
  <c r="H883" i="41"/>
  <c r="I883" i="41" s="1"/>
  <c r="H880" i="41"/>
  <c r="I880" i="41" s="1"/>
  <c r="H875" i="41"/>
  <c r="I875" i="41" s="1"/>
  <c r="H876" i="41"/>
  <c r="I876" i="41" s="1"/>
  <c r="H873" i="41"/>
  <c r="I873" i="41" s="1"/>
  <c r="H868" i="41"/>
  <c r="I868" i="41" s="1"/>
  <c r="H870" i="41"/>
  <c r="I870" i="41" s="1"/>
  <c r="H865" i="41"/>
  <c r="I865" i="41" s="1"/>
  <c r="H864" i="41"/>
  <c r="I864" i="41" s="1"/>
  <c r="H866" i="41"/>
  <c r="I866" i="41" s="1"/>
  <c r="H859" i="41"/>
  <c r="I859" i="41" s="1"/>
  <c r="H855" i="41"/>
  <c r="I855" i="41" s="1"/>
  <c r="H857" i="41"/>
  <c r="I857" i="41" s="1"/>
  <c r="H848" i="41"/>
  <c r="I848" i="41" s="1"/>
  <c r="H847" i="41"/>
  <c r="I847" i="41" s="1"/>
  <c r="H849" i="41"/>
  <c r="I849" i="41" s="1"/>
  <c r="H851" i="41"/>
  <c r="I851" i="41" s="1"/>
  <c r="H842" i="41"/>
  <c r="I842" i="41" s="1"/>
  <c r="H841" i="41"/>
  <c r="I841" i="41" s="1"/>
  <c r="H843" i="41"/>
  <c r="I843" i="41" s="1"/>
  <c r="H845" i="41"/>
  <c r="I845" i="41" s="1"/>
  <c r="H839" i="41"/>
  <c r="I839" i="41" s="1"/>
  <c r="H837" i="41"/>
  <c r="I837" i="41" s="1"/>
  <c r="H833" i="41"/>
  <c r="I833" i="41" s="1"/>
  <c r="H832" i="41"/>
  <c r="I832" i="41" s="1"/>
  <c r="H834" i="41"/>
  <c r="I834" i="41" s="1"/>
  <c r="H825" i="41"/>
  <c r="I825" i="41" s="1"/>
  <c r="H827" i="41"/>
  <c r="I827" i="41" s="1"/>
  <c r="H824" i="41"/>
  <c r="I824" i="41" s="1"/>
  <c r="H826" i="41"/>
  <c r="I826" i="41" s="1"/>
  <c r="H828" i="41"/>
  <c r="I828" i="41" s="1"/>
  <c r="H819" i="41"/>
  <c r="I819" i="41" s="1"/>
  <c r="H820" i="41"/>
  <c r="I820" i="41" s="1"/>
  <c r="H822" i="41"/>
  <c r="I822" i="41" s="1"/>
  <c r="H814" i="41"/>
  <c r="I814" i="41" s="1"/>
  <c r="H813" i="41"/>
  <c r="I813" i="41" s="1"/>
  <c r="H815" i="41"/>
  <c r="I815" i="41" s="1"/>
  <c r="H817" i="41"/>
  <c r="I817" i="41" s="1"/>
  <c r="H809" i="41"/>
  <c r="I809" i="41" s="1"/>
  <c r="H811" i="41"/>
  <c r="I811" i="41" s="1"/>
  <c r="H803" i="41"/>
  <c r="I803" i="41" s="1"/>
  <c r="H800" i="41"/>
  <c r="I800" i="41" s="1"/>
  <c r="H802" i="41"/>
  <c r="I802" i="41" s="1"/>
  <c r="H804" i="41"/>
  <c r="I804" i="41" s="1"/>
  <c r="H806" i="41"/>
  <c r="I806" i="41" s="1"/>
  <c r="H796" i="41"/>
  <c r="I796" i="41" s="1"/>
  <c r="H798" i="41"/>
  <c r="I798" i="41" s="1"/>
  <c r="H793" i="41"/>
  <c r="I793" i="41" s="1"/>
  <c r="H790" i="41"/>
  <c r="I790" i="41" s="1"/>
  <c r="H789" i="41"/>
  <c r="I789" i="41" s="1"/>
  <c r="H791" i="41"/>
  <c r="I791" i="41" s="1"/>
  <c r="H785" i="41"/>
  <c r="I785" i="41" s="1"/>
  <c r="I781" i="41"/>
  <c r="I783" i="41"/>
  <c r="H776" i="41"/>
  <c r="I776" i="41" s="1"/>
  <c r="H778" i="41"/>
  <c r="I778" i="41" s="1"/>
  <c r="H773" i="41"/>
  <c r="I773" i="41" s="1"/>
  <c r="H774" i="41"/>
  <c r="I774" i="41" s="1"/>
  <c r="H771" i="41"/>
  <c r="I771" i="41" s="1"/>
  <c r="H768" i="41"/>
  <c r="I768" i="41" s="1"/>
  <c r="H767" i="41"/>
  <c r="I767" i="41" s="1"/>
  <c r="H769" i="41"/>
  <c r="I769" i="41" s="1"/>
  <c r="H759" i="41"/>
  <c r="I759" i="41" s="1"/>
  <c r="H761" i="41"/>
  <c r="I761" i="41" s="1"/>
  <c r="H763" i="41"/>
  <c r="I763" i="41" s="1"/>
  <c r="H758" i="41"/>
  <c r="I758" i="41" s="1"/>
  <c r="H760" i="41"/>
  <c r="I760" i="41" s="1"/>
  <c r="H762" i="41"/>
  <c r="I762" i="41" s="1"/>
  <c r="H764" i="41"/>
  <c r="I764" i="41" s="1"/>
  <c r="H753" i="41"/>
  <c r="I753" i="41" s="1"/>
  <c r="H754" i="41"/>
  <c r="I754" i="41" s="1"/>
  <c r="H756" i="41"/>
  <c r="I756" i="41" s="1"/>
  <c r="H751" i="41"/>
  <c r="I751" i="41" s="1"/>
  <c r="H748" i="41"/>
  <c r="I748" i="41" s="1"/>
  <c r="H744" i="41"/>
  <c r="I744" i="41" s="1"/>
  <c r="H745" i="41"/>
  <c r="I745" i="41" s="1"/>
  <c r="H746" i="41"/>
  <c r="I746" i="41" s="1"/>
  <c r="H740" i="41"/>
  <c r="I740" i="41" s="1"/>
  <c r="H737" i="41"/>
  <c r="I737" i="41" s="1"/>
  <c r="H739" i="41"/>
  <c r="I739" i="41" s="1"/>
  <c r="H741" i="41"/>
  <c r="I741" i="41" s="1"/>
  <c r="H735" i="41"/>
  <c r="I735" i="41" s="1"/>
  <c r="H728" i="41"/>
  <c r="I728" i="41" s="1"/>
  <c r="H730" i="41"/>
  <c r="I730" i="41" s="1"/>
  <c r="H721" i="41"/>
  <c r="I721" i="41" s="1"/>
  <c r="H720" i="41"/>
  <c r="I720" i="41" s="1"/>
  <c r="H722" i="41"/>
  <c r="I722" i="41" s="1"/>
  <c r="H724" i="41"/>
  <c r="I724" i="41" s="1"/>
  <c r="H718" i="41"/>
  <c r="I718" i="41" s="1"/>
  <c r="H716" i="41"/>
  <c r="I716" i="41" s="1"/>
  <c r="H712" i="41"/>
  <c r="I712" i="41" s="1"/>
  <c r="H711" i="41"/>
  <c r="I711" i="41" s="1"/>
  <c r="H713" i="41"/>
  <c r="I713" i="41" s="1"/>
  <c r="H706" i="41"/>
  <c r="I706" i="41" s="1"/>
  <c r="I704" i="41"/>
  <c r="H703" i="41"/>
  <c r="I703" i="41" s="1"/>
  <c r="H705" i="41"/>
  <c r="I705" i="41" s="1"/>
  <c r="H707" i="41"/>
  <c r="I707" i="41" s="1"/>
  <c r="I700" i="41"/>
  <c r="H698" i="41"/>
  <c r="I698" i="41" s="1"/>
  <c r="H699" i="41"/>
  <c r="I699" i="41" s="1"/>
  <c r="H701" i="41"/>
  <c r="I701" i="41" s="1"/>
  <c r="H693" i="41"/>
  <c r="I693" i="41" s="1"/>
  <c r="H692" i="41"/>
  <c r="I692" i="41" s="1"/>
  <c r="H694" i="41"/>
  <c r="I694" i="41" s="1"/>
  <c r="H696" i="41"/>
  <c r="I696" i="41" s="1"/>
  <c r="H688" i="41"/>
  <c r="I688" i="41" s="1"/>
  <c r="H690" i="41"/>
  <c r="I690" i="41" s="1"/>
  <c r="H684" i="41"/>
  <c r="I684" i="41" s="1"/>
  <c r="I680" i="41"/>
  <c r="I682" i="41"/>
  <c r="H679" i="41"/>
  <c r="I679" i="41" s="1"/>
  <c r="H681" i="41"/>
  <c r="I681" i="41" s="1"/>
  <c r="H683" i="41"/>
  <c r="I683" i="41" s="1"/>
  <c r="H685" i="41"/>
  <c r="I685" i="41" s="1"/>
  <c r="H675" i="41"/>
  <c r="I675" i="41" s="1"/>
  <c r="H677" i="41"/>
  <c r="I677" i="41" s="1"/>
  <c r="H672" i="41"/>
  <c r="I672" i="41" s="1"/>
  <c r="H673" i="41"/>
  <c r="I673" i="41" s="1"/>
  <c r="H669" i="41"/>
  <c r="I669" i="41" s="1"/>
  <c r="H668" i="41"/>
  <c r="I668" i="41" s="1"/>
  <c r="H670" i="41"/>
  <c r="I670" i="41" s="1"/>
  <c r="H660" i="41"/>
  <c r="I660" i="41" s="1"/>
  <c r="H662" i="41"/>
  <c r="I662" i="41" s="1"/>
  <c r="H664" i="41"/>
  <c r="I664" i="41" s="1"/>
  <c r="H659" i="41"/>
  <c r="I659" i="41" s="1"/>
  <c r="H661" i="41"/>
  <c r="I661" i="41" s="1"/>
  <c r="H663" i="41"/>
  <c r="I663" i="41" s="1"/>
  <c r="H665" i="41"/>
  <c r="I665" i="41" s="1"/>
  <c r="H655" i="41"/>
  <c r="I655" i="41" s="1"/>
  <c r="H657" i="41"/>
  <c r="I657" i="41" s="1"/>
  <c r="H653" i="41"/>
  <c r="I653" i="41" s="1"/>
  <c r="H650" i="41"/>
  <c r="I650" i="41" s="1"/>
  <c r="H646" i="41"/>
  <c r="I646" i="41" s="1"/>
  <c r="H648" i="41"/>
  <c r="I648" i="41" s="1"/>
  <c r="H638" i="41"/>
  <c r="I638" i="41" s="1"/>
  <c r="H640" i="41"/>
  <c r="I640" i="41" s="1"/>
  <c r="H642" i="41"/>
  <c r="I642" i="41" s="1"/>
  <c r="H637" i="41"/>
  <c r="I637" i="41" s="1"/>
  <c r="H639" i="41"/>
  <c r="I639" i="41" s="1"/>
  <c r="H641" i="41"/>
  <c r="I641" i="41" s="1"/>
  <c r="H643" i="41"/>
  <c r="I643" i="41" s="1"/>
  <c r="H632" i="41"/>
  <c r="I632" i="41" s="1"/>
  <c r="H633" i="41"/>
  <c r="I633" i="41" s="1"/>
  <c r="H635" i="41"/>
  <c r="I635" i="41" s="1"/>
  <c r="H629" i="41"/>
  <c r="I629" i="41" s="1"/>
  <c r="H630" i="41"/>
  <c r="I630" i="41" s="1"/>
  <c r="H623" i="41"/>
  <c r="I623" i="41" s="1"/>
  <c r="H624" i="41"/>
  <c r="I624" i="41" s="1"/>
  <c r="H625" i="41"/>
  <c r="I625" i="41" s="1"/>
  <c r="H617" i="41"/>
  <c r="I617" i="41" s="1"/>
  <c r="H616" i="41"/>
  <c r="I616" i="41" s="1"/>
  <c r="H618" i="41"/>
  <c r="I618" i="41" s="1"/>
  <c r="H620" i="41"/>
  <c r="I620" i="41" s="1"/>
  <c r="H614" i="41"/>
  <c r="I614" i="41" s="1"/>
  <c r="H608" i="41"/>
  <c r="I608" i="41" s="1"/>
  <c r="I606" i="41"/>
  <c r="H605" i="41"/>
  <c r="I605" i="41" s="1"/>
  <c r="H607" i="41"/>
  <c r="I607" i="41" s="1"/>
  <c r="H609" i="41"/>
  <c r="I609" i="41" s="1"/>
  <c r="H600" i="41"/>
  <c r="I600" i="41" s="1"/>
  <c r="H599" i="41"/>
  <c r="I599" i="41" s="1"/>
  <c r="H601" i="41"/>
  <c r="I601" i="41" s="1"/>
  <c r="H603" i="41"/>
  <c r="I603" i="41" s="1"/>
  <c r="H597" i="41"/>
  <c r="I597" i="41" s="1"/>
  <c r="H595" i="41"/>
  <c r="I595" i="41" s="1"/>
  <c r="H590" i="41"/>
  <c r="I590" i="41" s="1"/>
  <c r="H592" i="41"/>
  <c r="I592" i="41" s="1"/>
  <c r="H583" i="41"/>
  <c r="I583" i="41" s="1"/>
  <c r="H585" i="41"/>
  <c r="I585" i="41" s="1"/>
  <c r="H582" i="41"/>
  <c r="I582" i="41" s="1"/>
  <c r="H584" i="41"/>
  <c r="I584" i="41" s="1"/>
  <c r="H586" i="41"/>
  <c r="I586" i="41" s="1"/>
  <c r="H577" i="41"/>
  <c r="I577" i="41" s="1"/>
  <c r="H579" i="41"/>
  <c r="I579" i="41" s="1"/>
  <c r="H578" i="41"/>
  <c r="I578" i="41" s="1"/>
  <c r="H580" i="41"/>
  <c r="I580" i="41" s="1"/>
  <c r="I572" i="41"/>
  <c r="I574" i="41"/>
  <c r="H571" i="41"/>
  <c r="I571" i="41" s="1"/>
  <c r="H573" i="41"/>
  <c r="I573" i="41" s="1"/>
  <c r="H575" i="41"/>
  <c r="I575" i="41" s="1"/>
  <c r="H568" i="41"/>
  <c r="I568" i="41" s="1"/>
  <c r="H567" i="41"/>
  <c r="I567" i="41" s="1"/>
  <c r="H569" i="41"/>
  <c r="I569" i="41" s="1"/>
  <c r="H559" i="41"/>
  <c r="I559" i="41" s="1"/>
  <c r="H561" i="41"/>
  <c r="I561" i="41" s="1"/>
  <c r="H558" i="41"/>
  <c r="I558" i="41" s="1"/>
  <c r="H560" i="41"/>
  <c r="I560" i="41" s="1"/>
  <c r="H562" i="41"/>
  <c r="I562" i="41" s="1"/>
  <c r="H564" i="41"/>
  <c r="I564" i="41" s="1"/>
  <c r="H552" i="41"/>
  <c r="I552" i="41" s="1"/>
  <c r="H547" i="41"/>
  <c r="I547" i="41" s="1"/>
  <c r="H549" i="41"/>
  <c r="I549" i="41" s="1"/>
  <c r="H539" i="41"/>
  <c r="I539" i="41" s="1"/>
  <c r="I543" i="41"/>
  <c r="H541" i="41"/>
  <c r="I541" i="41" s="1"/>
  <c r="H534" i="41"/>
  <c r="I534" i="41" s="1"/>
  <c r="H536" i="41"/>
  <c r="I536" i="41" s="1"/>
  <c r="H532" i="41"/>
  <c r="I532" i="41" s="1"/>
  <c r="H529" i="41"/>
  <c r="I529" i="41" s="1"/>
  <c r="I526" i="41"/>
  <c r="H525" i="41"/>
  <c r="I525" i="41" s="1"/>
  <c r="H527" i="41"/>
  <c r="I527" i="41" s="1"/>
  <c r="H517" i="41"/>
  <c r="I517" i="41" s="1"/>
  <c r="H519" i="41"/>
  <c r="I519" i="41" s="1"/>
  <c r="H521" i="41"/>
  <c r="I521" i="41" s="1"/>
  <c r="H516" i="41"/>
  <c r="I516" i="41" s="1"/>
  <c r="H518" i="41"/>
  <c r="I518" i="41" s="1"/>
  <c r="H520" i="41"/>
  <c r="I520" i="41" s="1"/>
  <c r="H522" i="41"/>
  <c r="I522" i="41" s="1"/>
  <c r="H511" i="41"/>
  <c r="I511" i="41" s="1"/>
  <c r="H512" i="41"/>
  <c r="I512" i="41" s="1"/>
  <c r="H514" i="41"/>
  <c r="I514" i="41" s="1"/>
  <c r="H508" i="41"/>
  <c r="I508" i="41" s="1"/>
  <c r="H509" i="41"/>
  <c r="I509" i="41" s="1"/>
  <c r="H502" i="41"/>
  <c r="I502" i="41" s="1"/>
  <c r="H503" i="41"/>
  <c r="I503" i="41" s="1"/>
  <c r="H504" i="41"/>
  <c r="I504" i="41" s="1"/>
  <c r="H496" i="41"/>
  <c r="I496" i="41" s="1"/>
  <c r="H495" i="41"/>
  <c r="I495" i="41" s="1"/>
  <c r="H497" i="41"/>
  <c r="I497" i="41" s="1"/>
  <c r="H499" i="41"/>
  <c r="I499" i="41" s="1"/>
  <c r="H485" i="41"/>
  <c r="I485" i="41" s="1"/>
  <c r="H487" i="41"/>
  <c r="I487" i="41" s="1"/>
  <c r="H484" i="41"/>
  <c r="I484" i="41" s="1"/>
  <c r="H486" i="41"/>
  <c r="I486" i="41" s="1"/>
  <c r="H488" i="41"/>
  <c r="I488" i="41" s="1"/>
  <c r="H479" i="41"/>
  <c r="I479" i="41" s="1"/>
  <c r="H478" i="41"/>
  <c r="I478" i="41" s="1"/>
  <c r="H480" i="41"/>
  <c r="I480" i="41" s="1"/>
  <c r="H482" i="41"/>
  <c r="I482" i="41" s="1"/>
  <c r="H476" i="41"/>
  <c r="I476" i="41" s="1"/>
  <c r="H473" i="41"/>
  <c r="I473" i="41" s="1"/>
  <c r="H474" i="41"/>
  <c r="I474" i="41" s="1"/>
  <c r="H470" i="41"/>
  <c r="I470" i="41" s="1"/>
  <c r="H469" i="41"/>
  <c r="I469" i="41" s="1"/>
  <c r="H471" i="41"/>
  <c r="I471" i="41" s="1"/>
  <c r="H462" i="41"/>
  <c r="I462" i="41" s="1"/>
  <c r="H461" i="41"/>
  <c r="I461" i="41" s="1"/>
  <c r="H463" i="41"/>
  <c r="I463" i="41" s="1"/>
  <c r="H465" i="41"/>
  <c r="I465" i="41" s="1"/>
  <c r="H456" i="41"/>
  <c r="I456" i="41" s="1"/>
  <c r="H458" i="41"/>
  <c r="I458" i="41" s="1"/>
  <c r="H457" i="41"/>
  <c r="I457" i="41" s="1"/>
  <c r="H459" i="41"/>
  <c r="I459" i="41" s="1"/>
  <c r="H450" i="41"/>
  <c r="I450" i="41" s="1"/>
  <c r="H452" i="41"/>
  <c r="I452" i="41" s="1"/>
  <c r="H454" i="41"/>
  <c r="I454" i="41" s="1"/>
  <c r="H447" i="41"/>
  <c r="I447" i="41" s="1"/>
  <c r="H448" i="41"/>
  <c r="I448" i="41" s="1"/>
  <c r="H438" i="41"/>
  <c r="I438" i="41" s="1"/>
  <c r="H442" i="41"/>
  <c r="I442" i="41" s="1"/>
  <c r="H437" i="41"/>
  <c r="I437" i="41" s="1"/>
  <c r="H439" i="41"/>
  <c r="I439" i="41" s="1"/>
  <c r="H441" i="41"/>
  <c r="I441" i="41" s="1"/>
  <c r="H443" i="41"/>
  <c r="I443" i="41" s="1"/>
  <c r="H434" i="41"/>
  <c r="I434" i="41" s="1"/>
  <c r="H433" i="41"/>
  <c r="I433" i="41" s="1"/>
  <c r="H435" i="41"/>
  <c r="I435" i="41" s="1"/>
  <c r="H426" i="41"/>
  <c r="I426" i="41" s="1"/>
  <c r="H428" i="41"/>
  <c r="I428" i="41" s="1"/>
  <c r="H420" i="41"/>
  <c r="I420" i="41" s="1"/>
  <c r="H422" i="41"/>
  <c r="I422" i="41" s="1"/>
  <c r="H417" i="41"/>
  <c r="I417" i="41" s="1"/>
  <c r="H419" i="41"/>
  <c r="I419" i="41" s="1"/>
  <c r="H421" i="41"/>
  <c r="I421" i="41" s="1"/>
  <c r="H423" i="41"/>
  <c r="I423" i="41" s="1"/>
  <c r="H414" i="41"/>
  <c r="I414" i="41" s="1"/>
  <c r="H413" i="41"/>
  <c r="I413" i="41" s="1"/>
  <c r="H415" i="41"/>
  <c r="I415" i="41" s="1"/>
  <c r="H410" i="41"/>
  <c r="I410" i="41" s="1"/>
  <c r="H408" i="41"/>
  <c r="I408" i="41" s="1"/>
  <c r="H405" i="41"/>
  <c r="I405" i="41" s="1"/>
  <c r="H404" i="41"/>
  <c r="I404" i="41" s="1"/>
  <c r="H406" i="41"/>
  <c r="I406" i="41" s="1"/>
  <c r="H395" i="41"/>
  <c r="I395" i="41" s="1"/>
  <c r="H397" i="41"/>
  <c r="I397" i="41" s="1"/>
  <c r="H399" i="41"/>
  <c r="I399" i="41" s="1"/>
  <c r="H401" i="41"/>
  <c r="I401" i="41" s="1"/>
  <c r="H390" i="41"/>
  <c r="I390" i="41" s="1"/>
  <c r="H391" i="41"/>
  <c r="I391" i="41" s="1"/>
  <c r="H393" i="41"/>
  <c r="I393" i="41" s="1"/>
  <c r="H387" i="41"/>
  <c r="I387" i="41" s="1"/>
  <c r="H388" i="41"/>
  <c r="I388" i="41" s="1"/>
  <c r="H381" i="41"/>
  <c r="I381" i="41" s="1"/>
  <c r="H382" i="41"/>
  <c r="I382" i="41" s="1"/>
  <c r="H383" i="41"/>
  <c r="I383" i="41" s="1"/>
  <c r="H375" i="41"/>
  <c r="I375" i="41" s="1"/>
  <c r="H377" i="41"/>
  <c r="I377" i="41" s="1"/>
  <c r="H374" i="41"/>
  <c r="I374" i="41" s="1"/>
  <c r="H376" i="41"/>
  <c r="I376" i="41" s="1"/>
  <c r="H378" i="41"/>
  <c r="I378" i="41" s="1"/>
  <c r="H372" i="41"/>
  <c r="I372" i="41" s="1"/>
  <c r="H364" i="41"/>
  <c r="I364" i="41" s="1"/>
  <c r="H366" i="41"/>
  <c r="I366" i="41" s="1"/>
  <c r="H363" i="41"/>
  <c r="I363" i="41" s="1"/>
  <c r="H365" i="41"/>
  <c r="I365" i="41" s="1"/>
  <c r="H367" i="41"/>
  <c r="I367" i="41" s="1"/>
  <c r="I358" i="41"/>
  <c r="I360" i="41"/>
  <c r="H357" i="41"/>
  <c r="I357" i="41" s="1"/>
  <c r="H359" i="41"/>
  <c r="I359" i="41" s="1"/>
  <c r="H361" i="41"/>
  <c r="I361" i="41" s="1"/>
  <c r="H355" i="41"/>
  <c r="I355" i="41" s="1"/>
  <c r="H353" i="41"/>
  <c r="I353" i="41" s="1"/>
  <c r="H348" i="41"/>
  <c r="I348" i="41" s="1"/>
  <c r="H350" i="41"/>
  <c r="I350" i="41" s="1"/>
  <c r="H343" i="41"/>
  <c r="I343" i="41" s="1"/>
  <c r="I341" i="41"/>
  <c r="H340" i="41"/>
  <c r="I340" i="41" s="1"/>
  <c r="H342" i="41"/>
  <c r="I342" i="41" s="1"/>
  <c r="H344" i="41"/>
  <c r="I344" i="41" s="1"/>
  <c r="H337" i="41"/>
  <c r="I337" i="41" s="1"/>
  <c r="I335" i="41"/>
  <c r="H336" i="41"/>
  <c r="I336" i="41" s="1"/>
  <c r="H338" i="41"/>
  <c r="I338" i="41" s="1"/>
  <c r="H330" i="41"/>
  <c r="I330" i="41" s="1"/>
  <c r="I332" i="41"/>
  <c r="I326" i="41"/>
  <c r="H325" i="41"/>
  <c r="I325" i="41" s="1"/>
  <c r="H327" i="41"/>
  <c r="I327" i="41" s="1"/>
  <c r="H317" i="41"/>
  <c r="I317" i="41" s="1"/>
  <c r="I321" i="41"/>
  <c r="I319" i="41"/>
  <c r="H312" i="41"/>
  <c r="I312" i="41" s="1"/>
  <c r="H314" i="41"/>
  <c r="I314" i="41" s="1"/>
  <c r="H309" i="41"/>
  <c r="I309" i="41" s="1"/>
  <c r="H297" i="41"/>
  <c r="I297" i="41" s="1"/>
  <c r="H299" i="41"/>
  <c r="I299" i="41" s="1"/>
  <c r="H301" i="41"/>
  <c r="I301" i="41" s="1"/>
  <c r="H296" i="41"/>
  <c r="I296" i="41" s="1"/>
  <c r="H298" i="41"/>
  <c r="I298" i="41" s="1"/>
  <c r="H300" i="41"/>
  <c r="I300" i="41" s="1"/>
  <c r="H302" i="41"/>
  <c r="I302" i="41" s="1"/>
  <c r="H292" i="41"/>
  <c r="I292" i="41" s="1"/>
  <c r="H294" i="41"/>
  <c r="I294" i="41" s="1"/>
  <c r="H289" i="41"/>
  <c r="I289" i="41" s="1"/>
  <c r="H287" i="41"/>
  <c r="I287" i="41" s="1"/>
  <c r="I284" i="41"/>
  <c r="H275" i="41"/>
  <c r="I275" i="41" s="1"/>
  <c r="H277" i="41"/>
  <c r="I277" i="41" s="1"/>
  <c r="H279" i="41"/>
  <c r="I279" i="41" s="1"/>
  <c r="H274" i="41"/>
  <c r="I274" i="41" s="1"/>
  <c r="H276" i="41"/>
  <c r="I276" i="41" s="1"/>
  <c r="H278" i="41"/>
  <c r="I278" i="41" s="1"/>
  <c r="H280" i="41"/>
  <c r="I280" i="41" s="1"/>
  <c r="H269" i="41"/>
  <c r="I269" i="41" s="1"/>
  <c r="H271" i="41"/>
  <c r="I271" i="41" s="1"/>
  <c r="H270" i="41"/>
  <c r="I270" i="41" s="1"/>
  <c r="H272" i="41"/>
  <c r="I272" i="41" s="1"/>
  <c r="H266" i="41"/>
  <c r="I266" i="41" s="1"/>
  <c r="H267" i="41"/>
  <c r="I267" i="41" s="1"/>
  <c r="H260" i="41"/>
  <c r="I260" i="41" s="1"/>
  <c r="H261" i="41"/>
  <c r="I261" i="41" s="1"/>
  <c r="H262" i="41"/>
  <c r="I262" i="41" s="1"/>
  <c r="H254" i="41"/>
  <c r="I254" i="41" s="1"/>
  <c r="H253" i="41"/>
  <c r="I253" i="41" s="1"/>
  <c r="H255" i="41"/>
  <c r="I255" i="41" s="1"/>
  <c r="H257" i="41"/>
  <c r="I257" i="41" s="1"/>
  <c r="H251" i="41"/>
  <c r="I251" i="41" s="1"/>
  <c r="H242" i="41"/>
  <c r="I242" i="41" s="1"/>
  <c r="H244" i="41"/>
  <c r="I244" i="41" s="1"/>
  <c r="H246" i="41"/>
  <c r="I246" i="41" s="1"/>
  <c r="H237" i="41"/>
  <c r="I237" i="41" s="1"/>
  <c r="H236" i="41"/>
  <c r="I236" i="41" s="1"/>
  <c r="H238" i="41"/>
  <c r="I238" i="41" s="1"/>
  <c r="H240" i="41"/>
  <c r="I240" i="41" s="1"/>
  <c r="H234" i="41"/>
  <c r="I234" i="41" s="1"/>
  <c r="H232" i="41"/>
  <c r="I232" i="41" s="1"/>
  <c r="H228" i="41"/>
  <c r="I228" i="41" s="1"/>
  <c r="H227" i="41"/>
  <c r="I227" i="41" s="1"/>
  <c r="H229" i="41"/>
  <c r="I229" i="41" s="1"/>
  <c r="H220" i="41"/>
  <c r="I220" i="41" s="1"/>
  <c r="H222" i="41"/>
  <c r="I222" i="41" s="1"/>
  <c r="H219" i="41"/>
  <c r="I219" i="41" s="1"/>
  <c r="H221" i="41"/>
  <c r="I221" i="41" s="1"/>
  <c r="H223" i="41"/>
  <c r="I223" i="41" s="1"/>
  <c r="H214" i="41"/>
  <c r="I214" i="41" s="1"/>
  <c r="H216" i="41"/>
  <c r="I216" i="41" s="1"/>
  <c r="H215" i="41"/>
  <c r="I215" i="41" s="1"/>
  <c r="H217" i="41"/>
  <c r="I217" i="41" s="1"/>
  <c r="H209" i="41"/>
  <c r="I209" i="41" s="1"/>
  <c r="H211" i="41"/>
  <c r="I211" i="41" s="1"/>
  <c r="H208" i="41"/>
  <c r="I208" i="41" s="1"/>
  <c r="H210" i="41"/>
  <c r="I210" i="41" s="1"/>
  <c r="H212" i="41"/>
  <c r="I212" i="41" s="1"/>
  <c r="H205" i="41"/>
  <c r="I205" i="41" s="1"/>
  <c r="H204" i="41"/>
  <c r="I204" i="41" s="1"/>
  <c r="H206" i="41"/>
  <c r="I206" i="41" s="1"/>
  <c r="H196" i="41"/>
  <c r="I196" i="41" s="1"/>
  <c r="I198" i="41"/>
  <c r="I200" i="41"/>
  <c r="H195" i="41"/>
  <c r="I195" i="41" s="1"/>
  <c r="H197" i="41"/>
  <c r="I197" i="41" s="1"/>
  <c r="H199" i="41"/>
  <c r="I199" i="41" s="1"/>
  <c r="H201" i="41"/>
  <c r="I201" i="41" s="1"/>
  <c r="H192" i="41"/>
  <c r="I192" i="41" s="1"/>
  <c r="H191" i="41"/>
  <c r="I191" i="41" s="1"/>
  <c r="H193" i="41"/>
  <c r="I193" i="41" s="1"/>
  <c r="H188" i="41"/>
  <c r="I188" i="41" s="1"/>
  <c r="H189" i="41"/>
  <c r="I189" i="41" s="1"/>
  <c r="H185" i="41"/>
  <c r="I185" i="41" s="1"/>
  <c r="H180" i="41"/>
  <c r="I180" i="41" s="1"/>
  <c r="I178" i="41"/>
  <c r="I176" i="41"/>
  <c r="H175" i="41"/>
  <c r="I175" i="41" s="1"/>
  <c r="H177" i="41"/>
  <c r="I177" i="41" s="1"/>
  <c r="H179" i="41"/>
  <c r="I179" i="41" s="1"/>
  <c r="H181" i="41"/>
  <c r="I181" i="41" s="1"/>
  <c r="I172" i="41"/>
  <c r="H173" i="41"/>
  <c r="I173" i="41" s="1"/>
  <c r="H168" i="41"/>
  <c r="I168" i="41" s="1"/>
  <c r="H169" i="41"/>
  <c r="I169" i="41" s="1"/>
  <c r="H166" i="41"/>
  <c r="I166" i="41" s="1"/>
  <c r="H163" i="41"/>
  <c r="I163" i="41" s="1"/>
  <c r="H162" i="41"/>
  <c r="I162" i="41" s="1"/>
  <c r="H164" i="41"/>
  <c r="I164" i="41" s="1"/>
  <c r="H156" i="41"/>
  <c r="I156" i="41" s="1"/>
  <c r="I158" i="41"/>
  <c r="H153" i="41"/>
  <c r="I153" i="41" s="1"/>
  <c r="H155" i="41"/>
  <c r="I155" i="41" s="1"/>
  <c r="H157" i="41"/>
  <c r="I157" i="41" s="1"/>
  <c r="H159" i="41"/>
  <c r="I159" i="41" s="1"/>
  <c r="H154" i="41"/>
  <c r="I154" i="41" s="1"/>
  <c r="H148" i="41"/>
  <c r="I148" i="41" s="1"/>
  <c r="H150" i="41"/>
  <c r="I150" i="41" s="1"/>
  <c r="H149" i="41"/>
  <c r="I149" i="41" s="1"/>
  <c r="H151" i="41"/>
  <c r="I151" i="41" s="1"/>
  <c r="H145" i="41"/>
  <c r="I145" i="41" s="1"/>
  <c r="H146" i="41"/>
  <c r="I146" i="41" s="1"/>
  <c r="H143" i="41"/>
  <c r="I143" i="41" s="1"/>
  <c r="H139" i="41"/>
  <c r="I139" i="41" s="1"/>
  <c r="H140" i="41"/>
  <c r="I140" i="41" s="1"/>
  <c r="H141" i="41"/>
  <c r="I141" i="41" s="1"/>
  <c r="H133" i="41"/>
  <c r="I133" i="41" s="1"/>
  <c r="H132" i="41"/>
  <c r="I132" i="41" s="1"/>
  <c r="H134" i="41"/>
  <c r="I134" i="41" s="1"/>
  <c r="H136" i="41"/>
  <c r="I136" i="41" s="1"/>
  <c r="I135" i="41"/>
  <c r="H130" i="41"/>
  <c r="I130" i="41" s="1"/>
  <c r="H121" i="41"/>
  <c r="I121" i="41" s="1"/>
  <c r="H123" i="41"/>
  <c r="I123" i="41" s="1"/>
  <c r="H125" i="41"/>
  <c r="I125" i="41" s="1"/>
  <c r="H122" i="41"/>
  <c r="I122" i="41" s="1"/>
  <c r="H116" i="41"/>
  <c r="I116" i="41" s="1"/>
  <c r="I118" i="41"/>
  <c r="H115" i="41"/>
  <c r="I115" i="41" s="1"/>
  <c r="H117" i="41"/>
  <c r="I117" i="41" s="1"/>
  <c r="H119" i="41"/>
  <c r="I119" i="41" s="1"/>
  <c r="H113" i="41"/>
  <c r="I113" i="41" s="1"/>
  <c r="H111" i="41"/>
  <c r="I111" i="41" s="1"/>
  <c r="H110" i="41"/>
  <c r="I110" i="41" s="1"/>
  <c r="I107" i="41"/>
  <c r="H106" i="41"/>
  <c r="I106" i="41" s="1"/>
  <c r="H108" i="41"/>
  <c r="I108" i="41" s="1"/>
  <c r="H101" i="41"/>
  <c r="I101" i="41" s="1"/>
  <c r="H99" i="41"/>
  <c r="I99" i="41" s="1"/>
  <c r="H98" i="41"/>
  <c r="I98" i="41" s="1"/>
  <c r="H100" i="41"/>
  <c r="I100" i="41" s="1"/>
  <c r="H102" i="41"/>
  <c r="I102" i="41" s="1"/>
  <c r="H95" i="41"/>
  <c r="I95" i="41" s="1"/>
  <c r="H96" i="41"/>
  <c r="I96" i="41" s="1"/>
  <c r="H94" i="41"/>
  <c r="I94" i="41" s="1"/>
  <c r="H93" i="41"/>
  <c r="I93" i="41" s="1"/>
  <c r="H90" i="41"/>
  <c r="I90" i="41" s="1"/>
  <c r="I88" i="41"/>
  <c r="H87" i="41"/>
  <c r="I87" i="41" s="1"/>
  <c r="H89" i="41"/>
  <c r="I89" i="41" s="1"/>
  <c r="H91" i="41"/>
  <c r="I91" i="41" s="1"/>
  <c r="H84" i="41"/>
  <c r="I84" i="41" s="1"/>
  <c r="H83" i="41"/>
  <c r="I83" i="41" s="1"/>
  <c r="H85" i="41"/>
  <c r="I85" i="41" s="1"/>
  <c r="G75" i="41"/>
  <c r="G80" i="41"/>
  <c r="G79" i="41"/>
  <c r="H79" i="41" s="1"/>
  <c r="G78" i="41"/>
  <c r="H78" i="41" s="1"/>
  <c r="G77" i="41"/>
  <c r="G76" i="41"/>
  <c r="H76" i="41" s="1"/>
  <c r="G74" i="41"/>
  <c r="H74" i="41" s="1"/>
  <c r="G72" i="41"/>
  <c r="G71" i="41"/>
  <c r="H71" i="41" s="1"/>
  <c r="I71" i="41" s="1"/>
  <c r="G70" i="41"/>
  <c r="G68" i="41"/>
  <c r="G67" i="41"/>
  <c r="G65" i="41"/>
  <c r="G64" i="41"/>
  <c r="G63" i="41"/>
  <c r="H63" i="41" s="1"/>
  <c r="G60" i="41"/>
  <c r="G59" i="41"/>
  <c r="H59" i="41" s="1"/>
  <c r="I59" i="41" s="1"/>
  <c r="G58" i="41"/>
  <c r="G57" i="41"/>
  <c r="G56" i="41"/>
  <c r="G55" i="41"/>
  <c r="G54" i="41"/>
  <c r="G52" i="41"/>
  <c r="G51" i="41"/>
  <c r="G50" i="41"/>
  <c r="G48" i="41"/>
  <c r="G47" i="41"/>
  <c r="G45" i="41"/>
  <c r="G43" i="41"/>
  <c r="G42" i="41"/>
  <c r="H42" i="41" s="1"/>
  <c r="I42" i="41" s="1"/>
  <c r="G41" i="41"/>
  <c r="G38" i="41"/>
  <c r="G37" i="41"/>
  <c r="H37" i="41" s="1"/>
  <c r="I37" i="41" s="1"/>
  <c r="G36" i="41"/>
  <c r="G35" i="41"/>
  <c r="H35" i="41" s="1"/>
  <c r="I35" i="41" s="1"/>
  <c r="G34" i="41"/>
  <c r="G33" i="41"/>
  <c r="H33" i="41" s="1"/>
  <c r="I33" i="41" s="1"/>
  <c r="G32" i="41"/>
  <c r="G27" i="41"/>
  <c r="G25" i="41"/>
  <c r="G24" i="41"/>
  <c r="G22" i="41"/>
  <c r="G20" i="41"/>
  <c r="H20" i="41" s="1"/>
  <c r="I20" i="41" s="1"/>
  <c r="G19" i="41"/>
  <c r="H19" i="41" s="1"/>
  <c r="I19" i="41" s="1"/>
  <c r="G18" i="41"/>
  <c r="H18" i="41" s="1"/>
  <c r="I18" i="41" s="1"/>
  <c r="G15" i="41"/>
  <c r="H15" i="41" s="1"/>
  <c r="G14" i="41"/>
  <c r="G13" i="41"/>
  <c r="G12" i="41"/>
  <c r="G11" i="41"/>
  <c r="G9" i="41"/>
  <c r="H9" i="41" s="1"/>
  <c r="F9" i="35"/>
  <c r="H13" i="34"/>
  <c r="F13" i="34"/>
  <c r="D13" i="34"/>
  <c r="I13" i="34" s="1"/>
  <c r="I12" i="34"/>
  <c r="I11" i="34"/>
  <c r="I10" i="34"/>
  <c r="I9" i="34"/>
  <c r="I8" i="34"/>
  <c r="I7" i="34"/>
  <c r="I6" i="34"/>
  <c r="I5" i="34"/>
  <c r="I4" i="34"/>
  <c r="J142" i="39"/>
  <c r="J143" i="39"/>
  <c r="J144" i="39"/>
  <c r="J145" i="39"/>
  <c r="J146" i="39"/>
  <c r="J147" i="39"/>
  <c r="J148" i="39"/>
  <c r="J149" i="39"/>
  <c r="J151" i="39"/>
  <c r="J153" i="39"/>
  <c r="J154" i="39"/>
  <c r="J138" i="39"/>
  <c r="J131" i="39"/>
  <c r="J132" i="39"/>
  <c r="J133" i="39"/>
  <c r="J122" i="39"/>
  <c r="J95" i="39"/>
  <c r="J89" i="39"/>
  <c r="J79" i="39"/>
  <c r="J80" i="39"/>
  <c r="J81" i="39"/>
  <c r="J82" i="39"/>
  <c r="J83" i="39"/>
  <c r="J84" i="39"/>
  <c r="J85" i="39"/>
  <c r="J77" i="39"/>
  <c r="J62" i="39"/>
  <c r="J19" i="39"/>
  <c r="J163" i="39" l="1"/>
  <c r="J167" i="39" s="1"/>
  <c r="G9" i="35"/>
  <c r="H9" i="35" s="1"/>
  <c r="I9" i="41"/>
  <c r="I76" i="41"/>
  <c r="H80" i="41"/>
  <c r="I80" i="41" s="1"/>
  <c r="I78" i="41"/>
  <c r="I74" i="41"/>
  <c r="H65" i="41"/>
  <c r="I65" i="41" s="1"/>
  <c r="I63" i="41"/>
  <c r="H77" i="41"/>
  <c r="I77" i="41" s="1"/>
  <c r="I79" i="41"/>
  <c r="H75" i="41"/>
  <c r="I75" i="41" s="1"/>
  <c r="H70" i="41"/>
  <c r="I70" i="41" s="1"/>
  <c r="H72" i="41"/>
  <c r="I72" i="41" s="1"/>
  <c r="H67" i="41"/>
  <c r="I67" i="41" s="1"/>
  <c r="H68" i="41"/>
  <c r="I68" i="41" s="1"/>
  <c r="H64" i="41"/>
  <c r="I64" i="41" s="1"/>
  <c r="H55" i="41"/>
  <c r="I55" i="41" s="1"/>
  <c r="H57" i="41"/>
  <c r="I57" i="41" s="1"/>
  <c r="H54" i="41"/>
  <c r="I54" i="41" s="1"/>
  <c r="H56" i="41"/>
  <c r="I56" i="41" s="1"/>
  <c r="H58" i="41"/>
  <c r="I58" i="41" s="1"/>
  <c r="H60" i="41"/>
  <c r="I60" i="41" s="1"/>
  <c r="H51" i="41"/>
  <c r="I51" i="41" s="1"/>
  <c r="H50" i="41"/>
  <c r="I50" i="41" s="1"/>
  <c r="H52" i="41"/>
  <c r="I52" i="41" s="1"/>
  <c r="H47" i="41"/>
  <c r="I47" i="41" s="1"/>
  <c r="H48" i="41"/>
  <c r="I48" i="41" s="1"/>
  <c r="H45" i="41"/>
  <c r="I45" i="41" s="1"/>
  <c r="H41" i="41"/>
  <c r="I41" i="41" s="1"/>
  <c r="H43" i="41"/>
  <c r="I43" i="41" s="1"/>
  <c r="H32" i="41"/>
  <c r="I32" i="41" s="1"/>
  <c r="H34" i="41"/>
  <c r="I34" i="41" s="1"/>
  <c r="H36" i="41"/>
  <c r="I36" i="41" s="1"/>
  <c r="H38" i="41"/>
  <c r="I38" i="41" s="1"/>
  <c r="H27" i="41"/>
  <c r="I27" i="41" s="1"/>
  <c r="H24" i="41"/>
  <c r="I24" i="41" s="1"/>
  <c r="H25" i="41"/>
  <c r="I25" i="41" s="1"/>
  <c r="H22" i="41"/>
  <c r="I22" i="41" s="1"/>
  <c r="H12" i="41"/>
  <c r="I12" i="41" s="1"/>
  <c r="H14" i="41"/>
  <c r="I14" i="41" s="1"/>
  <c r="H11" i="41"/>
  <c r="I11" i="41" s="1"/>
  <c r="H13" i="41"/>
  <c r="I13" i="41" s="1"/>
  <c r="I15" i="41"/>
  <c r="J67" i="39" l="1"/>
  <c r="D20" i="23"/>
  <c r="D21" i="23" s="1"/>
  <c r="J75" i="39" l="1"/>
  <c r="J173" i="39"/>
  <c r="J99" i="16" l="1"/>
  <c r="K99" i="16" s="1"/>
  <c r="J100" i="16"/>
  <c r="K100" i="16" s="1"/>
  <c r="J101" i="16"/>
  <c r="K101" i="16" s="1"/>
  <c r="J102" i="16"/>
  <c r="K102" i="16" s="1"/>
  <c r="J103" i="16"/>
  <c r="K103" i="16" s="1"/>
  <c r="J104" i="16"/>
  <c r="K104" i="16" s="1"/>
  <c r="J105" i="16"/>
  <c r="K105" i="16" s="1"/>
  <c r="J106" i="16"/>
  <c r="K106" i="16" s="1"/>
  <c r="J107" i="16"/>
  <c r="K107" i="16" s="1"/>
  <c r="J108" i="16"/>
  <c r="K108" i="16" s="1"/>
  <c r="J109" i="16"/>
  <c r="K109" i="16" s="1"/>
  <c r="J110" i="16"/>
  <c r="K110" i="16" s="1"/>
  <c r="J111" i="16"/>
  <c r="K111" i="16" s="1"/>
  <c r="J112" i="16"/>
  <c r="K112" i="16" s="1"/>
  <c r="K99" i="15"/>
  <c r="K100" i="15"/>
  <c r="K101" i="15"/>
  <c r="K102" i="15"/>
  <c r="K103" i="15"/>
  <c r="L103" i="15" s="1"/>
  <c r="M103" i="15" s="1"/>
  <c r="K104" i="15"/>
  <c r="K105" i="15"/>
  <c r="L105" i="15" s="1"/>
  <c r="K106" i="15"/>
  <c r="L106" i="15" s="1"/>
  <c r="M106" i="15" s="1"/>
  <c r="K107" i="15"/>
  <c r="K108" i="15"/>
  <c r="K109" i="15"/>
  <c r="K110" i="15"/>
  <c r="K111" i="15"/>
  <c r="L111" i="15" s="1"/>
  <c r="M111" i="15" s="1"/>
  <c r="K112" i="15"/>
  <c r="P107" i="14"/>
  <c r="Q107" i="14" s="1"/>
  <c r="P108" i="14"/>
  <c r="Q108" i="14" s="1"/>
  <c r="P109" i="14"/>
  <c r="Q109" i="14" s="1"/>
  <c r="P110" i="14"/>
  <c r="Q110" i="14" s="1"/>
  <c r="P111" i="14"/>
  <c r="Q111" i="14" s="1"/>
  <c r="P112" i="14"/>
  <c r="Q112" i="14" s="1"/>
  <c r="P113" i="14"/>
  <c r="Q113" i="14" s="1"/>
  <c r="P114" i="14"/>
  <c r="Q114" i="14" s="1"/>
  <c r="P115" i="14"/>
  <c r="Q115" i="14" s="1"/>
  <c r="O103" i="26"/>
  <c r="Q103" i="26" s="1"/>
  <c r="O104" i="26"/>
  <c r="Q104" i="26" s="1"/>
  <c r="O105" i="26"/>
  <c r="Q105" i="26" s="1"/>
  <c r="R105" i="26" s="1"/>
  <c r="O106" i="26"/>
  <c r="Q106" i="26" s="1"/>
  <c r="O107" i="26"/>
  <c r="Q107" i="26" s="1"/>
  <c r="O108" i="26"/>
  <c r="Q108" i="26" s="1"/>
  <c r="O109" i="26"/>
  <c r="Q109" i="26" s="1"/>
  <c r="O110" i="26"/>
  <c r="Q110" i="26" s="1"/>
  <c r="O111" i="26"/>
  <c r="Q111" i="26" s="1"/>
  <c r="O112" i="26"/>
  <c r="Q112" i="26" s="1"/>
  <c r="O113" i="26"/>
  <c r="Q113" i="26" s="1"/>
  <c r="O114" i="26"/>
  <c r="Q114" i="26" s="1"/>
  <c r="O115" i="26"/>
  <c r="Q115" i="26" s="1"/>
  <c r="J101" i="39" l="1"/>
  <c r="M105" i="15"/>
  <c r="L102" i="15"/>
  <c r="M102" i="15" s="1"/>
  <c r="L110" i="15"/>
  <c r="M110" i="15" s="1"/>
  <c r="L112" i="15"/>
  <c r="M112" i="15" s="1"/>
  <c r="L104" i="15"/>
  <c r="M104" i="15" s="1"/>
  <c r="L109" i="15"/>
  <c r="M109" i="15" s="1"/>
  <c r="L101" i="15"/>
  <c r="M101" i="15" s="1"/>
  <c r="L108" i="15"/>
  <c r="M108" i="15" s="1"/>
  <c r="L100" i="15"/>
  <c r="M100" i="15" s="1"/>
  <c r="L107" i="15"/>
  <c r="M107" i="15" s="1"/>
  <c r="L99" i="15"/>
  <c r="M99" i="15" s="1"/>
  <c r="R113" i="26"/>
  <c r="R106" i="26"/>
  <c r="R112" i="26"/>
  <c r="R114" i="14"/>
  <c r="R113" i="14"/>
  <c r="R112" i="14"/>
  <c r="R111" i="14"/>
  <c r="R110" i="14"/>
  <c r="R109" i="14"/>
  <c r="R108" i="14"/>
  <c r="R115" i="14"/>
  <c r="R107" i="14"/>
  <c r="R110" i="26"/>
  <c r="R109" i="26"/>
  <c r="R108" i="26"/>
  <c r="R115" i="26"/>
  <c r="R114" i="26"/>
  <c r="R107" i="26"/>
  <c r="R104" i="26"/>
  <c r="R111" i="26"/>
  <c r="R103" i="26"/>
  <c r="J106" i="39" l="1"/>
  <c r="J177" i="39" s="1"/>
  <c r="J179" i="39" s="1"/>
  <c r="J181" i="39" s="1"/>
  <c r="J157" i="39"/>
  <c r="J174" i="39"/>
  <c r="J155" i="39"/>
  <c r="J141" i="39"/>
  <c r="J140" i="39"/>
  <c r="J139" i="39"/>
  <c r="J135" i="39"/>
  <c r="J134" i="39"/>
  <c r="J128" i="39"/>
  <c r="J127" i="39"/>
  <c r="J126" i="39"/>
  <c r="J124" i="39"/>
  <c r="J123" i="39"/>
  <c r="J118" i="39"/>
  <c r="J117" i="39"/>
  <c r="J108" i="39"/>
  <c r="J105" i="39"/>
  <c r="J104" i="39"/>
  <c r="J103" i="39"/>
  <c r="J102" i="39"/>
  <c r="J97" i="39"/>
  <c r="J96" i="39"/>
  <c r="J94" i="39"/>
  <c r="J93" i="39"/>
  <c r="J92" i="39"/>
  <c r="J91" i="39"/>
  <c r="J90" i="39"/>
  <c r="J86" i="39"/>
  <c r="J74" i="39"/>
  <c r="J72" i="39"/>
  <c r="J71" i="39"/>
  <c r="J70" i="39"/>
  <c r="J68" i="39"/>
  <c r="J64" i="39"/>
  <c r="J63" i="39"/>
  <c r="J61" i="39"/>
  <c r="J59" i="39"/>
  <c r="J58" i="39"/>
  <c r="J57" i="39"/>
  <c r="J56" i="39"/>
  <c r="J55" i="39"/>
  <c r="J32" i="39"/>
  <c r="J31" i="39"/>
  <c r="J26" i="39"/>
  <c r="J25" i="39"/>
  <c r="J23" i="39"/>
  <c r="J22" i="39"/>
  <c r="J21" i="39"/>
  <c r="J20" i="39"/>
  <c r="J18" i="39"/>
  <c r="J17" i="39"/>
  <c r="J12" i="39"/>
  <c r="J11" i="39"/>
  <c r="J9" i="39"/>
  <c r="J8" i="39"/>
  <c r="D15" i="23" l="1"/>
  <c r="D10" i="23"/>
  <c r="D11" i="23"/>
  <c r="D18" i="23"/>
  <c r="D17" i="23"/>
  <c r="D22" i="23"/>
  <c r="D23" i="23" s="1"/>
  <c r="D13" i="23"/>
  <c r="D16" i="23"/>
  <c r="D14" i="23"/>
  <c r="D12" i="23"/>
  <c r="D19" i="23" l="1"/>
  <c r="D8" i="23" s="1"/>
  <c r="D6" i="23" l="1"/>
  <c r="D7" i="23"/>
  <c r="J4" i="16"/>
  <c r="K4" i="15"/>
  <c r="P5" i="14"/>
  <c r="Q5" i="14" s="1"/>
  <c r="P6" i="14"/>
  <c r="Q6" i="14" s="1"/>
  <c r="R6" i="14" s="1"/>
  <c r="P7" i="14"/>
  <c r="Q7" i="14" s="1"/>
  <c r="R7" i="14" s="1"/>
  <c r="P8" i="14"/>
  <c r="P9" i="14"/>
  <c r="Q9" i="14" s="1"/>
  <c r="P10" i="14"/>
  <c r="Q10" i="14" s="1"/>
  <c r="P11" i="14"/>
  <c r="Q11" i="14" s="1"/>
  <c r="P12" i="14"/>
  <c r="P13" i="14"/>
  <c r="P14" i="14"/>
  <c r="Q14" i="14" s="1"/>
  <c r="R14" i="14" s="1"/>
  <c r="P15" i="14"/>
  <c r="Q15" i="14" s="1"/>
  <c r="R15" i="14" s="1"/>
  <c r="P16" i="14"/>
  <c r="Q16" i="14" s="1"/>
  <c r="R16" i="14" s="1"/>
  <c r="P17" i="14"/>
  <c r="Q17" i="14" s="1"/>
  <c r="P18" i="14"/>
  <c r="Q18" i="14" s="1"/>
  <c r="P19" i="14"/>
  <c r="Q19" i="14" s="1"/>
  <c r="P20" i="14"/>
  <c r="P21" i="14"/>
  <c r="P22" i="14"/>
  <c r="Q22" i="14" s="1"/>
  <c r="R22" i="14" s="1"/>
  <c r="P23" i="14"/>
  <c r="Q23" i="14" s="1"/>
  <c r="R23" i="14" s="1"/>
  <c r="P24" i="14"/>
  <c r="P25" i="14"/>
  <c r="Q25" i="14" s="1"/>
  <c r="P26" i="14"/>
  <c r="Q26" i="14" s="1"/>
  <c r="P27" i="14"/>
  <c r="Q27" i="14" s="1"/>
  <c r="P28" i="14"/>
  <c r="Q28" i="14" s="1"/>
  <c r="R28" i="14" s="1"/>
  <c r="P29" i="14"/>
  <c r="P30" i="14"/>
  <c r="Q30" i="14" s="1"/>
  <c r="R30" i="14" s="1"/>
  <c r="P31" i="14"/>
  <c r="Q31" i="14" s="1"/>
  <c r="R31" i="14" s="1"/>
  <c r="P32" i="14"/>
  <c r="P33" i="14"/>
  <c r="Q33" i="14" s="1"/>
  <c r="P34" i="14"/>
  <c r="Q34" i="14" s="1"/>
  <c r="P35" i="14"/>
  <c r="Q35" i="14" s="1"/>
  <c r="P36" i="14"/>
  <c r="Q36" i="14" s="1"/>
  <c r="R36" i="14" s="1"/>
  <c r="P37" i="14"/>
  <c r="Q37" i="14" s="1"/>
  <c r="P38" i="14"/>
  <c r="Q38" i="14" s="1"/>
  <c r="R38" i="14" s="1"/>
  <c r="P39" i="14"/>
  <c r="Q39" i="14" s="1"/>
  <c r="R39" i="14" s="1"/>
  <c r="P40" i="14"/>
  <c r="Q40" i="14" s="1"/>
  <c r="R40" i="14" s="1"/>
  <c r="P41" i="14"/>
  <c r="Q41" i="14" s="1"/>
  <c r="P42" i="14"/>
  <c r="Q42" i="14" s="1"/>
  <c r="P43" i="14"/>
  <c r="Q43" i="14" s="1"/>
  <c r="P44" i="14"/>
  <c r="P45" i="14"/>
  <c r="P46" i="14"/>
  <c r="Q46" i="14" s="1"/>
  <c r="R46" i="14" s="1"/>
  <c r="P47" i="14"/>
  <c r="Q47" i="14" s="1"/>
  <c r="R47" i="14" s="1"/>
  <c r="P48" i="14"/>
  <c r="P49" i="14"/>
  <c r="Q49" i="14" s="1"/>
  <c r="P50" i="14"/>
  <c r="Q50" i="14" s="1"/>
  <c r="P51" i="14"/>
  <c r="P52" i="14"/>
  <c r="Q52" i="14" s="1"/>
  <c r="R52" i="14" s="1"/>
  <c r="P53" i="14"/>
  <c r="Q53" i="14" s="1"/>
  <c r="R53" i="14" s="1"/>
  <c r="P54" i="14"/>
  <c r="Q54" i="14" s="1"/>
  <c r="R54" i="14" s="1"/>
  <c r="P55" i="14"/>
  <c r="Q55" i="14" s="1"/>
  <c r="R55" i="14" s="1"/>
  <c r="P56" i="14"/>
  <c r="Q56" i="14" s="1"/>
  <c r="P57" i="14"/>
  <c r="Q57" i="14" s="1"/>
  <c r="P58" i="14"/>
  <c r="Q58" i="14" s="1"/>
  <c r="P59" i="14"/>
  <c r="Q59" i="14" s="1"/>
  <c r="P60" i="14"/>
  <c r="P61" i="14"/>
  <c r="Q61" i="14" s="1"/>
  <c r="R61" i="14" s="1"/>
  <c r="P62" i="14"/>
  <c r="P63" i="14"/>
  <c r="Q63" i="14" s="1"/>
  <c r="R63" i="14" s="1"/>
  <c r="P64" i="14"/>
  <c r="P65" i="14"/>
  <c r="Q65" i="14" s="1"/>
  <c r="P66" i="14"/>
  <c r="Q66" i="14" s="1"/>
  <c r="P67" i="14"/>
  <c r="Q67" i="14" s="1"/>
  <c r="P68" i="14"/>
  <c r="P69" i="14"/>
  <c r="P70" i="14"/>
  <c r="Q70" i="14" s="1"/>
  <c r="R70" i="14" s="1"/>
  <c r="P71" i="14"/>
  <c r="Q71" i="14" s="1"/>
  <c r="R71" i="14" s="1"/>
  <c r="P72" i="14"/>
  <c r="P73" i="14"/>
  <c r="Q73" i="14" s="1"/>
  <c r="P74" i="14"/>
  <c r="Q74" i="14" s="1"/>
  <c r="P75" i="14"/>
  <c r="P76" i="14"/>
  <c r="Q76" i="14" s="1"/>
  <c r="R76" i="14" s="1"/>
  <c r="P77" i="14"/>
  <c r="P78" i="14"/>
  <c r="Q78" i="14" s="1"/>
  <c r="R78" i="14" s="1"/>
  <c r="P79" i="14"/>
  <c r="Q79" i="14" s="1"/>
  <c r="R79" i="14" s="1"/>
  <c r="P80" i="14"/>
  <c r="P81" i="14"/>
  <c r="Q81" i="14" s="1"/>
  <c r="P82" i="14"/>
  <c r="Q82" i="14" s="1"/>
  <c r="P83" i="14"/>
  <c r="Q83" i="14" s="1"/>
  <c r="P84" i="14"/>
  <c r="Q84" i="14" s="1"/>
  <c r="R84" i="14" s="1"/>
  <c r="P85" i="14"/>
  <c r="P86" i="14"/>
  <c r="Q86" i="14" s="1"/>
  <c r="R86" i="14" s="1"/>
  <c r="P87" i="14"/>
  <c r="Q87" i="14" s="1"/>
  <c r="R87" i="14" s="1"/>
  <c r="P88" i="14"/>
  <c r="P89" i="14"/>
  <c r="Q89" i="14" s="1"/>
  <c r="P90" i="14"/>
  <c r="Q90" i="14" s="1"/>
  <c r="P91" i="14"/>
  <c r="Q91" i="14" s="1"/>
  <c r="P92" i="14"/>
  <c r="Q92" i="14" s="1"/>
  <c r="R92" i="14" s="1"/>
  <c r="P93" i="14"/>
  <c r="P94" i="14"/>
  <c r="Q94" i="14" s="1"/>
  <c r="R94" i="14" s="1"/>
  <c r="P95" i="14"/>
  <c r="Q95" i="14" s="1"/>
  <c r="R95" i="14" s="1"/>
  <c r="P96" i="14"/>
  <c r="P97" i="14"/>
  <c r="Q97" i="14" s="1"/>
  <c r="P98" i="14"/>
  <c r="Q98" i="14" s="1"/>
  <c r="P99" i="14"/>
  <c r="Q99" i="14" s="1"/>
  <c r="P100" i="14"/>
  <c r="Q100" i="14" s="1"/>
  <c r="R100" i="14" s="1"/>
  <c r="P101" i="14"/>
  <c r="Q101" i="14" s="1"/>
  <c r="P102" i="14"/>
  <c r="Q102" i="14" s="1"/>
  <c r="R102" i="14" s="1"/>
  <c r="P103" i="14"/>
  <c r="Q103" i="14" s="1"/>
  <c r="R103" i="14" s="1"/>
  <c r="P104" i="14"/>
  <c r="P105" i="14"/>
  <c r="Q105" i="14" s="1"/>
  <c r="P106" i="14"/>
  <c r="Q106" i="14" s="1"/>
  <c r="P4" i="14"/>
  <c r="Q4" i="14" s="1"/>
  <c r="Q12" i="14"/>
  <c r="R12" i="14" s="1"/>
  <c r="Q20" i="14"/>
  <c r="R20" i="14" s="1"/>
  <c r="Q44" i="14"/>
  <c r="R44" i="14" s="1"/>
  <c r="Q60" i="14"/>
  <c r="R60" i="14" s="1"/>
  <c r="Q68" i="14"/>
  <c r="R68" i="14" s="1"/>
  <c r="P3" i="14"/>
  <c r="O5" i="26"/>
  <c r="Q5" i="26" s="1"/>
  <c r="O6" i="26"/>
  <c r="O7" i="26"/>
  <c r="O8" i="26"/>
  <c r="O9" i="26"/>
  <c r="O10" i="26"/>
  <c r="O11" i="26"/>
  <c r="O12" i="26"/>
  <c r="O13" i="26"/>
  <c r="O14" i="26"/>
  <c r="O15" i="26"/>
  <c r="O16" i="26"/>
  <c r="O17" i="26"/>
  <c r="O18" i="26"/>
  <c r="O19" i="26"/>
  <c r="O20" i="26"/>
  <c r="O21" i="26"/>
  <c r="O22" i="26"/>
  <c r="O23" i="26"/>
  <c r="O24" i="26"/>
  <c r="O25" i="26"/>
  <c r="O26" i="26"/>
  <c r="O27" i="26"/>
  <c r="O28" i="26"/>
  <c r="O29" i="26"/>
  <c r="O30" i="26"/>
  <c r="O31" i="26"/>
  <c r="O32" i="26"/>
  <c r="O33" i="26"/>
  <c r="O34" i="26"/>
  <c r="O35" i="26"/>
  <c r="O36" i="26"/>
  <c r="O37" i="26"/>
  <c r="O38" i="26"/>
  <c r="O39" i="26"/>
  <c r="O40" i="26"/>
  <c r="O41" i="26"/>
  <c r="O42" i="26"/>
  <c r="O43" i="26"/>
  <c r="O44" i="26"/>
  <c r="O45" i="26"/>
  <c r="O46" i="26"/>
  <c r="O47" i="26"/>
  <c r="O48" i="26"/>
  <c r="O49" i="26"/>
  <c r="O50" i="26"/>
  <c r="O51" i="26"/>
  <c r="O52" i="26"/>
  <c r="O53" i="26"/>
  <c r="O54" i="26"/>
  <c r="O55" i="26"/>
  <c r="O56" i="26"/>
  <c r="O57" i="26"/>
  <c r="O58" i="26"/>
  <c r="O59" i="26"/>
  <c r="O60" i="26"/>
  <c r="O61" i="26"/>
  <c r="O62" i="26"/>
  <c r="O63" i="26"/>
  <c r="O64" i="26"/>
  <c r="O65" i="26"/>
  <c r="O66" i="26"/>
  <c r="O67" i="26"/>
  <c r="O68" i="26"/>
  <c r="O69" i="26"/>
  <c r="O70" i="26"/>
  <c r="O71" i="26"/>
  <c r="O72" i="26"/>
  <c r="O73" i="26"/>
  <c r="O74" i="26"/>
  <c r="O75" i="26"/>
  <c r="O76" i="26"/>
  <c r="O77" i="26"/>
  <c r="O78" i="26"/>
  <c r="O79" i="26"/>
  <c r="O80" i="26"/>
  <c r="O81" i="26"/>
  <c r="O82" i="26"/>
  <c r="O83" i="26"/>
  <c r="O84" i="26"/>
  <c r="O85" i="26"/>
  <c r="O86" i="26"/>
  <c r="O87" i="26"/>
  <c r="O88" i="26"/>
  <c r="O89" i="26"/>
  <c r="O90" i="26"/>
  <c r="O91" i="26"/>
  <c r="O92" i="26"/>
  <c r="O93" i="26"/>
  <c r="O94" i="26"/>
  <c r="O95" i="26"/>
  <c r="O96" i="26"/>
  <c r="O97" i="26"/>
  <c r="O98" i="26"/>
  <c r="O99" i="26"/>
  <c r="O100" i="26"/>
  <c r="O101" i="26"/>
  <c r="O102" i="26"/>
  <c r="O4" i="26"/>
  <c r="Q4" i="26" s="1"/>
  <c r="O3" i="26"/>
  <c r="Q3" i="26" s="1"/>
  <c r="Q104" i="14" l="1"/>
  <c r="R104" i="14" s="1"/>
  <c r="Q80" i="14"/>
  <c r="R80" i="14" s="1"/>
  <c r="K4" i="16"/>
  <c r="R37" i="14"/>
  <c r="R101" i="14"/>
  <c r="Q96" i="14"/>
  <c r="R96" i="14" s="1"/>
  <c r="Q75" i="14"/>
  <c r="R75" i="14" s="1"/>
  <c r="Q32" i="14"/>
  <c r="R32" i="14" s="1"/>
  <c r="Q93" i="14"/>
  <c r="R93" i="14" s="1"/>
  <c r="Q72" i="14"/>
  <c r="R72" i="14" s="1"/>
  <c r="Q51" i="14"/>
  <c r="R51" i="14" s="1"/>
  <c r="Q29" i="14"/>
  <c r="R29" i="14" s="1"/>
  <c r="Q8" i="14"/>
  <c r="R8" i="14" s="1"/>
  <c r="R99" i="14"/>
  <c r="R91" i="14"/>
  <c r="R83" i="14"/>
  <c r="R67" i="14"/>
  <c r="R59" i="14"/>
  <c r="R43" i="14"/>
  <c r="R35" i="14"/>
  <c r="R27" i="14"/>
  <c r="R19" i="14"/>
  <c r="R11" i="14"/>
  <c r="Q69" i="14"/>
  <c r="R69" i="14" s="1"/>
  <c r="Q48" i="14"/>
  <c r="R48" i="14" s="1"/>
  <c r="R106" i="14"/>
  <c r="R98" i="14"/>
  <c r="R90" i="14"/>
  <c r="R82" i="14"/>
  <c r="R74" i="14"/>
  <c r="R66" i="14"/>
  <c r="R58" i="14"/>
  <c r="R50" i="14"/>
  <c r="R42" i="14"/>
  <c r="R34" i="14"/>
  <c r="R26" i="14"/>
  <c r="R18" i="14"/>
  <c r="R10" i="14"/>
  <c r="Q88" i="14"/>
  <c r="R88" i="14" s="1"/>
  <c r="Q45" i="14"/>
  <c r="R45" i="14" s="1"/>
  <c r="Q24" i="14"/>
  <c r="R24" i="14" s="1"/>
  <c r="R105" i="14"/>
  <c r="R97" i="14"/>
  <c r="R89" i="14"/>
  <c r="R81" i="14"/>
  <c r="R73" i="14"/>
  <c r="R65" i="14"/>
  <c r="R57" i="14"/>
  <c r="R49" i="14"/>
  <c r="R41" i="14"/>
  <c r="R33" i="14"/>
  <c r="R25" i="14"/>
  <c r="R17" i="14"/>
  <c r="R9" i="14"/>
  <c r="Q85" i="14"/>
  <c r="R85" i="14" s="1"/>
  <c r="Q64" i="14"/>
  <c r="R64" i="14" s="1"/>
  <c r="Q21" i="14"/>
  <c r="R21" i="14" s="1"/>
  <c r="R56" i="14"/>
  <c r="Q77" i="14"/>
  <c r="R77" i="14" s="1"/>
  <c r="Q13" i="14"/>
  <c r="R13" i="14" s="1"/>
  <c r="R5" i="14"/>
  <c r="R4" i="14"/>
  <c r="R121" i="14" s="1"/>
  <c r="R4" i="26"/>
  <c r="Q62" i="14"/>
  <c r="R62" i="14" s="1"/>
  <c r="K38" i="15" l="1"/>
  <c r="L38" i="15" s="1"/>
  <c r="K39" i="15"/>
  <c r="L39" i="15" s="1"/>
  <c r="K40" i="15"/>
  <c r="L40" i="15" s="1"/>
  <c r="M40" i="15" s="1"/>
  <c r="K41" i="15"/>
  <c r="L41" i="15" s="1"/>
  <c r="M41" i="15" s="1"/>
  <c r="K42" i="15"/>
  <c r="L42" i="15" s="1"/>
  <c r="K43" i="15"/>
  <c r="L43" i="15" s="1"/>
  <c r="K44" i="15"/>
  <c r="L44" i="15" s="1"/>
  <c r="M44" i="15" s="1"/>
  <c r="K45" i="15"/>
  <c r="L45" i="15" s="1"/>
  <c r="M45" i="15" s="1"/>
  <c r="K46" i="15"/>
  <c r="L46" i="15" s="1"/>
  <c r="K47" i="15"/>
  <c r="L47" i="15" s="1"/>
  <c r="K48" i="15"/>
  <c r="L48" i="15" s="1"/>
  <c r="M48" i="15" s="1"/>
  <c r="K49" i="15"/>
  <c r="L49" i="15" s="1"/>
  <c r="M49" i="15" s="1"/>
  <c r="K50" i="15"/>
  <c r="L50" i="15" s="1"/>
  <c r="K51" i="15"/>
  <c r="L51" i="15" s="1"/>
  <c r="K52" i="15"/>
  <c r="L52" i="15" s="1"/>
  <c r="M52" i="15" s="1"/>
  <c r="K53" i="15"/>
  <c r="L53" i="15" s="1"/>
  <c r="M53" i="15" s="1"/>
  <c r="K54" i="15"/>
  <c r="L54" i="15" s="1"/>
  <c r="K55" i="15"/>
  <c r="L55" i="15" s="1"/>
  <c r="K56" i="15"/>
  <c r="L56" i="15" s="1"/>
  <c r="M56" i="15" s="1"/>
  <c r="K57" i="15"/>
  <c r="L57" i="15" s="1"/>
  <c r="M57" i="15" s="1"/>
  <c r="K58" i="15"/>
  <c r="L58" i="15" s="1"/>
  <c r="K59" i="15"/>
  <c r="L59" i="15" s="1"/>
  <c r="K60" i="15"/>
  <c r="L60" i="15" s="1"/>
  <c r="M60" i="15" s="1"/>
  <c r="K61" i="15"/>
  <c r="L61" i="15" s="1"/>
  <c r="M61" i="15" s="1"/>
  <c r="K62" i="15"/>
  <c r="L62" i="15" s="1"/>
  <c r="K63" i="15"/>
  <c r="L63" i="15" s="1"/>
  <c r="K64" i="15"/>
  <c r="L64" i="15" s="1"/>
  <c r="M64" i="15" s="1"/>
  <c r="K65" i="15"/>
  <c r="L65" i="15" s="1"/>
  <c r="M65" i="15" s="1"/>
  <c r="K66" i="15"/>
  <c r="L66" i="15" s="1"/>
  <c r="K67" i="15"/>
  <c r="L67" i="15" s="1"/>
  <c r="K68" i="15"/>
  <c r="L68" i="15" s="1"/>
  <c r="M68" i="15" s="1"/>
  <c r="K69" i="15"/>
  <c r="L69" i="15" s="1"/>
  <c r="M69" i="15" s="1"/>
  <c r="K70" i="15"/>
  <c r="L70" i="15" s="1"/>
  <c r="K71" i="15"/>
  <c r="L71" i="15" s="1"/>
  <c r="K72" i="15"/>
  <c r="L72" i="15" s="1"/>
  <c r="M72" i="15" s="1"/>
  <c r="K73" i="15"/>
  <c r="L73" i="15" s="1"/>
  <c r="M73" i="15" s="1"/>
  <c r="K74" i="15"/>
  <c r="L74" i="15" s="1"/>
  <c r="K75" i="15"/>
  <c r="L75" i="15" s="1"/>
  <c r="K76" i="15"/>
  <c r="L76" i="15" s="1"/>
  <c r="M76" i="15" s="1"/>
  <c r="K77" i="15"/>
  <c r="L77" i="15" s="1"/>
  <c r="M77" i="15" s="1"/>
  <c r="K78" i="15"/>
  <c r="L78" i="15" s="1"/>
  <c r="K79" i="15"/>
  <c r="L79" i="15" s="1"/>
  <c r="K80" i="15"/>
  <c r="L80" i="15" s="1"/>
  <c r="M80" i="15" s="1"/>
  <c r="K81" i="15"/>
  <c r="L81" i="15" s="1"/>
  <c r="M81" i="15" s="1"/>
  <c r="K82" i="15"/>
  <c r="L82" i="15" s="1"/>
  <c r="K83" i="15"/>
  <c r="L83" i="15" s="1"/>
  <c r="K84" i="15"/>
  <c r="L84" i="15" s="1"/>
  <c r="M84" i="15" s="1"/>
  <c r="K85" i="15"/>
  <c r="L85" i="15" s="1"/>
  <c r="M85" i="15" s="1"/>
  <c r="K86" i="15"/>
  <c r="L86" i="15" s="1"/>
  <c r="K87" i="15"/>
  <c r="L87" i="15" s="1"/>
  <c r="K88" i="15"/>
  <c r="L88" i="15" s="1"/>
  <c r="K89" i="15"/>
  <c r="L89" i="15" s="1"/>
  <c r="M89" i="15" s="1"/>
  <c r="K90" i="15"/>
  <c r="L90" i="15" s="1"/>
  <c r="K91" i="15"/>
  <c r="L91" i="15" s="1"/>
  <c r="K92" i="15"/>
  <c r="K93" i="15"/>
  <c r="L93" i="15" s="1"/>
  <c r="K94" i="15"/>
  <c r="L94" i="15" s="1"/>
  <c r="M94" i="15" s="1"/>
  <c r="K95" i="15"/>
  <c r="L95" i="15" s="1"/>
  <c r="K96" i="15"/>
  <c r="L96" i="15" s="1"/>
  <c r="K97" i="15"/>
  <c r="L97" i="15" s="1"/>
  <c r="K98" i="15"/>
  <c r="J97" i="16"/>
  <c r="K97" i="16" s="1"/>
  <c r="J98" i="16"/>
  <c r="K98" i="16" s="1"/>
  <c r="J71" i="16"/>
  <c r="K71" i="16" s="1"/>
  <c r="J72" i="16"/>
  <c r="K72" i="16" s="1"/>
  <c r="J73" i="16"/>
  <c r="K73" i="16" s="1"/>
  <c r="J74" i="16"/>
  <c r="K74" i="16" s="1"/>
  <c r="J75" i="16"/>
  <c r="K75" i="16" s="1"/>
  <c r="J76" i="16"/>
  <c r="K76" i="16" s="1"/>
  <c r="J77" i="16"/>
  <c r="K77" i="16" s="1"/>
  <c r="J78" i="16"/>
  <c r="K78" i="16" s="1"/>
  <c r="J79" i="16"/>
  <c r="K79" i="16" s="1"/>
  <c r="J80" i="16"/>
  <c r="K80" i="16" s="1"/>
  <c r="J81" i="16"/>
  <c r="K81" i="16" s="1"/>
  <c r="J82" i="16"/>
  <c r="K82" i="16" s="1"/>
  <c r="J83" i="16"/>
  <c r="K83" i="16" s="1"/>
  <c r="J84" i="16"/>
  <c r="K84" i="16" s="1"/>
  <c r="J85" i="16"/>
  <c r="K85" i="16" s="1"/>
  <c r="J86" i="16"/>
  <c r="K86" i="16" s="1"/>
  <c r="J87" i="16"/>
  <c r="K87" i="16" s="1"/>
  <c r="J88" i="16"/>
  <c r="K88" i="16" s="1"/>
  <c r="J89" i="16"/>
  <c r="K89" i="16" s="1"/>
  <c r="J90" i="16"/>
  <c r="K90" i="16" s="1"/>
  <c r="J91" i="16"/>
  <c r="K91" i="16" s="1"/>
  <c r="J92" i="16"/>
  <c r="K92" i="16" s="1"/>
  <c r="J93" i="16"/>
  <c r="K93" i="16" s="1"/>
  <c r="J94" i="16"/>
  <c r="K94" i="16" s="1"/>
  <c r="J95" i="16"/>
  <c r="K95" i="16" s="1"/>
  <c r="J96" i="16"/>
  <c r="K96" i="16" s="1"/>
  <c r="Q83" i="26"/>
  <c r="R83" i="26" s="1"/>
  <c r="Q85" i="26"/>
  <c r="R85" i="26" s="1"/>
  <c r="Q87" i="26"/>
  <c r="R87" i="26" s="1"/>
  <c r="Q89" i="26"/>
  <c r="R89" i="26" s="1"/>
  <c r="Q91" i="26"/>
  <c r="R91" i="26" s="1"/>
  <c r="Q93" i="26"/>
  <c r="R93" i="26" s="1"/>
  <c r="Q95" i="26"/>
  <c r="R95" i="26" s="1"/>
  <c r="Q97" i="26"/>
  <c r="R97" i="26" s="1"/>
  <c r="Q99" i="26"/>
  <c r="R99" i="26" s="1"/>
  <c r="Q101" i="26"/>
  <c r="R101" i="26" s="1"/>
  <c r="Q64" i="26"/>
  <c r="R64" i="26" s="1"/>
  <c r="Q66" i="26"/>
  <c r="R66" i="26" s="1"/>
  <c r="Q68" i="26"/>
  <c r="R68" i="26" s="1"/>
  <c r="Q70" i="26"/>
  <c r="R70" i="26" s="1"/>
  <c r="Q72" i="26"/>
  <c r="R72" i="26" s="1"/>
  <c r="Q74" i="26"/>
  <c r="R74" i="26" s="1"/>
  <c r="Q75" i="26"/>
  <c r="R75" i="26" s="1"/>
  <c r="M93" i="15" l="1"/>
  <c r="L98" i="15"/>
  <c r="M98" i="15" s="1"/>
  <c r="M97" i="15"/>
  <c r="M86" i="15"/>
  <c r="M70" i="15"/>
  <c r="M54" i="15"/>
  <c r="M46" i="15"/>
  <c r="M38" i="15"/>
  <c r="M90" i="15"/>
  <c r="M88" i="15"/>
  <c r="M78" i="15"/>
  <c r="M62" i="15"/>
  <c r="M96" i="15"/>
  <c r="L92" i="15"/>
  <c r="M92" i="15" s="1"/>
  <c r="M82" i="15"/>
  <c r="M74" i="15"/>
  <c r="M66" i="15"/>
  <c r="M58" i="15"/>
  <c r="M50" i="15"/>
  <c r="M42" i="15"/>
  <c r="Q94" i="26"/>
  <c r="R94" i="26" s="1"/>
  <c r="Q82" i="26"/>
  <c r="R82" i="26" s="1"/>
  <c r="Q71" i="26"/>
  <c r="R71" i="26" s="1"/>
  <c r="Q67" i="26"/>
  <c r="R67" i="26" s="1"/>
  <c r="Q100" i="26"/>
  <c r="R100" i="26" s="1"/>
  <c r="Q96" i="26"/>
  <c r="R96" i="26" s="1"/>
  <c r="Q92" i="26"/>
  <c r="R92" i="26" s="1"/>
  <c r="Q88" i="26"/>
  <c r="R88" i="26" s="1"/>
  <c r="Q84" i="26"/>
  <c r="R84" i="26" s="1"/>
  <c r="Q98" i="26"/>
  <c r="R98" i="26" s="1"/>
  <c r="Q90" i="26"/>
  <c r="R90" i="26" s="1"/>
  <c r="Q86" i="26"/>
  <c r="R86" i="26" s="1"/>
  <c r="Q76" i="26"/>
  <c r="R76" i="26" s="1"/>
  <c r="Q73" i="26"/>
  <c r="R73" i="26" s="1"/>
  <c r="Q69" i="26"/>
  <c r="R69" i="26" s="1"/>
  <c r="Q65" i="26"/>
  <c r="R65" i="26" s="1"/>
  <c r="M95" i="15"/>
  <c r="M91" i="15"/>
  <c r="M87" i="15"/>
  <c r="M83" i="15"/>
  <c r="M79" i="15"/>
  <c r="M75" i="15"/>
  <c r="M71" i="15"/>
  <c r="M67" i="15"/>
  <c r="M63" i="15"/>
  <c r="M59" i="15"/>
  <c r="M55" i="15"/>
  <c r="M51" i="15"/>
  <c r="M47" i="15"/>
  <c r="M43" i="15"/>
  <c r="M39" i="15"/>
  <c r="J61" i="16" l="1"/>
  <c r="J60" i="16"/>
  <c r="K60" i="16" s="1"/>
  <c r="J59" i="16"/>
  <c r="K59" i="16" s="1"/>
  <c r="J58" i="16"/>
  <c r="Q47" i="26"/>
  <c r="R47" i="26" s="1"/>
  <c r="Q49" i="26"/>
  <c r="R49" i="26" s="1"/>
  <c r="Q48" i="26" l="1"/>
  <c r="R48" i="26" s="1"/>
  <c r="K58" i="16"/>
  <c r="K61" i="16"/>
  <c r="J62" i="16"/>
  <c r="K62" i="16" s="1"/>
  <c r="J63" i="16"/>
  <c r="K63" i="16" s="1"/>
  <c r="J64" i="16"/>
  <c r="K64" i="16" s="1"/>
  <c r="J9" i="16"/>
  <c r="K9" i="16" s="1"/>
  <c r="J10" i="16"/>
  <c r="K10" i="16" s="1"/>
  <c r="J11" i="16"/>
  <c r="K11" i="16" s="1"/>
  <c r="J12" i="16"/>
  <c r="K12" i="16" s="1"/>
  <c r="J13" i="16"/>
  <c r="K13" i="16" s="1"/>
  <c r="J14" i="16"/>
  <c r="K14" i="16" s="1"/>
  <c r="J15" i="16"/>
  <c r="K15" i="16" s="1"/>
  <c r="J16" i="16"/>
  <c r="K16" i="16" s="1"/>
  <c r="J17" i="16"/>
  <c r="K17" i="16" s="1"/>
  <c r="J18" i="16"/>
  <c r="K18" i="16" s="1"/>
  <c r="J19" i="16"/>
  <c r="K19" i="16" s="1"/>
  <c r="J20" i="16"/>
  <c r="K20" i="16" s="1"/>
  <c r="J21" i="16"/>
  <c r="K21" i="16" s="1"/>
  <c r="J22" i="16"/>
  <c r="K22" i="16" s="1"/>
  <c r="J23" i="16"/>
  <c r="K23" i="16" s="1"/>
  <c r="J24" i="16"/>
  <c r="K24" i="16" s="1"/>
  <c r="J25" i="16"/>
  <c r="K25" i="16" s="1"/>
  <c r="J26" i="16"/>
  <c r="K26" i="16" s="1"/>
  <c r="J27" i="16"/>
  <c r="K27" i="16" s="1"/>
  <c r="J28" i="16"/>
  <c r="K28" i="16" s="1"/>
  <c r="J29" i="16"/>
  <c r="K29" i="16" s="1"/>
  <c r="J30" i="16"/>
  <c r="K30" i="16" s="1"/>
  <c r="J31" i="16"/>
  <c r="K31" i="16" s="1"/>
  <c r="J32" i="16"/>
  <c r="K32" i="16" s="1"/>
  <c r="J33" i="16"/>
  <c r="K33" i="16" s="1"/>
  <c r="J34" i="16"/>
  <c r="K34" i="16" s="1"/>
  <c r="J35" i="16"/>
  <c r="K35" i="16" s="1"/>
  <c r="J36" i="16"/>
  <c r="K36" i="16" s="1"/>
  <c r="J37" i="16"/>
  <c r="K37" i="16" s="1"/>
  <c r="J38" i="16"/>
  <c r="K38" i="16" s="1"/>
  <c r="J39" i="16"/>
  <c r="K39" i="16" s="1"/>
  <c r="J40" i="16"/>
  <c r="K40" i="16" s="1"/>
  <c r="J41" i="16"/>
  <c r="K41" i="16" s="1"/>
  <c r="J42" i="16"/>
  <c r="K42" i="16" s="1"/>
  <c r="J43" i="16"/>
  <c r="K43" i="16" s="1"/>
  <c r="J44" i="16"/>
  <c r="K44" i="16" s="1"/>
  <c r="J45" i="16"/>
  <c r="K45" i="16" s="1"/>
  <c r="J46" i="16"/>
  <c r="K46" i="16" s="1"/>
  <c r="J47" i="16"/>
  <c r="K47" i="16" s="1"/>
  <c r="J48" i="16"/>
  <c r="K48" i="16" s="1"/>
  <c r="Q31" i="26"/>
  <c r="R31" i="26" s="1"/>
  <c r="Q33" i="26"/>
  <c r="R33" i="26" s="1"/>
  <c r="Q35" i="26"/>
  <c r="R35" i="26" s="1"/>
  <c r="Q37" i="26"/>
  <c r="R37" i="26" s="1"/>
  <c r="Q39" i="26"/>
  <c r="R39" i="26" s="1"/>
  <c r="Q41" i="26"/>
  <c r="R41" i="26" s="1"/>
  <c r="Q43" i="26"/>
  <c r="R43" i="26" s="1"/>
  <c r="Q45" i="26"/>
  <c r="R45" i="26" s="1"/>
  <c r="Q52" i="26"/>
  <c r="R52" i="26" s="1"/>
  <c r="Q54" i="26"/>
  <c r="R54" i="26" s="1"/>
  <c r="Q55" i="26"/>
  <c r="Q56" i="26"/>
  <c r="R56" i="26" s="1"/>
  <c r="Q58" i="26"/>
  <c r="R58" i="26" s="1"/>
  <c r="Q60" i="26"/>
  <c r="R60" i="26" s="1"/>
  <c r="Q62" i="26"/>
  <c r="R62" i="26" s="1"/>
  <c r="Q77" i="26"/>
  <c r="R77" i="26" s="1"/>
  <c r="Q79" i="26"/>
  <c r="R79" i="26" s="1"/>
  <c r="Q81" i="26"/>
  <c r="R81" i="26" s="1"/>
  <c r="Q46" i="26" l="1"/>
  <c r="R46" i="26" s="1"/>
  <c r="Q34" i="26"/>
  <c r="R34" i="26" s="1"/>
  <c r="Q44" i="26"/>
  <c r="R44" i="26" s="1"/>
  <c r="Q40" i="26"/>
  <c r="R40" i="26" s="1"/>
  <c r="Q36" i="26"/>
  <c r="R36" i="26" s="1"/>
  <c r="Q32" i="26"/>
  <c r="R32" i="26" s="1"/>
  <c r="Q42" i="26"/>
  <c r="R42" i="26" s="1"/>
  <c r="Q38" i="26"/>
  <c r="R38" i="26" s="1"/>
  <c r="Q80" i="26"/>
  <c r="R80" i="26" s="1"/>
  <c r="Q63" i="26"/>
  <c r="R63" i="26" s="1"/>
  <c r="Q59" i="26"/>
  <c r="R59" i="26" s="1"/>
  <c r="R55" i="26"/>
  <c r="Q51" i="26"/>
  <c r="R51" i="26" s="1"/>
  <c r="Q102" i="26"/>
  <c r="R102" i="26" s="1"/>
  <c r="Q78" i="26"/>
  <c r="R78" i="26" s="1"/>
  <c r="Q61" i="26"/>
  <c r="R61" i="26" s="1"/>
  <c r="Q57" i="26"/>
  <c r="R57" i="26" s="1"/>
  <c r="Q53" i="26"/>
  <c r="R53" i="26" s="1"/>
  <c r="Q50" i="26"/>
  <c r="R50" i="26" s="1"/>
  <c r="E69" i="24" l="1"/>
  <c r="E67" i="24"/>
  <c r="E61" i="24"/>
  <c r="E51" i="24"/>
  <c r="J70" i="16"/>
  <c r="K70" i="16" s="1"/>
  <c r="J69" i="16"/>
  <c r="K69" i="16" s="1"/>
  <c r="J68" i="16"/>
  <c r="K68" i="16" s="1"/>
  <c r="E35" i="24" s="1"/>
  <c r="J67" i="16"/>
  <c r="K67" i="16" s="1"/>
  <c r="J66" i="16"/>
  <c r="K66" i="16" s="1"/>
  <c r="J65" i="16"/>
  <c r="K65" i="16" s="1"/>
  <c r="E30" i="24"/>
  <c r="E26" i="24"/>
  <c r="J57" i="16"/>
  <c r="K57" i="16" s="1"/>
  <c r="J56" i="16"/>
  <c r="K56" i="16" s="1"/>
  <c r="J55" i="16"/>
  <c r="K55" i="16" s="1"/>
  <c r="J54" i="16"/>
  <c r="K54" i="16" s="1"/>
  <c r="J53" i="16"/>
  <c r="K53" i="16" s="1"/>
  <c r="J52" i="16"/>
  <c r="K52" i="16" s="1"/>
  <c r="E19" i="24" s="1"/>
  <c r="J51" i="16"/>
  <c r="K51" i="16" s="1"/>
  <c r="E18" i="24" s="1"/>
  <c r="J50" i="16"/>
  <c r="K50" i="16" s="1"/>
  <c r="J49" i="16"/>
  <c r="J8" i="16"/>
  <c r="K8" i="16" s="1"/>
  <c r="J7" i="16"/>
  <c r="K7" i="16" s="1"/>
  <c r="J6" i="16"/>
  <c r="K6" i="16" s="1"/>
  <c r="E10" i="24" s="1"/>
  <c r="J5" i="16"/>
  <c r="K5" i="16" s="1"/>
  <c r="D56" i="24"/>
  <c r="K37" i="15"/>
  <c r="K36" i="15"/>
  <c r="L36" i="15" s="1"/>
  <c r="K35" i="15"/>
  <c r="K34" i="15"/>
  <c r="L34" i="15" s="1"/>
  <c r="K33" i="15"/>
  <c r="L33" i="15" s="1"/>
  <c r="K32" i="15"/>
  <c r="L32" i="15" s="1"/>
  <c r="K31" i="15"/>
  <c r="K30" i="15"/>
  <c r="L30" i="15" s="1"/>
  <c r="K29" i="15"/>
  <c r="K28" i="15"/>
  <c r="L28" i="15" s="1"/>
  <c r="K27" i="15"/>
  <c r="K26" i="15"/>
  <c r="L26" i="15" s="1"/>
  <c r="K25" i="15"/>
  <c r="L25" i="15" s="1"/>
  <c r="K24" i="15"/>
  <c r="L24" i="15" s="1"/>
  <c r="K23" i="15"/>
  <c r="L23" i="15" s="1"/>
  <c r="K22" i="15"/>
  <c r="K21" i="15"/>
  <c r="L21" i="15" s="1"/>
  <c r="K20" i="15"/>
  <c r="K19" i="15"/>
  <c r="L19" i="15" s="1"/>
  <c r="K18" i="15"/>
  <c r="L18" i="15" s="1"/>
  <c r="K17" i="15"/>
  <c r="L17" i="15" s="1"/>
  <c r="K16" i="15"/>
  <c r="L16" i="15" s="1"/>
  <c r="K15" i="15"/>
  <c r="K14" i="15"/>
  <c r="L14" i="15" s="1"/>
  <c r="K13" i="15"/>
  <c r="K12" i="15"/>
  <c r="L12" i="15" s="1"/>
  <c r="M12" i="15" s="1"/>
  <c r="K11" i="15"/>
  <c r="L11" i="15" s="1"/>
  <c r="K10" i="15"/>
  <c r="K9" i="15"/>
  <c r="L9" i="15" s="1"/>
  <c r="K8" i="15"/>
  <c r="L8" i="15" s="1"/>
  <c r="K7" i="15"/>
  <c r="L7" i="15" s="1"/>
  <c r="K6" i="15"/>
  <c r="L4" i="15"/>
  <c r="K5" i="15"/>
  <c r="L5" i="15" s="1"/>
  <c r="E62" i="24"/>
  <c r="E70" i="24"/>
  <c r="Q30" i="26"/>
  <c r="Q28" i="26"/>
  <c r="Q27" i="26"/>
  <c r="B64" i="24"/>
  <c r="C59" i="24"/>
  <c r="C52" i="24"/>
  <c r="C48" i="24"/>
  <c r="C46" i="24"/>
  <c r="C37" i="24"/>
  <c r="C29" i="24"/>
  <c r="C25" i="24"/>
  <c r="C18" i="24"/>
  <c r="C16" i="24"/>
  <c r="C61" i="24"/>
  <c r="Q26" i="26"/>
  <c r="Q25" i="26"/>
  <c r="R25" i="26" s="1"/>
  <c r="B54" i="24" s="1"/>
  <c r="Q24" i="26"/>
  <c r="R24" i="26" s="1"/>
  <c r="B51" i="24" s="1"/>
  <c r="Q23" i="26"/>
  <c r="Q22" i="26"/>
  <c r="Q21" i="26"/>
  <c r="Q18" i="26"/>
  <c r="Q15" i="26"/>
  <c r="Q14" i="26"/>
  <c r="B26" i="24"/>
  <c r="Q12" i="26"/>
  <c r="Q11" i="26"/>
  <c r="Q8" i="26"/>
  <c r="Q6" i="26"/>
  <c r="B10" i="24"/>
  <c r="E22" i="24"/>
  <c r="E14" i="24"/>
  <c r="E42" i="24"/>
  <c r="E50" i="24"/>
  <c r="D8" i="24"/>
  <c r="C4" i="33"/>
  <c r="C55" i="24" l="1"/>
  <c r="M4" i="15"/>
  <c r="E8" i="24"/>
  <c r="E46" i="24"/>
  <c r="E37" i="24"/>
  <c r="E29" i="24"/>
  <c r="E17" i="24"/>
  <c r="E49" i="24"/>
  <c r="E66" i="24"/>
  <c r="E55" i="24"/>
  <c r="E21" i="24"/>
  <c r="E41" i="24"/>
  <c r="E45" i="24"/>
  <c r="E65" i="24"/>
  <c r="K49" i="16"/>
  <c r="E13" i="24" s="1"/>
  <c r="E25" i="24"/>
  <c r="E39" i="24"/>
  <c r="E57" i="24"/>
  <c r="E9" i="24"/>
  <c r="E63" i="24"/>
  <c r="E31" i="24"/>
  <c r="E23" i="24"/>
  <c r="E15" i="24"/>
  <c r="E59" i="24"/>
  <c r="E43" i="24"/>
  <c r="E27" i="24"/>
  <c r="E47" i="24"/>
  <c r="E12" i="24"/>
  <c r="E16" i="24"/>
  <c r="E20" i="24"/>
  <c r="E24" i="24"/>
  <c r="E28" i="24"/>
  <c r="E32" i="24"/>
  <c r="E36" i="24"/>
  <c r="E44" i="24"/>
  <c r="E48" i="24"/>
  <c r="E52" i="24"/>
  <c r="E60" i="24"/>
  <c r="E64" i="24"/>
  <c r="E68" i="24"/>
  <c r="L15" i="15"/>
  <c r="M15" i="15" s="1"/>
  <c r="D27" i="24" s="1"/>
  <c r="M33" i="15"/>
  <c r="D48" i="24" s="1"/>
  <c r="L37" i="15"/>
  <c r="M37" i="15" s="1"/>
  <c r="D52" i="24" s="1"/>
  <c r="M17" i="15"/>
  <c r="D29" i="24" s="1"/>
  <c r="M24" i="15"/>
  <c r="D37" i="24" s="1"/>
  <c r="D61" i="24"/>
  <c r="D69" i="24"/>
  <c r="L27" i="15"/>
  <c r="M27" i="15" s="1"/>
  <c r="D57" i="24"/>
  <c r="D65" i="24"/>
  <c r="D31" i="24"/>
  <c r="D59" i="24"/>
  <c r="L22" i="15"/>
  <c r="M22" i="15" s="1"/>
  <c r="D35" i="24" s="1"/>
  <c r="M8" i="15"/>
  <c r="D16" i="24"/>
  <c r="D63" i="24"/>
  <c r="L13" i="15"/>
  <c r="M13" i="15" s="1"/>
  <c r="D25" i="24" s="1"/>
  <c r="L20" i="15"/>
  <c r="M20" i="15" s="1"/>
  <c r="L29" i="15"/>
  <c r="M29" i="15" s="1"/>
  <c r="D44" i="24" s="1"/>
  <c r="D67" i="24"/>
  <c r="L6" i="15"/>
  <c r="M6" i="15" s="1"/>
  <c r="D10" i="24" s="1"/>
  <c r="D18" i="24"/>
  <c r="D42" i="24"/>
  <c r="L31" i="15"/>
  <c r="M31" i="15" s="1"/>
  <c r="D46" i="24" s="1"/>
  <c r="L35" i="15"/>
  <c r="M35" i="15" s="1"/>
  <c r="D50" i="24" s="1"/>
  <c r="D54" i="24"/>
  <c r="M5" i="15"/>
  <c r="M7" i="15"/>
  <c r="M9" i="15"/>
  <c r="M11" i="15"/>
  <c r="D15" i="24" s="1"/>
  <c r="D17" i="24"/>
  <c r="D19" i="24"/>
  <c r="M14" i="15"/>
  <c r="D26" i="24" s="1"/>
  <c r="M16" i="15"/>
  <c r="D28" i="24" s="1"/>
  <c r="M18" i="15"/>
  <c r="D30" i="24" s="1"/>
  <c r="M19" i="15"/>
  <c r="D24" i="24" s="1"/>
  <c r="M21" i="15"/>
  <c r="M23" i="15"/>
  <c r="D36" i="24" s="1"/>
  <c r="M25" i="15"/>
  <c r="D41" i="24"/>
  <c r="M28" i="15"/>
  <c r="D43" i="24" s="1"/>
  <c r="M30" i="15"/>
  <c r="D45" i="24" s="1"/>
  <c r="M32" i="15"/>
  <c r="D47" i="24" s="1"/>
  <c r="M34" i="15"/>
  <c r="D49" i="24" s="1"/>
  <c r="M36" i="15"/>
  <c r="D51" i="24" s="1"/>
  <c r="D53" i="24"/>
  <c r="D55" i="24"/>
  <c r="D58" i="24"/>
  <c r="D60" i="24"/>
  <c r="D62" i="24"/>
  <c r="D64" i="24"/>
  <c r="D66" i="24"/>
  <c r="D68" i="24"/>
  <c r="D70" i="24"/>
  <c r="M26" i="15"/>
  <c r="L10" i="15"/>
  <c r="M10" i="15" s="1"/>
  <c r="D14" i="24" s="1"/>
  <c r="C39" i="24"/>
  <c r="C54" i="24"/>
  <c r="C45" i="24"/>
  <c r="R12" i="26"/>
  <c r="R27" i="26"/>
  <c r="B63" i="24" s="1"/>
  <c r="R6" i="26"/>
  <c r="B12" i="24"/>
  <c r="R14" i="26"/>
  <c r="B28" i="24" s="1"/>
  <c r="R28" i="26"/>
  <c r="B67" i="24" s="1"/>
  <c r="B57" i="24"/>
  <c r="B41" i="24"/>
  <c r="R8" i="26"/>
  <c r="B17" i="24" s="1"/>
  <c r="C42" i="24"/>
  <c r="C9" i="24"/>
  <c r="C51" i="24"/>
  <c r="C30" i="24"/>
  <c r="C57" i="24"/>
  <c r="C23" i="24"/>
  <c r="C28" i="24"/>
  <c r="C36" i="24"/>
  <c r="C53" i="24"/>
  <c r="C62" i="24"/>
  <c r="C64" i="24"/>
  <c r="C68" i="24"/>
  <c r="C19" i="24"/>
  <c r="C24" i="24"/>
  <c r="C47" i="24"/>
  <c r="C60" i="24"/>
  <c r="C65" i="24"/>
  <c r="C69" i="24"/>
  <c r="C10" i="24"/>
  <c r="C15" i="24"/>
  <c r="C41" i="24"/>
  <c r="C50" i="24"/>
  <c r="C58" i="24"/>
  <c r="C66" i="24"/>
  <c r="C70" i="24"/>
  <c r="C17" i="24"/>
  <c r="C27" i="24"/>
  <c r="C31" i="24"/>
  <c r="C44" i="24"/>
  <c r="C56" i="24"/>
  <c r="C63" i="24"/>
  <c r="C67" i="24"/>
  <c r="C26" i="24"/>
  <c r="C14" i="24"/>
  <c r="C35" i="24"/>
  <c r="C43" i="24"/>
  <c r="C49" i="24"/>
  <c r="B52" i="24"/>
  <c r="B35" i="24"/>
  <c r="R21" i="26"/>
  <c r="B46" i="24" s="1"/>
  <c r="B43" i="24"/>
  <c r="B8" i="24"/>
  <c r="Q7" i="26"/>
  <c r="R7" i="26" s="1"/>
  <c r="B15" i="24" s="1"/>
  <c r="Q9" i="26"/>
  <c r="R9" i="26" s="1"/>
  <c r="B18" i="24" s="1"/>
  <c r="Q10" i="26"/>
  <c r="R10" i="26" s="1"/>
  <c r="Q13" i="26"/>
  <c r="R13" i="26" s="1"/>
  <c r="B16" i="24"/>
  <c r="B42" i="24"/>
  <c r="B45" i="24"/>
  <c r="B56" i="24"/>
  <c r="B31" i="24"/>
  <c r="R5" i="26"/>
  <c r="B9" i="24"/>
  <c r="B19" i="24"/>
  <c r="Q19" i="26"/>
  <c r="R19" i="26" s="1"/>
  <c r="B40" i="24" s="1"/>
  <c r="B62" i="24"/>
  <c r="B65" i="24"/>
  <c r="Q20" i="26"/>
  <c r="R20" i="26" s="1"/>
  <c r="B44" i="24" s="1"/>
  <c r="R22" i="26"/>
  <c r="B47" i="24" s="1"/>
  <c r="B50" i="24"/>
  <c r="R18" i="26"/>
  <c r="B37" i="24" s="1"/>
  <c r="R30" i="26"/>
  <c r="B70" i="24" s="1"/>
  <c r="B58" i="24"/>
  <c r="B48" i="24"/>
  <c r="R15" i="26"/>
  <c r="B29" i="24" s="1"/>
  <c r="B24" i="24"/>
  <c r="B25" i="24"/>
  <c r="B27" i="24"/>
  <c r="B30" i="24"/>
  <c r="Q16" i="26"/>
  <c r="R16" i="26" s="1"/>
  <c r="Q17" i="26"/>
  <c r="R17" i="26" s="1"/>
  <c r="B36" i="24" s="1"/>
  <c r="R23" i="26"/>
  <c r="B49" i="24" s="1"/>
  <c r="B53" i="24"/>
  <c r="B55" i="24"/>
  <c r="B60" i="24"/>
  <c r="Q29" i="26"/>
  <c r="R29" i="26" s="1"/>
  <c r="B69" i="24" s="1"/>
  <c r="B59" i="24"/>
  <c r="R11" i="26"/>
  <c r="R26" i="26"/>
  <c r="B61" i="24" s="1"/>
  <c r="B66" i="24"/>
  <c r="B68" i="24"/>
  <c r="E33" i="24" l="1"/>
  <c r="E40" i="24"/>
  <c r="D23" i="24"/>
  <c r="R121" i="26"/>
  <c r="E38" i="24"/>
  <c r="D13" i="24"/>
  <c r="E34" i="24"/>
  <c r="B14" i="24"/>
  <c r="B13" i="24"/>
  <c r="E11" i="24"/>
  <c r="B11" i="24"/>
  <c r="C12" i="24"/>
  <c r="C38" i="24"/>
  <c r="D39" i="24"/>
  <c r="D21" i="24"/>
  <c r="D20" i="24"/>
  <c r="B34" i="24"/>
  <c r="D33" i="24"/>
  <c r="D11" i="24"/>
  <c r="C22" i="24"/>
  <c r="C33" i="24"/>
  <c r="C32" i="24"/>
  <c r="C34" i="24"/>
  <c r="B21" i="24"/>
  <c r="B39" i="24"/>
  <c r="B38" i="24"/>
  <c r="B23" i="24"/>
  <c r="B20" i="24"/>
  <c r="C20" i="24"/>
  <c r="C40" i="24"/>
  <c r="C11" i="24"/>
  <c r="C13" i="24"/>
  <c r="C21" i="24"/>
  <c r="D12" i="24"/>
  <c r="D34" i="24"/>
  <c r="D38" i="24"/>
  <c r="D32" i="24"/>
  <c r="D22" i="24"/>
  <c r="D40" i="24"/>
  <c r="E58" i="24"/>
  <c r="E54" i="24"/>
  <c r="E56" i="24"/>
  <c r="E53" i="24"/>
  <c r="D9" i="24"/>
  <c r="B33" i="24"/>
  <c r="B32" i="24"/>
  <c r="B22" i="24"/>
  <c r="C8" i="24"/>
  <c r="D9" i="33"/>
  <c r="C18" i="33" l="1"/>
  <c r="C17" i="33"/>
  <c r="C16" i="33"/>
  <c r="C15" i="33"/>
  <c r="C8" i="33"/>
  <c r="C9" i="33"/>
  <c r="C12" i="33"/>
  <c r="C7" i="33"/>
  <c r="D8" i="33"/>
  <c r="D7" i="33"/>
</calcChain>
</file>

<file path=xl/comments1.xml><?xml version="1.0" encoding="utf-8"?>
<comments xmlns="http://schemas.openxmlformats.org/spreadsheetml/2006/main">
  <authors>
    <author>Green Sarah</author>
  </authors>
  <commentList>
    <comment ref="B160" authorId="0" shapeId="0">
      <text>
        <r>
          <rPr>
            <sz val="9"/>
            <color indexed="81"/>
            <rFont val="Tahoma"/>
            <family val="2"/>
          </rPr>
          <t>To be completed by NCIA</t>
        </r>
      </text>
    </comment>
    <comment ref="B170" authorId="0" shapeId="0">
      <text>
        <r>
          <rPr>
            <sz val="9"/>
            <color indexed="81"/>
            <rFont val="Tahoma"/>
            <family val="2"/>
          </rPr>
          <t>To be completed by NCIA</t>
        </r>
      </text>
    </comment>
  </commentList>
</comments>
</file>

<file path=xl/comments2.xml><?xml version="1.0" encoding="utf-8"?>
<comments xmlns="http://schemas.openxmlformats.org/spreadsheetml/2006/main">
  <authors>
    <author>Ron Moles</author>
    <author>Pachocki Jacek</author>
  </authors>
  <commentList>
    <comment ref="I3" authorId="0" shapeId="0">
      <text>
        <r>
          <rPr>
            <b/>
            <sz val="9"/>
            <color indexed="81"/>
            <rFont val="Tahoma"/>
            <family val="2"/>
          </rPr>
          <t>Ron Moles:</t>
        </r>
        <r>
          <rPr>
            <sz val="9"/>
            <color indexed="81"/>
            <rFont val="Tahoma"/>
            <family val="2"/>
          </rPr>
          <t xml:space="preserve">
"Fully burdened" cost calculation for each labour category, which means the cost of all units including all profit and indirect rates associated  with material (G/A, overhead, etc.).</t>
        </r>
      </text>
    </comment>
    <comment ref="J3" authorId="0" shapeId="0">
      <text>
        <r>
          <rPr>
            <b/>
            <sz val="9"/>
            <color indexed="81"/>
            <rFont val="Tahoma"/>
            <family val="2"/>
          </rPr>
          <t>Ron Moles:</t>
        </r>
        <r>
          <rPr>
            <sz val="9"/>
            <color indexed="81"/>
            <rFont val="Tahoma"/>
            <family val="2"/>
          </rPr>
          <t xml:space="preserve">
If the line of effort is performed by the bidder indicate "No" in each line that is not subcontracted.
If the line of effort is subcontracted indicate the company name in each line associated with its effort.
</t>
        </r>
      </text>
    </comment>
    <comment ref="K3" authorId="1" shapeId="0">
      <text>
        <r>
          <rPr>
            <sz val="9"/>
            <color indexed="81"/>
            <rFont val="Tahoma"/>
            <family val="2"/>
          </rPr>
          <t xml:space="preserve">If Bidder decides to keep any CLIN at zero costs the reason for it has to be explained in the corresponding Comments field.
</t>
        </r>
      </text>
    </comment>
  </commentList>
</comments>
</file>

<file path=xl/comments3.xml><?xml version="1.0" encoding="utf-8"?>
<comments xmlns="http://schemas.openxmlformats.org/spreadsheetml/2006/main">
  <authors>
    <author>Ron Moles</author>
    <author>Pachocki Jacek</author>
  </authors>
  <commentList>
    <comment ref="H3" authorId="0" shapeId="0">
      <text>
        <r>
          <rPr>
            <sz val="9"/>
            <color indexed="81"/>
            <rFont val="Tahoma"/>
            <family val="2"/>
          </rPr>
          <t>"Fully burdened" cost calculation for each labour category, which means the cost of all units including all profit and indirect rates associated  with material (G/A, overhead, etc.).</t>
        </r>
      </text>
    </comment>
    <comment ref="I3" authorId="0" shapeId="0">
      <text>
        <r>
          <rPr>
            <sz val="9"/>
            <color indexed="81"/>
            <rFont val="Tahoma"/>
            <family val="2"/>
          </rPr>
          <t xml:space="preserve">If the line of effort is performed by the bidder indicate "No" in each line that is not subcontracted.
If the line of effort is subcontracted indicate the company name in each line associated with its effort.
</t>
        </r>
      </text>
    </comment>
    <comment ref="J3" authorId="1" shapeId="0">
      <text>
        <r>
          <rPr>
            <sz val="9"/>
            <color indexed="81"/>
            <rFont val="Tahoma"/>
            <family val="2"/>
          </rPr>
          <t xml:space="preserve">If Bidder decides to keep any CLIN at zero costs the reason for it has to be explained in the corresponding Comments field.
</t>
        </r>
      </text>
    </comment>
  </commentList>
</comments>
</file>

<file path=xl/comments4.xml><?xml version="1.0" encoding="utf-8"?>
<comments xmlns="http://schemas.openxmlformats.org/spreadsheetml/2006/main">
  <authors>
    <author>Ron Moles</author>
    <author>Pachocki Jacek</author>
  </authors>
  <commentList>
    <comment ref="I3" authorId="0" shapeId="0">
      <text>
        <r>
          <rPr>
            <b/>
            <sz val="9"/>
            <color indexed="81"/>
            <rFont val="Tahoma"/>
            <family val="2"/>
          </rPr>
          <t>Ron Moles:</t>
        </r>
        <r>
          <rPr>
            <sz val="9"/>
            <color indexed="81"/>
            <rFont val="Tahoma"/>
            <family val="2"/>
          </rPr>
          <t xml:space="preserve">
"Fully burdened" cost calculation for each labour category, which means the cost of all units including all profit and indirect rates associated  with material (G/A, overhead, etc.).</t>
        </r>
      </text>
    </comment>
    <comment ref="J3" authorId="0" shapeId="0">
      <text>
        <r>
          <rPr>
            <b/>
            <sz val="9"/>
            <color indexed="81"/>
            <rFont val="Tahoma"/>
            <family val="2"/>
          </rPr>
          <t>Ron Moles:</t>
        </r>
        <r>
          <rPr>
            <sz val="9"/>
            <color indexed="81"/>
            <rFont val="Tahoma"/>
            <family val="2"/>
          </rPr>
          <t xml:space="preserve">
If the line of effort is performed by the bidder indicate "No" in each line that is not subcontracted.
If the line of effort is subcontracted indicate the company name in each line associated with its effort.
</t>
        </r>
      </text>
    </comment>
    <comment ref="K3" authorId="1" shapeId="0">
      <text>
        <r>
          <rPr>
            <sz val="9"/>
            <color indexed="81"/>
            <rFont val="Tahoma"/>
            <family val="2"/>
          </rPr>
          <t xml:space="preserve">If Bidder decides to keep any CLIN at zero costs the reason for it has to be explained in the corresponding Comments field.
</t>
        </r>
      </text>
    </comment>
  </commentList>
</comments>
</file>

<file path=xl/comments5.xml><?xml version="1.0" encoding="utf-8"?>
<comments xmlns="http://schemas.openxmlformats.org/spreadsheetml/2006/main">
  <authors>
    <author>Pachocki Jacek</author>
    <author>Green Sarah</author>
  </authors>
  <commentList>
    <comment ref="B3" authorId="0" shapeId="0">
      <text>
        <r>
          <rPr>
            <sz val="9"/>
            <color indexed="81"/>
            <rFont val="Tahoma"/>
            <family val="2"/>
          </rPr>
          <t xml:space="preserve">IMPORTANT: DELETE THIS EXAMPLE ROW (Row 3) BEFORE SUBMITTING BID
</t>
        </r>
      </text>
    </comment>
    <comment ref="O3" authorId="1" shapeId="0">
      <text>
        <r>
          <rPr>
            <sz val="9"/>
            <color indexed="81"/>
            <rFont val="Tahoma"/>
            <family val="2"/>
          </rPr>
          <t xml:space="preserve">Per instructions, this column needs to be expressed as a formula. Example is formatted as text so that it is not accidently calculated into the grand totals. </t>
        </r>
      </text>
    </comment>
    <comment ref="Q3" authorId="1" shapeId="0">
      <text>
        <r>
          <rPr>
            <sz val="9"/>
            <color indexed="81"/>
            <rFont val="Tahoma"/>
            <family val="2"/>
          </rPr>
          <t xml:space="preserve">Per instructions, this column needs to be expressed as a formula. Example is formatted as text so that it is not accidently calculated into the grand totals. </t>
        </r>
      </text>
    </comment>
  </commentList>
</comments>
</file>

<file path=xl/comments6.xml><?xml version="1.0" encoding="utf-8"?>
<comments xmlns="http://schemas.openxmlformats.org/spreadsheetml/2006/main">
  <authors>
    <author>Pachocki Jacek</author>
    <author>Green Sarah</author>
  </authors>
  <commentList>
    <comment ref="B3" authorId="0" shapeId="0">
      <text>
        <r>
          <rPr>
            <sz val="9"/>
            <color indexed="81"/>
            <rFont val="Tahoma"/>
            <family val="2"/>
          </rPr>
          <t xml:space="preserve">IMPORTANT: DELETE THIS EXAMPLE ROW (Row 3) BEFORE SUBMITTING BID
</t>
        </r>
      </text>
    </comment>
    <comment ref="P3" authorId="1" shapeId="0">
      <text>
        <r>
          <rPr>
            <sz val="9"/>
            <color indexed="81"/>
            <rFont val="Tahoma"/>
            <family val="2"/>
          </rPr>
          <t xml:space="preserve">Per instructions, this column needs to be expressed as a formula. Example is formatted as text so that it is not accidently calculated into the grand totals. </t>
        </r>
      </text>
    </comment>
    <comment ref="Q3" authorId="1" shapeId="0">
      <text>
        <r>
          <rPr>
            <sz val="9"/>
            <color indexed="81"/>
            <rFont val="Tahoma"/>
            <family val="2"/>
          </rPr>
          <t xml:space="preserve">Per instructions, this column needs to be expressed as a formula. Example is formatted as text so that it is not accidently calculated into the grand totals. </t>
        </r>
      </text>
    </comment>
    <comment ref="R3" authorId="1" shapeId="0">
      <text>
        <r>
          <rPr>
            <sz val="9"/>
            <color indexed="81"/>
            <rFont val="Tahoma"/>
            <family val="2"/>
          </rPr>
          <t xml:space="preserve">Per instructions, this column needs to be expressed as a formula. Example is formatted as text so that it is not accidently calculated into the grand totals. </t>
        </r>
      </text>
    </comment>
  </commentList>
</comments>
</file>

<file path=xl/comments7.xml><?xml version="1.0" encoding="utf-8"?>
<comments xmlns="http://schemas.openxmlformats.org/spreadsheetml/2006/main">
  <authors>
    <author>Pachocki Jacek</author>
    <author>Green Sarah</author>
  </authors>
  <commentList>
    <comment ref="B3" authorId="0" shapeId="0">
      <text>
        <r>
          <rPr>
            <sz val="9"/>
            <color indexed="81"/>
            <rFont val="Tahoma"/>
            <family val="2"/>
          </rPr>
          <t xml:space="preserve">IMPORTANT: DELETE THIS EXAMPLE ROW (Row 3) BEFORE SUBMITTING BID
</t>
        </r>
      </text>
    </comment>
    <comment ref="K3" authorId="1" shapeId="0">
      <text>
        <r>
          <rPr>
            <sz val="9"/>
            <color indexed="81"/>
            <rFont val="Tahoma"/>
            <family val="2"/>
          </rPr>
          <t xml:space="preserve">Per instructions, this column needs to be expressed as a formula. Example is formatted as text so that it is not accidently calculated into the grand totals. </t>
        </r>
      </text>
    </comment>
    <comment ref="L3" authorId="1" shapeId="0">
      <text>
        <r>
          <rPr>
            <sz val="9"/>
            <color indexed="81"/>
            <rFont val="Tahoma"/>
            <family val="2"/>
          </rPr>
          <t xml:space="preserve">Per instructions, this column needs to be expressed as a formula. Example is formatted as text so that it is not accidently calculated into the grand totals. </t>
        </r>
      </text>
    </comment>
    <comment ref="M3" authorId="1" shapeId="0">
      <text>
        <r>
          <rPr>
            <sz val="9"/>
            <color indexed="81"/>
            <rFont val="Tahoma"/>
            <family val="2"/>
          </rPr>
          <t xml:space="preserve">Per instructions, this column needs to be expressed as a formula. Example is formatted as text so that it is not accidently calculated into the grand totals. </t>
        </r>
      </text>
    </comment>
  </commentList>
</comments>
</file>

<file path=xl/comments8.xml><?xml version="1.0" encoding="utf-8"?>
<comments xmlns="http://schemas.openxmlformats.org/spreadsheetml/2006/main">
  <authors>
    <author>Pachocki Jacek</author>
    <author>Green Sarah</author>
  </authors>
  <commentList>
    <comment ref="B3" authorId="0" shapeId="0">
      <text>
        <r>
          <rPr>
            <sz val="9"/>
            <color indexed="81"/>
            <rFont val="Tahoma"/>
            <family val="2"/>
          </rPr>
          <t xml:space="preserve">IMPORTANT: DELETE THIS EXAMPLE ROW (Row 3) BEFORE SUBMITTING BID
</t>
        </r>
      </text>
    </comment>
    <comment ref="L3" authorId="1" shapeId="0">
      <text>
        <r>
          <rPr>
            <sz val="9"/>
            <color indexed="81"/>
            <rFont val="Tahoma"/>
            <family val="2"/>
          </rPr>
          <t xml:space="preserve">Per instructions, this column needs to be expressed as a formula. Example is formatted as text so that it is not accidently calculated into the grand totals. </t>
        </r>
      </text>
    </comment>
  </commentList>
</comments>
</file>

<file path=xl/comments9.xml><?xml version="1.0" encoding="utf-8"?>
<comments xmlns="http://schemas.openxmlformats.org/spreadsheetml/2006/main">
  <authors>
    <author>Green Sarah</author>
  </authors>
  <commentList>
    <comment ref="A6" authorId="0" shapeId="0">
      <text>
        <r>
          <rPr>
            <sz val="9"/>
            <color indexed="81"/>
            <rFont val="Tahoma"/>
            <family val="2"/>
          </rPr>
          <t>NCIA- Link data validation to these cells</t>
        </r>
      </text>
    </comment>
  </commentList>
</comments>
</file>

<file path=xl/connections.xml><?xml version="1.0" encoding="utf-8"?>
<connections xmlns="http://schemas.openxmlformats.org/spreadsheetml/2006/main">
  <connection id="1" keepAlive="1" name="ThisWorkbookDataModel" description="Data Model" type="5" refreshedVersion="5"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name="WorksheetConnection_Revised bidding sheets.xlsx!CLIN1_Labour" type="102" refreshedVersion="5" minRefreshableVersion="5">
    <extLst>
      <ext xmlns:x15="http://schemas.microsoft.com/office/spreadsheetml/2010/11/main" uri="{DE250136-89BD-433C-8126-D09CA5730AF9}">
        <x15:connection id="CLIN1_Labour-528beabe-87aa-4578-8e04-bea7ed9f598b">
          <x15:rangePr sourceName="_xlcn.WorksheetConnection_Revisedbiddingsheets.xlsxCLIN1_Labour"/>
        </x15:connection>
      </ext>
    </extLst>
  </connection>
  <connection id="3" name="WorksheetConnection_Revised bidding sheets.xlsx!CLIN2_Labour" type="102" refreshedVersion="5" minRefreshableVersion="5">
    <extLst>
      <ext xmlns:x15="http://schemas.microsoft.com/office/spreadsheetml/2010/11/main" uri="{DE250136-89BD-433C-8126-D09CA5730AF9}">
        <x15:connection id="CLIN2_Labour-267814c9-317e-4def-8aae-e0fa56cfae07">
          <x15:rangePr sourceName="_xlcn.WorksheetConnection_Revisedbiddingsheets.xlsxCLIN2_Labour"/>
        </x15:connection>
      </ext>
    </extLst>
  </connection>
  <connection id="4" name="WorksheetConnection_Revised bidding sheets.xlsx!CLIN2_Material" type="102" refreshedVersion="5" minRefreshableVersion="5">
    <extLst>
      <ext xmlns:x15="http://schemas.microsoft.com/office/spreadsheetml/2010/11/main" uri="{DE250136-89BD-433C-8126-D09CA5730AF9}">
        <x15:connection id="CLIN2_Material-632f30ca-dacc-4b1e-988b-06f9c1fe7f1c" autoDelete="1">
          <x15:rangePr sourceName="_xlcn.WorksheetConnection_Revisedbiddingsheets.xlsxCLIN2_Material"/>
        </x15:connection>
      </ext>
    </extLst>
  </connection>
</connections>
</file>

<file path=xl/sharedStrings.xml><?xml version="1.0" encoding="utf-8"?>
<sst xmlns="http://schemas.openxmlformats.org/spreadsheetml/2006/main" count="7549" uniqueCount="1714">
  <si>
    <t>Bidding Sheets Instructions</t>
  </si>
  <si>
    <t>INTRODUCTION &amp; IMPORTANT NOTES</t>
  </si>
  <si>
    <t>DETAILED TABs</t>
  </si>
  <si>
    <t>DESCRIPTION</t>
  </si>
  <si>
    <t>MATERIAL 
LABOUR
TRAVEL
ODCs</t>
  </si>
  <si>
    <t>The detailed tables are to be completed by the bidder with all columns populated, and shall be expanded to include as many rows as necessary to provide the detail requested. The bidder is required to identify for each item the CLIN it is associated with from the drop down menu. Each column should then be populated using the column- specific instructions in the first row. Bidder may not delete columns within tables, or omit information from columns, but may add columns if necessary, although it's not anticipated this will be needed. 
Note CLINs with no costs associated with that item should also be selected within the table, and noted that there is no cost within that table for the CLIN. For example, if there is no labour associated with CLIN X.1, Select CLIN X.1 in the first column and then in the second column note "No Labour is associated with this CLIN". This will help to ensure that all the proper detail has been accounted for and properly allocated.  
Important Note: The Total sum of the "fully burdened" cost column should equal the grand total cost for each category (Labour, Material, etc.) to include profit as well as all indirect rates (G&amp;A/Overhead/Material handling/etc.) associated with that category. These indirect rates must be included in the total firm fixed price on the appropriate detailed tab but are no longer required to be shown as separate calculations at the bidding stage. However, the bidder is required to include  the associated indirect costs in the totals of the detailed tab in the base unit costs. Alternatively, the bidder may choose to show these as separate calculations by expanding the table columns to show the additional costs due to these indirect rates (similar to the way profit is calculated). Note again although the detailed indirect rate calculations are not required at the bidding stage, this information will be requested from the winning bidder during pre-contract award discussions.</t>
  </si>
  <si>
    <t>RATES</t>
  </si>
  <si>
    <t>As discussed previously in these instructions, the detailed indirect rate calculations are not required to be included in the bidding sheets, although the bidders may chose to do so. However, ALL bidders are required to state the G&amp;A/OH/Material handling and any other indirect rates that they have applied to the bid.</t>
  </si>
  <si>
    <t>A) COMPLETENESS CHECK for CURRENCY - "OFFER SUMMARY" TAB</t>
  </si>
  <si>
    <t>Currency has been entered for offer summary tab</t>
  </si>
  <si>
    <t>B) ACCURACY CHECK #1- OFFER SUMMARY TOTALS MATCH CLIN SUMMARY</t>
  </si>
  <si>
    <t>Delta</t>
  </si>
  <si>
    <t>Total Fixed Price Base Contract</t>
  </si>
  <si>
    <t>Total Fixed Price Evaluated Options</t>
  </si>
  <si>
    <t>Total Fixed Price Non-Evaluated Options</t>
  </si>
  <si>
    <t>C) ACCURACY CHECK #2- OFFER SUMMARY TOTALS MATCH DETAIL TABS</t>
  </si>
  <si>
    <t>Grand Total Offer summary (All CLINS) matches detail</t>
  </si>
  <si>
    <t>D) COMPLETENESS CHECK FOR CLIN DETAILS TAB</t>
  </si>
  <si>
    <t>Labour</t>
  </si>
  <si>
    <t>Material</t>
  </si>
  <si>
    <t>Travel</t>
  </si>
  <si>
    <t>ODCs</t>
  </si>
  <si>
    <t>For multiple currencies, duplicate the "Firm Fixed Price" column for each currency</t>
  </si>
  <si>
    <t xml:space="preserve">CLIN Number </t>
  </si>
  <si>
    <t>CLIN DESCRIPTION</t>
  </si>
  <si>
    <t>Firm Fixed Price</t>
  </si>
  <si>
    <t xml:space="preserve">Declare Currency =&gt; </t>
  </si>
  <si>
    <t>Grand Total Firm fixed Price - Base Contract</t>
  </si>
  <si>
    <t>Grand Total Firm fixed Price - Base Contract + Evaluated Options</t>
  </si>
  <si>
    <t>CLIN 1</t>
  </si>
  <si>
    <t>CLIN 2</t>
  </si>
  <si>
    <t>CLIN 3</t>
  </si>
  <si>
    <t>CLIN 4</t>
  </si>
  <si>
    <t>CLIN 5</t>
  </si>
  <si>
    <t>CLIN 6</t>
  </si>
  <si>
    <t>CLIN 7</t>
  </si>
  <si>
    <t>CLIN 8</t>
  </si>
  <si>
    <t>CLIN 9</t>
  </si>
  <si>
    <t>Total Firm Fixed Price Base Contract</t>
  </si>
  <si>
    <t>CLIN 10</t>
  </si>
  <si>
    <t>Total Firm Fixed Price Evaluated Options</t>
  </si>
  <si>
    <t>CLIN</t>
  </si>
  <si>
    <t>SOW 
Reference</t>
  </si>
  <si>
    <t>Delivery Destination</t>
  </si>
  <si>
    <t>Quantity</t>
  </si>
  <si>
    <t>Unit Price</t>
  </si>
  <si>
    <t>Total Firm Fixed Price</t>
  </si>
  <si>
    <t>Optional Comments
 (Mandatory for zero costs lines)</t>
  </si>
  <si>
    <t>1</t>
  </si>
  <si>
    <t>1.1</t>
  </si>
  <si>
    <t>1.1.1</t>
  </si>
  <si>
    <t>2.1.2</t>
  </si>
  <si>
    <t>1.1.2</t>
  </si>
  <si>
    <t>2.1.3</t>
  </si>
  <si>
    <t>1.1.3</t>
  </si>
  <si>
    <t>1.2.1</t>
  </si>
  <si>
    <t>1.2.2</t>
  </si>
  <si>
    <t>1.3.1</t>
  </si>
  <si>
    <t>1.3.2</t>
  </si>
  <si>
    <t>1.4.1</t>
  </si>
  <si>
    <t>1.4.2</t>
  </si>
  <si>
    <t>1.5.1</t>
  </si>
  <si>
    <t>1.5.2</t>
  </si>
  <si>
    <t>2.1.4</t>
  </si>
  <si>
    <t>2.1.6</t>
  </si>
  <si>
    <t>2</t>
  </si>
  <si>
    <t>2.1.1</t>
  </si>
  <si>
    <t>System Build Facility, Portugal</t>
  </si>
  <si>
    <t>2.2.1</t>
  </si>
  <si>
    <t>2.2.2</t>
  </si>
  <si>
    <t>2.2.3</t>
  </si>
  <si>
    <t>2.2.4</t>
  </si>
  <si>
    <t>2.2.5</t>
  </si>
  <si>
    <t>2.2.6</t>
  </si>
  <si>
    <t>2.3.1</t>
  </si>
  <si>
    <t>2.4.1</t>
  </si>
  <si>
    <t>2.4.2</t>
  </si>
  <si>
    <t>2.4.3</t>
  </si>
  <si>
    <t>3</t>
  </si>
  <si>
    <t>3.1.1</t>
  </si>
  <si>
    <t>3.1.2</t>
  </si>
  <si>
    <t>2.3.3</t>
  </si>
  <si>
    <t>3.1.3</t>
  </si>
  <si>
    <t>2.5.1</t>
  </si>
  <si>
    <t>3.1.4</t>
  </si>
  <si>
    <t>4</t>
  </si>
  <si>
    <t>4.1.1</t>
  </si>
  <si>
    <t>4.1.2</t>
  </si>
  <si>
    <t>4.1.3</t>
  </si>
  <si>
    <t>4.1.3.1</t>
  </si>
  <si>
    <t>4.1.3.2</t>
  </si>
  <si>
    <t>Training Need Analysis (TNA)</t>
  </si>
  <si>
    <t>4.2.1</t>
  </si>
  <si>
    <t>4.2.1.1</t>
  </si>
  <si>
    <t>4.2.1.2</t>
  </si>
  <si>
    <t>4.2.1.3</t>
  </si>
  <si>
    <t>4.2.2</t>
  </si>
  <si>
    <t>4.2.3</t>
  </si>
  <si>
    <t>4.3.1</t>
  </si>
  <si>
    <t>4.3.2</t>
  </si>
  <si>
    <t>4.3.3</t>
  </si>
  <si>
    <t>4.3.4</t>
  </si>
  <si>
    <t>5</t>
  </si>
  <si>
    <t>5.1.1</t>
  </si>
  <si>
    <t>5.1.2</t>
  </si>
  <si>
    <t>5.1.3</t>
  </si>
  <si>
    <t>Contractor's Factory</t>
  </si>
  <si>
    <t>5.1.4</t>
  </si>
  <si>
    <t>2.5.3</t>
  </si>
  <si>
    <t>5.2.1</t>
  </si>
  <si>
    <t>5.2.2</t>
  </si>
  <si>
    <t>5.2.3</t>
  </si>
  <si>
    <t>5.2.4</t>
  </si>
  <si>
    <t>6</t>
  </si>
  <si>
    <t>6.1.1</t>
  </si>
  <si>
    <t>6.1.2</t>
  </si>
  <si>
    <t>6.1.3</t>
  </si>
  <si>
    <t>6.1.4</t>
  </si>
  <si>
    <t>6.2.1</t>
  </si>
  <si>
    <t>6.2.2</t>
  </si>
  <si>
    <t>6.2.3</t>
  </si>
  <si>
    <t>7</t>
  </si>
  <si>
    <t>2.7.2</t>
  </si>
  <si>
    <t>2.7.3</t>
  </si>
  <si>
    <t>2.7.4</t>
  </si>
  <si>
    <t>8</t>
  </si>
  <si>
    <t xml:space="preserve"> </t>
  </si>
  <si>
    <t>3.2.1</t>
  </si>
  <si>
    <t>Project Implementation Plan (PIP)</t>
  </si>
  <si>
    <t>8.2.1</t>
  </si>
  <si>
    <t>3.2.2</t>
  </si>
  <si>
    <t>8.2.2</t>
  </si>
  <si>
    <t>8.2.3</t>
  </si>
  <si>
    <t>3.2.4</t>
  </si>
  <si>
    <t>3.2.3</t>
  </si>
  <si>
    <t>8.3.1</t>
  </si>
  <si>
    <t>System Safety</t>
  </si>
  <si>
    <t>3.3.2</t>
  </si>
  <si>
    <t>3.3.3</t>
  </si>
  <si>
    <t>9</t>
  </si>
  <si>
    <t>9.1.1</t>
  </si>
  <si>
    <t>9.1.2</t>
  </si>
  <si>
    <t>9.2.1</t>
  </si>
  <si>
    <t>9.2.2</t>
  </si>
  <si>
    <t>9.3.1</t>
  </si>
  <si>
    <t>9.3.2</t>
  </si>
  <si>
    <t>9.3.3</t>
  </si>
  <si>
    <t>9.4.1</t>
  </si>
  <si>
    <t>9.5.1</t>
  </si>
  <si>
    <t>9.5.2</t>
  </si>
  <si>
    <t>9.5.3</t>
  </si>
  <si>
    <t>Total Firm Fixed Price- Base Contract</t>
  </si>
  <si>
    <t>EVALUATED OPTIONS</t>
  </si>
  <si>
    <t>Description</t>
  </si>
  <si>
    <t>10</t>
  </si>
  <si>
    <t>Total Firm Fixed Price - Base Contract + Evaluated Options</t>
  </si>
  <si>
    <t>Totals</t>
  </si>
  <si>
    <t>"Fully burdened" cost calculation for each labour category, which means the cost of all units including all profit and indirect rates associated  with material (G/A, overhead, etc.).</t>
  </si>
  <si>
    <r>
      <t>If the line of effort is performed by the bidder indicate "</t>
    </r>
    <r>
      <rPr>
        <b/>
        <sz val="8"/>
        <color theme="1"/>
        <rFont val="Calibri"/>
        <family val="2"/>
        <scheme val="minor"/>
      </rPr>
      <t>No</t>
    </r>
    <r>
      <rPr>
        <sz val="8"/>
        <color theme="1"/>
        <rFont val="Calibri"/>
        <family val="2"/>
        <scheme val="minor"/>
      </rPr>
      <t>" in each line that is not subcontracted.
If the line of effort is subcontracted indicate the company name in each line associated with its effort.</t>
    </r>
  </si>
  <si>
    <t>A</t>
  </si>
  <si>
    <t>B</t>
  </si>
  <si>
    <t>C = A*B</t>
  </si>
  <si>
    <t>D</t>
  </si>
  <si>
    <t>C+D</t>
  </si>
  <si>
    <t>QTY per node</t>
  </si>
  <si>
    <t>Qty Total</t>
  </si>
  <si>
    <t>Currency</t>
  </si>
  <si>
    <t xml:space="preserve">Unit Price </t>
  </si>
  <si>
    <t>Extended cost</t>
  </si>
  <si>
    <t>Profit</t>
  </si>
  <si>
    <t>Fully burdened cost</t>
  </si>
  <si>
    <t>Subcontracted/ Name of Subcontractor</t>
  </si>
  <si>
    <t>CLIN 6.1.1</t>
  </si>
  <si>
    <t>CLIN 6.2.1</t>
  </si>
  <si>
    <r>
      <t xml:space="preserve">Populate each line of the table that contains labour with the appropriate CLIN from the drop down menu. Note that all CLINS should be accounted for and if there is no labour associated please include a line for that CLIN and indicate </t>
    </r>
    <r>
      <rPr>
        <b/>
        <sz val="8"/>
        <color theme="1"/>
        <rFont val="Calibri"/>
        <family val="2"/>
        <scheme val="minor"/>
      </rPr>
      <t>"No labour associated"</t>
    </r>
    <r>
      <rPr>
        <sz val="8"/>
        <color theme="1"/>
        <rFont val="Calibri"/>
        <family val="2"/>
        <scheme val="minor"/>
      </rPr>
      <t xml:space="preserve"> in column C.</t>
    </r>
  </si>
  <si>
    <t>Identify specific labour categories used. For example:
Senior Systems Engineer,
Technician,
Junior program analyst, etc.</t>
  </si>
  <si>
    <t>Identify the applicable currency. Bidder may choose to enter multiple currencies in one sheet or duplicate the sheet for multiple currencies.</t>
  </si>
  <si>
    <t xml:space="preserve">Nr of MD's
Year 1 </t>
  </si>
  <si>
    <t>Nr of MD's
Year 2</t>
  </si>
  <si>
    <t>Nr of MD's
Year 3</t>
  </si>
  <si>
    <t>Nr of MD's
Year 4</t>
  </si>
  <si>
    <t>Nr of MD's
Year 5</t>
  </si>
  <si>
    <t>Unit Cost
per MD
Year 1</t>
  </si>
  <si>
    <t>Unit Cost
per MD
Year 2</t>
  </si>
  <si>
    <t>Unit Cost
per MD
Year 3</t>
  </si>
  <si>
    <t>Unit Cost
per MD
Year 4</t>
  </si>
  <si>
    <t>Unit Cost
per MD
Year 5</t>
  </si>
  <si>
    <t>Use formula only, which is the total of the previous columns: "quantity x cost" for all years.</t>
  </si>
  <si>
    <r>
      <t xml:space="preserve">Profit calculation. Note the formula given in this column is an example only and the Bidder should enter the appropriate formula.
</t>
    </r>
    <r>
      <rPr>
        <b/>
        <sz val="8"/>
        <color theme="1"/>
        <rFont val="Calibri"/>
        <family val="2"/>
        <scheme val="minor"/>
      </rPr>
      <t xml:space="preserve">If the contractor did not apply profit, any or all of these cells can be 0. </t>
    </r>
  </si>
  <si>
    <t>Enter profit percentage for labour in yellow cell below:</t>
  </si>
  <si>
    <t>Labour Category</t>
  </si>
  <si>
    <t>Man-Days
2023</t>
  </si>
  <si>
    <t>Man-Days
2024</t>
  </si>
  <si>
    <t>Man-Days
2025</t>
  </si>
  <si>
    <t>Lab-rate
2023</t>
  </si>
  <si>
    <t>Lab-rate
2024</t>
  </si>
  <si>
    <t>Lab-rate
2025</t>
  </si>
  <si>
    <t>Expat Allowance (ONLY if applicable)</t>
  </si>
  <si>
    <t xml:space="preserve">Profit </t>
  </si>
  <si>
    <t>Profit =&gt;</t>
  </si>
  <si>
    <t>Example. CLIN 1.1.1</t>
  </si>
  <si>
    <t>Systems Engineer</t>
  </si>
  <si>
    <t>Euro (EUR)</t>
  </si>
  <si>
    <t>0</t>
  </si>
  <si>
    <t>'4042.5</t>
  </si>
  <si>
    <t>No</t>
  </si>
  <si>
    <t>IMPORTANT: DELETE THIS EXAMPLE ROW (Row 3) BEFORE SUBMITTING BID</t>
  </si>
  <si>
    <t>7.3.1</t>
  </si>
  <si>
    <t>7.3.2</t>
  </si>
  <si>
    <t>7.3.3</t>
  </si>
  <si>
    <t>Total</t>
  </si>
  <si>
    <r>
      <t xml:space="preserve">Populate each line of the table that contains material with the appropriate CLIN from the drop down menu. Note that all CLINS should be accounted for and if there is no material associated please include a line for that CLIN and indicate </t>
    </r>
    <r>
      <rPr>
        <b/>
        <sz val="8"/>
        <color theme="1"/>
        <rFont val="Calibri"/>
        <family val="2"/>
        <scheme val="minor"/>
      </rPr>
      <t>"No material associated"</t>
    </r>
    <r>
      <rPr>
        <sz val="8"/>
        <color theme="1"/>
        <rFont val="Calibri"/>
        <family val="2"/>
        <scheme val="minor"/>
      </rPr>
      <t xml:space="preserve"> in column C.</t>
    </r>
  </si>
  <si>
    <t>Identify specific material that is to be procured as a part of the proposed solution. This includes specific hardware items, software licenses, etc.</t>
  </si>
  <si>
    <t>Provide a description of each item;
this can be a model number, hardware configuration description, etc.</t>
  </si>
  <si>
    <t>Nr of Units to be purchased
Year 1</t>
  </si>
  <si>
    <t>Nr of Units to be purchased
Year 2</t>
  </si>
  <si>
    <t>Nr of Units to be purchased
Year 3</t>
  </si>
  <si>
    <t>Nr of Units to be purchased
Year 4</t>
  </si>
  <si>
    <t>Nr of Units to be purchased
Year 5</t>
  </si>
  <si>
    <t>Unit Cost
Year 1</t>
  </si>
  <si>
    <t>Unit Cost
Year 2</t>
  </si>
  <si>
    <t>Unit Cost
Year 3</t>
  </si>
  <si>
    <t>Unit Cost
Year 4</t>
  </si>
  <si>
    <t>Unit Cost
Year 5</t>
  </si>
  <si>
    <t>Use formula only, which is the total of the previous columns: "quantity x costs" for all years.</t>
  </si>
  <si>
    <t>Enter profit percentage for material in yellow cell below:</t>
  </si>
  <si>
    <t xml:space="preserve">Equipment Name </t>
  </si>
  <si>
    <t>Item Description</t>
  </si>
  <si>
    <t xml:space="preserve">Currency </t>
  </si>
  <si>
    <t>Quantity
2023</t>
  </si>
  <si>
    <t>Quantity
2024</t>
  </si>
  <si>
    <t>Quantity
2025</t>
  </si>
  <si>
    <t>Unit cost
2023</t>
  </si>
  <si>
    <t>Unit cost
2024</t>
  </si>
  <si>
    <t>Unit cost
2025</t>
  </si>
  <si>
    <t>EXAMPLE: BrandX Server: TS1593</t>
  </si>
  <si>
    <t>Example: HT800003 (model number)</t>
  </si>
  <si>
    <t>513.75</t>
  </si>
  <si>
    <t>10788.75</t>
  </si>
  <si>
    <t>Insert Item Description/Model number</t>
  </si>
  <si>
    <r>
      <t>Populate each line of the table that contains travel with the appropriate CLIN from the drop down menu. Note that all CLINS should be accounted for and if there is no travel associated please include a line for that CLIN and indicate</t>
    </r>
    <r>
      <rPr>
        <b/>
        <sz val="8"/>
        <color theme="1"/>
        <rFont val="Calibri"/>
        <family val="2"/>
        <scheme val="minor"/>
      </rPr>
      <t xml:space="preserve"> "No travel associated"</t>
    </r>
    <r>
      <rPr>
        <sz val="8"/>
        <color theme="1"/>
        <rFont val="Calibri"/>
        <family val="2"/>
        <scheme val="minor"/>
      </rPr>
      <t xml:space="preserve"> in column C.</t>
    </r>
  </si>
  <si>
    <t>Identify the origin and the destination of each travel.</t>
  </si>
  <si>
    <t>Year of expected Travel cost.</t>
  </si>
  <si>
    <t>Number of trips.</t>
  </si>
  <si>
    <t>Number of people for each trip.</t>
  </si>
  <si>
    <t>Number of days per trip.</t>
  </si>
  <si>
    <t>Cost per roundtrip transportation
(Flight, train, etc.).</t>
  </si>
  <si>
    <t>Per diem rate.</t>
  </si>
  <si>
    <t>This colum should only be expressed as a formula.</t>
  </si>
  <si>
    <t>Calculated the Total Travel Cost.</t>
  </si>
  <si>
    <t>Enter profit percentage for travel in yellow cell below:</t>
  </si>
  <si>
    <t>Origin/Destination</t>
  </si>
  <si>
    <t>Year</t>
  </si>
  <si>
    <t>Nr of
trips</t>
  </si>
  <si>
    <t>Nr of
people</t>
  </si>
  <si>
    <t>Nr of Days
per trip</t>
  </si>
  <si>
    <t>Cost per roundtrip</t>
  </si>
  <si>
    <t>Per Diem</t>
  </si>
  <si>
    <t>Total Cost</t>
  </si>
  <si>
    <t>Rome/The Hague</t>
  </si>
  <si>
    <t>16,200.00</t>
  </si>
  <si>
    <t>810.00</t>
  </si>
  <si>
    <t>17,010.00</t>
  </si>
  <si>
    <r>
      <t xml:space="preserve">Populate each line of the table that contains ODC with the appropriate CLIN from the drop down menu. Note that all CLINS should be accounted for and if there is no ODC associated please include a line for that CLIN and indicate </t>
    </r>
    <r>
      <rPr>
        <b/>
        <sz val="8"/>
        <color theme="1"/>
        <rFont val="Calibri"/>
        <family val="2"/>
        <scheme val="minor"/>
      </rPr>
      <t>"No ODC associated"</t>
    </r>
    <r>
      <rPr>
        <sz val="8"/>
        <color theme="1"/>
        <rFont val="Calibri"/>
        <family val="2"/>
        <scheme val="minor"/>
      </rPr>
      <t xml:space="preserve"> in column C.</t>
    </r>
  </si>
  <si>
    <t>Name of the ODC item.</t>
  </si>
  <si>
    <t>Description of the ODC item.</t>
  </si>
  <si>
    <t>Year of expected ODC cost.</t>
  </si>
  <si>
    <t>Unit type,
(MD's, lot, etc.)</t>
  </si>
  <si>
    <t>Number of units.</t>
  </si>
  <si>
    <t>Unit cost.</t>
  </si>
  <si>
    <r>
      <t xml:space="preserve">Profit calculation (if applicable).
Note: The formula given in this column is an example only and the bidder should enter the appropriate formula.
</t>
    </r>
    <r>
      <rPr>
        <b/>
        <sz val="8"/>
        <color theme="1"/>
        <rFont val="Calibri"/>
        <family val="2"/>
        <scheme val="minor"/>
      </rPr>
      <t xml:space="preserve">If the contractor did not apply profit, any or all of these cells can be 0. </t>
    </r>
  </si>
  <si>
    <t>Total ODC cost calculation.</t>
  </si>
  <si>
    <t>Enter profit percentage for ODC in yellow cell below:</t>
  </si>
  <si>
    <t>Item Name</t>
  </si>
  <si>
    <t>Unit Type</t>
  </si>
  <si>
    <t xml:space="preserve">Unit cost </t>
  </si>
  <si>
    <t>Shipping</t>
  </si>
  <si>
    <t>Shipping USA to BRU</t>
  </si>
  <si>
    <t>Lot</t>
  </si>
  <si>
    <t>3,000.00</t>
  </si>
  <si>
    <t>6,000.00</t>
  </si>
  <si>
    <t>300.00</t>
  </si>
  <si>
    <t>6,300.00</t>
  </si>
  <si>
    <t>Insert Item Description</t>
  </si>
  <si>
    <t>Enter the name of the Rate here (G&amp;A, Overhead, etc.)</t>
  </si>
  <si>
    <t>Enter a rate description for non-standard rate categories</t>
  </si>
  <si>
    <t>Enter the rate percentage</t>
  </si>
  <si>
    <t xml:space="preserve">EXAMPLE ONLY: </t>
  </si>
  <si>
    <t>Rate Name</t>
  </si>
  <si>
    <t>Rate description*</t>
  </si>
  <si>
    <t>Percentage</t>
  </si>
  <si>
    <t>Name of Rate</t>
  </si>
  <si>
    <t>Rate description</t>
  </si>
  <si>
    <t>[Insert Rate Name]</t>
  </si>
  <si>
    <t>Fringe</t>
  </si>
  <si>
    <t>Overhead</t>
  </si>
  <si>
    <t>G&amp;A</t>
  </si>
  <si>
    <t>ABC rate (company specific)</t>
  </si>
  <si>
    <t>In the case of non-standard rates include a description</t>
  </si>
  <si>
    <t>x%</t>
  </si>
  <si>
    <t>*Note: rate description only needed if this is a rate not included in the list below:</t>
  </si>
  <si>
    <t>General &amp; Administrative</t>
  </si>
  <si>
    <t>Material Handling</t>
  </si>
  <si>
    <t>Profit- Labour</t>
  </si>
  <si>
    <t>Profit- Material</t>
  </si>
  <si>
    <t>This tab to be hidden by NCIA before sent to Bidders</t>
  </si>
  <si>
    <t xml:space="preserve">Detail is to be provided at the level of: </t>
  </si>
  <si>
    <t>List needs to be ALL inclusive. Also, no parent and child should appear together on this list (i.e. this needs to be EITHER CLIN 1 or CLINS 1.1, 1.2, 1.3, etc… but not both).</t>
  </si>
  <si>
    <t xml:space="preserve">List for data Validation </t>
  </si>
  <si>
    <t>ODC</t>
  </si>
  <si>
    <t>CLIN 1.1.1</t>
  </si>
  <si>
    <t>CLIN 1.1.2</t>
  </si>
  <si>
    <t>CLIN 1.1.3</t>
  </si>
  <si>
    <t>CLIN 1.2.1</t>
  </si>
  <si>
    <t>CLIN 1.2.2</t>
  </si>
  <si>
    <t>CLIN 1.2.3</t>
  </si>
  <si>
    <t>CLIN 1.3.1</t>
  </si>
  <si>
    <t>CLIN 1.3.2</t>
  </si>
  <si>
    <t>CLIN 1.3.3</t>
  </si>
  <si>
    <t>CLIN 2.1.1</t>
  </si>
  <si>
    <t>CLIN 2.1.2</t>
  </si>
  <si>
    <t>CLIN 2.1.3</t>
  </si>
  <si>
    <t>CLIN 2.2.1</t>
  </si>
  <si>
    <t>CLIN 2.2.2</t>
  </si>
  <si>
    <t>CLIN 2.2.3</t>
  </si>
  <si>
    <t>CLIN 2.3.1</t>
  </si>
  <si>
    <t>CLIN 2.3.2</t>
  </si>
  <si>
    <t>CLIN 2.3.3</t>
  </si>
  <si>
    <t>CLIN 3.1.1</t>
  </si>
  <si>
    <t>CLIN 3.1.2</t>
  </si>
  <si>
    <t>CLIN 3.1.3</t>
  </si>
  <si>
    <t>CLIN 3.2.1</t>
  </si>
  <si>
    <t>CLIN 3.2.2</t>
  </si>
  <si>
    <t>CLIN 3.2.3</t>
  </si>
  <si>
    <t>CLIN 3.3.1</t>
  </si>
  <si>
    <t>CLIN 3.3.2</t>
  </si>
  <si>
    <t>CLIN 3.3.3</t>
  </si>
  <si>
    <t>CLIN 4.1.1</t>
  </si>
  <si>
    <t>CLIN 4.1.2</t>
  </si>
  <si>
    <t>CLIN 4.1.3</t>
  </si>
  <si>
    <t>CLIN 4.2.1</t>
  </si>
  <si>
    <t>CLIN 4.2.2</t>
  </si>
  <si>
    <t>CLIN 4.2.3</t>
  </si>
  <si>
    <t>CLIN 4.3.1</t>
  </si>
  <si>
    <t>CLIN 4.3.2</t>
  </si>
  <si>
    <t>CLIN 4.3.3</t>
  </si>
  <si>
    <t>CLIN 5.1.1</t>
  </si>
  <si>
    <t>CLIN 5.1.2</t>
  </si>
  <si>
    <t>CLIN 5.1.3</t>
  </si>
  <si>
    <t>CLIN 5.2.1</t>
  </si>
  <si>
    <t>CLIN 5.2.2</t>
  </si>
  <si>
    <t>CLIN 5.2.3</t>
  </si>
  <si>
    <t>CLIN 5.3.1</t>
  </si>
  <si>
    <t>CLIN 5.3.2</t>
  </si>
  <si>
    <t>CLIN 5.3.3</t>
  </si>
  <si>
    <t>CLIN 6.1.2</t>
  </si>
  <si>
    <t>CLIN 6.1.3</t>
  </si>
  <si>
    <t>CLIN 6.2.2</t>
  </si>
  <si>
    <t>CLIN 6.2.3</t>
  </si>
  <si>
    <t>CLIN 6.3.1</t>
  </si>
  <si>
    <t>CLIN 6.3.2</t>
  </si>
  <si>
    <t>CLIN 6.3.3</t>
  </si>
  <si>
    <t>CLIN 7.1.1</t>
  </si>
  <si>
    <t>CLIN 7.1.2</t>
  </si>
  <si>
    <t>CLIN 7.1.3</t>
  </si>
  <si>
    <t>CLIN 7.2.1</t>
  </si>
  <si>
    <t>CLIN 7.2.2</t>
  </si>
  <si>
    <t>CLIN 7.2.3</t>
  </si>
  <si>
    <t>CLIN 7.3.1</t>
  </si>
  <si>
    <t>CLIN 7.3.2</t>
  </si>
  <si>
    <t>CLIN 7.3.3</t>
  </si>
  <si>
    <r>
      <t xml:space="preserve">Insert rows above the </t>
    </r>
    <r>
      <rPr>
        <b/>
        <sz val="11"/>
        <color rgb="FFFF0000"/>
        <rFont val="Calibri"/>
        <family val="2"/>
        <scheme val="minor"/>
      </rPr>
      <t>RED</t>
    </r>
    <r>
      <rPr>
        <sz val="11"/>
        <color theme="1"/>
        <rFont val="Calibri"/>
        <family val="2"/>
        <scheme val="minor"/>
      </rPr>
      <t xml:space="preserve"> row if needed</t>
    </r>
  </si>
  <si>
    <t>NATO Member States Currencies</t>
  </si>
  <si>
    <t>Albanian Lek (ALL)</t>
  </si>
  <si>
    <t>Bulgarian Lev (BGN)</t>
  </si>
  <si>
    <t>Canadian Dollar (CAD)</t>
  </si>
  <si>
    <t>Croatian Kuna (HRK)</t>
  </si>
  <si>
    <t>Czech Koruna (CZK)</t>
  </si>
  <si>
    <t>Danish Krone (DKK)</t>
  </si>
  <si>
    <t>Estonian Kroon (EEK)</t>
  </si>
  <si>
    <t>Hungarian Forint (HUF)</t>
  </si>
  <si>
    <t>Icelandic Króna (ISK)</t>
  </si>
  <si>
    <t>Lithuanian Litas (LTL)</t>
  </si>
  <si>
    <t>North Macedonia Denar (MKD)</t>
  </si>
  <si>
    <t>Norwegian Krone (NOK)</t>
  </si>
  <si>
    <t>Polish Złoty (PLN)</t>
  </si>
  <si>
    <t>Romanian Leu (RON)</t>
  </si>
  <si>
    <t>Slovak Koruna (SKK)</t>
  </si>
  <si>
    <t>Turkish Lira (TRY)</t>
  </si>
  <si>
    <t>UK Pound sterling (GBP)</t>
  </si>
  <si>
    <t>US Dollar (USD)</t>
  </si>
  <si>
    <t>UAM-xR</t>
  </si>
  <si>
    <t>UAM-xU</t>
  </si>
  <si>
    <t>Reference</t>
  </si>
  <si>
    <t>CLIN 11</t>
  </si>
  <si>
    <t>Battalion Communication Centre (BCC)</t>
  </si>
  <si>
    <t>Access Node (AN)</t>
  </si>
  <si>
    <t>Company Communication Centre (CCC)</t>
  </si>
  <si>
    <t>Transit Node (TN)</t>
  </si>
  <si>
    <t>Rear Link (RL) Node</t>
  </si>
  <si>
    <t>GAR-T HC-LOS Relay</t>
  </si>
  <si>
    <t>Radio Access Point (RAP)</t>
  </si>
  <si>
    <t>NS Kit</t>
  </si>
  <si>
    <t>TOTAL PRICE CLIN 10 (OPTION EVALUATED)</t>
  </si>
  <si>
    <t>NON EVALUATED OPTIONS</t>
  </si>
  <si>
    <t>Batch # 1</t>
  </si>
  <si>
    <t>Batch #2</t>
  </si>
  <si>
    <t>Batch #3</t>
  </si>
  <si>
    <t>CLIN #</t>
  </si>
  <si>
    <t>Total Firm Fixed Price - Base Contract + Evaluated Options + Non-Evaluated Options</t>
  </si>
  <si>
    <t>Grand Total Firm fixed Price - Base Contract + Evaluated Options + Non-Evaluated Options</t>
  </si>
  <si>
    <t>Total Firm Fixed Price Non-Evaluated Options</t>
  </si>
  <si>
    <t>Total Firm Fixed Price- Base Contract = CLIN 10.1</t>
  </si>
  <si>
    <t>Total of CLIN 10.1 should be equal to CLIN 10.1 in CLIN Summary tab</t>
  </si>
  <si>
    <t xml:space="preserve">Declare profit %  =&gt;  </t>
  </si>
  <si>
    <t>&lt;= Declare Currency</t>
  </si>
  <si>
    <t>2.2.1.1</t>
  </si>
  <si>
    <t>2.2.1.2</t>
  </si>
  <si>
    <t>2.2.1.3</t>
  </si>
  <si>
    <t>7.3.2.1</t>
  </si>
  <si>
    <t>7.3.2.2</t>
  </si>
  <si>
    <t>7.3.2.3</t>
  </si>
  <si>
    <t>7.3.2.4</t>
  </si>
  <si>
    <t>7.3.2.5</t>
  </si>
  <si>
    <t>7.3.3.1</t>
  </si>
  <si>
    <t>7.3.4</t>
  </si>
  <si>
    <t>7.3.4.1</t>
  </si>
  <si>
    <t>7.3.4.2</t>
  </si>
  <si>
    <t>7.3.4.3</t>
  </si>
  <si>
    <t>7.3.4.4</t>
  </si>
  <si>
    <t>7.3.4.5</t>
  </si>
  <si>
    <t>7.3.1.1</t>
  </si>
  <si>
    <t>7.3.1.1.1</t>
  </si>
  <si>
    <t>7.3.1.1.2</t>
  </si>
  <si>
    <t>7.3.1.1.3</t>
  </si>
  <si>
    <t>Insert Equipment Name</t>
  </si>
  <si>
    <t>Insert Labour Category</t>
  </si>
  <si>
    <t>Insert Origin/Destination</t>
  </si>
  <si>
    <t>Insert Other Direct Cost item</t>
  </si>
  <si>
    <t>4.3.3.1</t>
  </si>
  <si>
    <t>4.3.4.1</t>
  </si>
  <si>
    <t>4.3.4.2</t>
  </si>
  <si>
    <t>4.3.4.3</t>
  </si>
  <si>
    <t>4.3.4.4</t>
  </si>
  <si>
    <t>4.3.4.5</t>
  </si>
  <si>
    <t>3.3.5</t>
  </si>
  <si>
    <t>2.5.2</t>
  </si>
  <si>
    <t>2.5.6</t>
  </si>
  <si>
    <t>6.3.1</t>
  </si>
  <si>
    <t>6.3.2</t>
  </si>
  <si>
    <t>Commercial SATCOM</t>
  </si>
  <si>
    <t>Man-Days
2026</t>
  </si>
  <si>
    <t>Lab-rate
2026</t>
  </si>
  <si>
    <t>Quantity
2026</t>
  </si>
  <si>
    <t>Unit cost
2026</t>
  </si>
  <si>
    <t>CLIN 1 - PROJECT MANAGEMENT</t>
  </si>
  <si>
    <t>1.2.3</t>
  </si>
  <si>
    <t>1.2.4</t>
  </si>
  <si>
    <t>1.2.5</t>
  </si>
  <si>
    <t>1.2.6</t>
  </si>
  <si>
    <t>1.4.3</t>
  </si>
  <si>
    <t>1.4.4</t>
  </si>
  <si>
    <t>1.4.5</t>
  </si>
  <si>
    <t>1.4.6</t>
  </si>
  <si>
    <t>1.4.7</t>
  </si>
  <si>
    <t>1.2</t>
  </si>
  <si>
    <t>Project Management Plan (PMP)</t>
  </si>
  <si>
    <t>Project Implementation Documentation</t>
  </si>
  <si>
    <t>Product Breakdown Structure (PBS)</t>
  </si>
  <si>
    <t>Project Work Breakdown Structure (PWBS)</t>
  </si>
  <si>
    <t>Project Master Schedule (PMS)</t>
  </si>
  <si>
    <t>Risk Management Plan (RMP)</t>
  </si>
  <si>
    <t>Issue Management Plan (IMP)</t>
  </si>
  <si>
    <t>Communication Plan</t>
  </si>
  <si>
    <t>Communication Plan (CP)</t>
  </si>
  <si>
    <t>Configuration Management &amp; Quality Assurance</t>
  </si>
  <si>
    <t>Configuration Management Plan (CMP)</t>
  </si>
  <si>
    <t>Physical Configuration Audit (PCA) Report</t>
  </si>
  <si>
    <t>Functional Configuration Audit (FCA) Report</t>
  </si>
  <si>
    <t>Configuration Item Tree</t>
  </si>
  <si>
    <t>Quality Assurance Plan (QAP)</t>
  </si>
  <si>
    <t>CMDB</t>
  </si>
  <si>
    <t>Implement Collaborate Environment</t>
  </si>
  <si>
    <t>Conduct Project Review Meetings</t>
  </si>
  <si>
    <t>Project Progress Reports</t>
  </si>
  <si>
    <t>Project Meetings</t>
  </si>
  <si>
    <t>NCIA Brussels</t>
  </si>
  <si>
    <t>NCIA Location</t>
  </si>
  <si>
    <t>3, 6 &amp; 7</t>
  </si>
  <si>
    <t>6.5.1</t>
  </si>
  <si>
    <t>6.5.2</t>
  </si>
  <si>
    <t>Multiple</t>
  </si>
  <si>
    <t>FSA</t>
  </si>
  <si>
    <t>2 weeks before PPRM</t>
  </si>
  <si>
    <t>Delivery Date (EDC +weeks)</t>
  </si>
  <si>
    <t>CLIN 2 - SYSTEM DESIGN</t>
  </si>
  <si>
    <t>CLIN 4 - SECURITY ACCREDITATION DOCUMENTATION</t>
  </si>
  <si>
    <t>CLIN 5 - CONDUCT INDEPENDENT VERIFICATION AND VALIDATION ASSESSMENT AND PROVISIONAL SYSTEMS ACCEPTANCE (PSA)</t>
  </si>
  <si>
    <t>CLIN 6 - PROVIDE &amp; SHIP PRODUCTION UNITS (BATCH #2)</t>
  </si>
  <si>
    <t>CLIN 7 - TRAINING</t>
  </si>
  <si>
    <t>CLIN 8 - SUPPORT SYSTEM ACCEPTANCE</t>
  </si>
  <si>
    <t xml:space="preserve">CLIN 9 - INTEGRATED PRODUCT SUPPORT (IPS) </t>
  </si>
  <si>
    <t>CLIN 10 - BATCH #3 UNITS</t>
  </si>
  <si>
    <t>11</t>
  </si>
  <si>
    <t>CLIN 11 - IN-SERVICE SUPPORT EXTENSION</t>
  </si>
  <si>
    <t>2.3.2</t>
  </si>
  <si>
    <t>2.4.1.1</t>
  </si>
  <si>
    <t>2.4.1.2</t>
  </si>
  <si>
    <t>2.4.1.3</t>
  </si>
  <si>
    <t>2.4.1.4</t>
  </si>
  <si>
    <t>2.4.1.5</t>
  </si>
  <si>
    <t>2.4.1.6</t>
  </si>
  <si>
    <t>2.4.1.7</t>
  </si>
  <si>
    <t>2.4.1.8</t>
  </si>
  <si>
    <t>2.4.1.9</t>
  </si>
  <si>
    <t>2.4.1.10</t>
  </si>
  <si>
    <t>2.4.1.11</t>
  </si>
  <si>
    <t>2.4.1.12</t>
  </si>
  <si>
    <t>3.3.1</t>
  </si>
  <si>
    <t>3.3.4</t>
  </si>
  <si>
    <t>4.2.4</t>
  </si>
  <si>
    <t>4.2.5</t>
  </si>
  <si>
    <t>4.2.6</t>
  </si>
  <si>
    <t>4.2.7</t>
  </si>
  <si>
    <t>4.2.8</t>
  </si>
  <si>
    <t>7.2.1</t>
  </si>
  <si>
    <t>7.2.2</t>
  </si>
  <si>
    <t>8.1.1</t>
  </si>
  <si>
    <t>8.1.2</t>
  </si>
  <si>
    <t>8.1.3</t>
  </si>
  <si>
    <t>8.3.2</t>
  </si>
  <si>
    <t>8.3.3</t>
  </si>
  <si>
    <t>8.3.1.1</t>
  </si>
  <si>
    <t>8.3.1.2</t>
  </si>
  <si>
    <t>8.3.1.3</t>
  </si>
  <si>
    <t>9.15.1</t>
  </si>
  <si>
    <t>9.15.2</t>
  </si>
  <si>
    <t>10.1</t>
  </si>
  <si>
    <t>10.2</t>
  </si>
  <si>
    <t>10.3</t>
  </si>
  <si>
    <t>10.4</t>
  </si>
  <si>
    <t>System Design Plan (SDP)</t>
  </si>
  <si>
    <t>Configuration Capture (CCAP)</t>
  </si>
  <si>
    <t>Configuration Capture (CCAP) Plan</t>
  </si>
  <si>
    <t>Configuration Capture (CCAP)  Report</t>
  </si>
  <si>
    <t>System Requirements Review (SRR)</t>
  </si>
  <si>
    <t>Draft System Requirements Review Report (SRRR)</t>
  </si>
  <si>
    <t>Final System Requirements Review Report (SRRR)</t>
  </si>
  <si>
    <t>System Design Reviews</t>
  </si>
  <si>
    <t>Preliminary Design Review (PDR)</t>
  </si>
  <si>
    <t>High Level Design (HLD)</t>
  </si>
  <si>
    <t>Project Master Test Plan (PMTP)</t>
  </si>
  <si>
    <t>Support Case</t>
  </si>
  <si>
    <t>Final CCAP Report</t>
  </si>
  <si>
    <t>Final SRR Report</t>
  </si>
  <si>
    <t>Requirements Traceability Matrix (RTM)</t>
  </si>
  <si>
    <t>CIS Description</t>
  </si>
  <si>
    <t>Security Risk Assesment (SRA)</t>
  </si>
  <si>
    <t>System Specific Security Requirement Statement (SSRS)</t>
  </si>
  <si>
    <t>Critical Design Review</t>
  </si>
  <si>
    <t xml:space="preserve">Low Level Design Document (LLD) </t>
  </si>
  <si>
    <t>Verification Cross Reference Matrix (VCRM)</t>
  </si>
  <si>
    <t>Test Plan (for each Test Phase)</t>
  </si>
  <si>
    <t xml:space="preserve">Testing Scenarios </t>
  </si>
  <si>
    <t>Deployment Scenario</t>
  </si>
  <si>
    <t>Baselines</t>
  </si>
  <si>
    <t>TDCIS Functional Baseline (FBL)</t>
  </si>
  <si>
    <t>TDCIS Allocated Baseline (ABL)</t>
  </si>
  <si>
    <t>TDCIS Product Baseline (PBL)</t>
  </si>
  <si>
    <t>TDCIS Operational Baseline (OBL)</t>
  </si>
  <si>
    <t>Build First Articles</t>
  </si>
  <si>
    <t>Conduct Factory Acceptance Testing (FAT)</t>
  </si>
  <si>
    <t>Conduct Qualification Testing</t>
  </si>
  <si>
    <t>Ship First Articles</t>
  </si>
  <si>
    <t>FAT Batch#1</t>
  </si>
  <si>
    <t>Ship Batch# 1 Units</t>
  </si>
  <si>
    <t>Security Accreditation Plan (SAP)</t>
  </si>
  <si>
    <t>Security Related Documentation (SRD)</t>
  </si>
  <si>
    <t>Security Risk Assessment (SRA)</t>
  </si>
  <si>
    <t>Generic System Interconnection Security Requirement Statement (SISRS)</t>
  </si>
  <si>
    <t>Security Operating Procedures (SecOps)</t>
  </si>
  <si>
    <t>Security Test and Verification Plan (STVP)</t>
  </si>
  <si>
    <t>Security Test and Verification Report (STVR)</t>
  </si>
  <si>
    <t>Electronic Security Environment (ESE) Conformance Statement (ESECS)</t>
  </si>
  <si>
    <t xml:space="preserve">User Testing Site Survey Report </t>
  </si>
  <si>
    <t xml:space="preserve">Provide Release Package </t>
  </si>
  <si>
    <t>Install First Articles for IV&amp;V Assesment</t>
  </si>
  <si>
    <t>Conduct System Integration Testing (SIT)</t>
  </si>
  <si>
    <t>Conduct Security Testing</t>
  </si>
  <si>
    <t>Conduct User Acceptance Testing (UAT)</t>
  </si>
  <si>
    <t>First Article PBL (CI-tree, Inventory, technical documentation, manuals, as-built)</t>
  </si>
  <si>
    <t>Provide &amp; Ship Production Units (Batch #2)</t>
  </si>
  <si>
    <t>Batch #2 Hardware, Software &amp; Non-CIS</t>
  </si>
  <si>
    <t>Install and configure at the Factory</t>
  </si>
  <si>
    <t>Conduct Factory Testing (FAT) (Batch #2)</t>
  </si>
  <si>
    <t>Provide System Documentation</t>
  </si>
  <si>
    <t>Ship Production Units (Batch #2)</t>
  </si>
  <si>
    <t>Training Plan (TP)</t>
  </si>
  <si>
    <t>Training Need Analysis (TNA) Report</t>
  </si>
  <si>
    <t>Training Equipment Documentation and PBL (CI-tree, Inventory, technical documentation, manuals, as-built)</t>
  </si>
  <si>
    <t>Install and Validate Training Units</t>
  </si>
  <si>
    <t>Site Survey Report (Training location)</t>
  </si>
  <si>
    <t>Ship Production units (Batch #1 - Training) - Customer Training Location</t>
  </si>
  <si>
    <t>Training Equipment Installation &amp; Validation</t>
  </si>
  <si>
    <t>Developed Training material approved</t>
  </si>
  <si>
    <t>Train the IV&amp;V Personnel</t>
  </si>
  <si>
    <t>Provide Training Courses &amp; Training Evaluation</t>
  </si>
  <si>
    <t>Support Provisional System Acceptance</t>
  </si>
  <si>
    <t xml:space="preserve">Deficiency Log </t>
  </si>
  <si>
    <t>PSA Report</t>
  </si>
  <si>
    <t>PSA Review Meeting Minutes</t>
  </si>
  <si>
    <t>Support Operational Testing Evaluation Testing  (OpTEval)</t>
  </si>
  <si>
    <t>Perform Service Provisioning (SRTS)</t>
  </si>
  <si>
    <t>Perform System Installation and Configuration</t>
  </si>
  <si>
    <t>Maintain log book of events relevant to acceptance</t>
  </si>
  <si>
    <t>Support Final System Acceptance</t>
  </si>
  <si>
    <t>OpEval Execution</t>
  </si>
  <si>
    <t>Maintain functional and performance of the TDCIS system</t>
  </si>
  <si>
    <t>Maintain TDCIS system during OpTEval</t>
  </si>
  <si>
    <t>OpTEval Hands-on Training (repetition)</t>
  </si>
  <si>
    <t>FSA Report</t>
  </si>
  <si>
    <t>FSA Observations Meeting Report</t>
  </si>
  <si>
    <t>Integrated Product Support Plan (IPSP)</t>
  </si>
  <si>
    <t>Reliability, Availability, Maintainability and Testability (RAMT) Case</t>
  </si>
  <si>
    <t>Failure Mode Effects and Criticallity Analysis (FMECA)</t>
  </si>
  <si>
    <t>Maintenance Task Analysis (MTA) [incl. Product Support Database]</t>
  </si>
  <si>
    <t>Level of Repair Analysis (LORA) [incl. Repair Price List (RPL)]</t>
  </si>
  <si>
    <t>Packaging, Handling, Storage and Transportation (PHST) Report</t>
  </si>
  <si>
    <t>Initial Provisioning List (IPL)</t>
  </si>
  <si>
    <t>Obsolescence Report</t>
  </si>
  <si>
    <t>Warranty Report</t>
  </si>
  <si>
    <t>Operation Manual</t>
  </si>
  <si>
    <t>Maintenance Manuals</t>
  </si>
  <si>
    <t>In Service Support Plan (ISSP)</t>
  </si>
  <si>
    <t>Spare Set</t>
  </si>
  <si>
    <t>System Safety Programme Plan (SSPP)</t>
  </si>
  <si>
    <t>System Safety Hazard Analysis Report (SSHAR)</t>
  </si>
  <si>
    <t>Load Plan and tool</t>
  </si>
  <si>
    <t>Batch # 3 - Hardware, Software &amp; Non-CIS</t>
  </si>
  <si>
    <t>Implementation</t>
  </si>
  <si>
    <t xml:space="preserve">Batch # 3 - Warranty </t>
  </si>
  <si>
    <t>Batch # 3 - Spare Set</t>
  </si>
  <si>
    <t>In Service Support</t>
  </si>
  <si>
    <t>TOTAL PRICE CLIN 1 (BASE-EVALUATED) PROJECT MANAGEMENT</t>
  </si>
  <si>
    <t>TOTAL PRICE CLIN 2 (BASE-EVALUATED) SYSTEM DESIGN</t>
  </si>
  <si>
    <t>TOTAL PRICE CLIN 3 (BASE-EVALUATED) FIRST ARTICLES</t>
  </si>
  <si>
    <t>TOTAL PRICE CLIN 4 (BASE-EVALUATED) SECUTIRY ACCREDITATION DOCUMENTATION</t>
  </si>
  <si>
    <t>TOTAL PRICE CLIN 5 (BASE-EVALUATED) CONDUCT INDEPENDENT VERIFICATION AND PSA</t>
  </si>
  <si>
    <t>TOTAL PRICE CLIN 6 (BASE-EVALUATED)  PROVIDE PRODUCTION UNITS</t>
  </si>
  <si>
    <t>TOTAL PRICE CLIN 7 ( BASE-EVALUATED) TRAINING</t>
  </si>
  <si>
    <t>TOTAL PRICE CLIN 8 (BASE-EVALUATED) SUPPORT SYSTEM ACCEPTANCE</t>
  </si>
  <si>
    <t xml:space="preserve">2.1.5.1 </t>
  </si>
  <si>
    <t>2.1.5.1</t>
  </si>
  <si>
    <t>2.1.5.2</t>
  </si>
  <si>
    <t>2.3.2 &amp;9.5</t>
  </si>
  <si>
    <t>2.3.2&amp;9.6</t>
  </si>
  <si>
    <t>2.3.2&amp;9.7</t>
  </si>
  <si>
    <t>4.9.1.2</t>
  </si>
  <si>
    <t>6.2.2.1</t>
  </si>
  <si>
    <t>6.2.2.2</t>
  </si>
  <si>
    <t>6.2.2.3</t>
  </si>
  <si>
    <t>6.2.2.4</t>
  </si>
  <si>
    <t xml:space="preserve">Multiple </t>
  </si>
  <si>
    <t>Customer Facility</t>
  </si>
  <si>
    <t>2.5.4</t>
  </si>
  <si>
    <t>2.5.5</t>
  </si>
  <si>
    <t>2.5.8</t>
  </si>
  <si>
    <t>2.4.7</t>
  </si>
  <si>
    <t>Customer facility</t>
  </si>
  <si>
    <t>Customer Site</t>
  </si>
  <si>
    <t>2.6.1</t>
  </si>
  <si>
    <t>2.6.2</t>
  </si>
  <si>
    <t>2.6.3</t>
  </si>
  <si>
    <t>Training location, Portugal</t>
  </si>
  <si>
    <t>4.10.1</t>
  </si>
  <si>
    <t xml:space="preserve"> 2.7.3.3 &amp; 2.7.3.4</t>
  </si>
  <si>
    <t>2.7.5</t>
  </si>
  <si>
    <t>OpEval location</t>
  </si>
  <si>
    <t>2.8 &amp; 8.2</t>
  </si>
  <si>
    <t>Multiple Locations</t>
  </si>
  <si>
    <t>4.5.5</t>
  </si>
  <si>
    <t>FSA + 2 years</t>
  </si>
  <si>
    <t>TBD</t>
  </si>
  <si>
    <t>Draft delivery EDC+2weeks</t>
  </si>
  <si>
    <t xml:space="preserve">Before PSA; at each location </t>
  </si>
  <si>
    <t>Between  CDR and PSA</t>
  </si>
  <si>
    <t>4 weeks before CDR. Draft delivery at PDR-4 weeks.</t>
  </si>
  <si>
    <t>Draft at CDR-4 weeks / Final CDR+4 weeks</t>
  </si>
  <si>
    <t>To be established 2 weeks after Reach laptop is provided by the Purchaser
The collaborative environment is to remain fully operational until the project has achieved FSA</t>
  </si>
  <si>
    <t>Based on a 6 weekly cycle</t>
  </si>
  <si>
    <t>Draft CCAP report at T0+10 weeks</t>
  </si>
  <si>
    <t>The SRR  shall be conducted parallel to the CCAP.</t>
  </si>
  <si>
    <r>
      <t>PDR Artefacts shall be submitted 2</t>
    </r>
    <r>
      <rPr>
        <strike/>
        <sz val="11"/>
        <color theme="1"/>
        <rFont val="Arial"/>
        <family val="2"/>
      </rPr>
      <t xml:space="preserve"> </t>
    </r>
    <r>
      <rPr>
        <sz val="11"/>
        <color theme="1"/>
        <rFont val="Arial"/>
        <family val="2"/>
      </rPr>
      <t>weeks before the PDR. To be updated 1 week after the PDR</t>
    </r>
  </si>
  <si>
    <t>Initial version (final version to be submitted for CDR)</t>
  </si>
  <si>
    <t>PMP needs to be approved for succesful completion of PDR.</t>
  </si>
  <si>
    <t>CMP needs to be approved for succesful completion of PDR.</t>
  </si>
  <si>
    <t>QAP needs to be approved for succesful completion of PDR.</t>
  </si>
  <si>
    <t>CDR Artefacts shall be submitted 2 weeks before the CDR. To be updated 1 week after the CDR.</t>
  </si>
  <si>
    <t>First version for CDR</t>
  </si>
  <si>
    <t>Draft at SRR-4 weeks / Final SRR+4 weeks</t>
  </si>
  <si>
    <t>Draft at PDR-4 weeks / Final CDR-4 weeks</t>
  </si>
  <si>
    <t>Draft at CDR+4 weeks / Final FAT-4 weeks</t>
  </si>
  <si>
    <t>Draft at FSA-4weeks / Final at FSA+4 weeks</t>
  </si>
  <si>
    <t>To align with PDR / CDR - Please see 2.4</t>
  </si>
  <si>
    <t>STVP shall be aligned with the IV&amp;V planning</t>
  </si>
  <si>
    <t>There are multiple STV testing and hence report throughout the project</t>
  </si>
  <si>
    <t>4 weeks before Security Tests</t>
  </si>
  <si>
    <r>
      <t xml:space="preserve"> 2</t>
    </r>
    <r>
      <rPr>
        <sz val="11"/>
        <color theme="1"/>
        <rFont val="Arial"/>
        <family val="2"/>
      </rPr>
      <t xml:space="preserve"> weeks after Site surveys</t>
    </r>
  </si>
  <si>
    <t>Draft at CDR-4 weeks / Final Draft at CDR+8 weeks /Final PSA-4 weeks</t>
  </si>
  <si>
    <t>Dependency on successful IV&amp;V Assessment Batch #1</t>
  </si>
  <si>
    <t>Follow ILS procedures;</t>
  </si>
  <si>
    <t>Completion is at week 1st Article Test+8 weeks.</t>
  </si>
  <si>
    <t xml:space="preserve">To be started at First Article Testing up to PSA is achieved. </t>
  </si>
  <si>
    <t>PSA report 4 weeks before PSA Review Meeting</t>
  </si>
  <si>
    <t>Lot, from once operational to completion of the OpTEval</t>
  </si>
  <si>
    <t>Lot, Fix any deficiencies within SRS scope</t>
  </si>
  <si>
    <t>Lot, 2 week training during OPTEVAL</t>
  </si>
  <si>
    <t>Draft at EDC+2 weeks / Final Draft at PDR-4 weeks / Final at CDR+4 weeks</t>
  </si>
  <si>
    <t>Draft at SRR-4 weeks / Final Draft at PDR -4 weeks / Final at CDR-4 weeks / Test&amp;Demo at PSA</t>
  </si>
  <si>
    <t xml:space="preserve">Draft at SRR-4 weeks / Final Draft at CDR-4 weeks / Final at FAT+4 weeks </t>
  </si>
  <si>
    <t xml:space="preserve">Draft at PDR-4 weeks / Final Draft at CDR-4 weeks / Final at FAT+4 weeks </t>
  </si>
  <si>
    <t xml:space="preserve">Draft at CDR-4 weeks / Final at FAT+4 weeks </t>
  </si>
  <si>
    <t>Draft at CDR-4 weeks / Final  Draft at FAT=$ weeks / Quarterly (1st delivery at PSA+ 3 months)</t>
  </si>
  <si>
    <t>Draft FAS-6 months / Quarterly (1st deleivery at FSA+3 months)</t>
  </si>
  <si>
    <t>Draft CDR-4 weeks / Final FAT+4 weeks</t>
  </si>
  <si>
    <t>Draft FSA - 6 months / Final FSA+6 months</t>
  </si>
  <si>
    <t>Starts at PSA and Ends at FSA+2 years</t>
  </si>
  <si>
    <t>PSA- 4 weeks</t>
  </si>
  <si>
    <t>Draft at EDC+ 2 weeks</t>
  </si>
  <si>
    <t>To be provided  CDR- 4 weeks for review</t>
  </si>
  <si>
    <t>To be apart of the training
Draft at +40 weeks to start the review cycle</t>
  </si>
  <si>
    <t>Multiple meetings</t>
  </si>
  <si>
    <t>2.4.2.1</t>
  </si>
  <si>
    <t>2.4.2.2</t>
  </si>
  <si>
    <t>2.4.2.3</t>
  </si>
  <si>
    <t>2.4.2.4</t>
  </si>
  <si>
    <t>2.4.2.5</t>
  </si>
  <si>
    <t>2.4.2.6</t>
  </si>
  <si>
    <t>2.4.2.7</t>
  </si>
  <si>
    <t>2.4.2.8</t>
  </si>
  <si>
    <t>2.4.2.9</t>
  </si>
  <si>
    <t>Pooled Appliances</t>
  </si>
  <si>
    <t>CIS</t>
  </si>
  <si>
    <t>BLK</t>
  </si>
  <si>
    <t>1.1.1.1</t>
  </si>
  <si>
    <t>CNM-PCN</t>
  </si>
  <si>
    <t>1.1.1.1.1</t>
  </si>
  <si>
    <t>PCA</t>
  </si>
  <si>
    <t>1.1.1.2</t>
  </si>
  <si>
    <t>Transmission</t>
  </si>
  <si>
    <t>1.1.1.2.1</t>
  </si>
  <si>
    <t>Mini LOS</t>
  </si>
  <si>
    <t>1.1.1.2.2</t>
  </si>
  <si>
    <t>HCLOS</t>
  </si>
  <si>
    <t>1.1.1.2.3</t>
  </si>
  <si>
    <t>Broadband IP Radio</t>
  </si>
  <si>
    <t>1.1.1.2.4</t>
  </si>
  <si>
    <t>1.1.1.2.5</t>
  </si>
  <si>
    <t>Military SATCOM</t>
  </si>
  <si>
    <t>xU</t>
  </si>
  <si>
    <t>1.1.2.1</t>
  </si>
  <si>
    <t>CNM-xU</t>
  </si>
  <si>
    <t>1.1.2.1.1</t>
  </si>
  <si>
    <t>CCA-xU</t>
  </si>
  <si>
    <t>Wireless Access Point - xU</t>
  </si>
  <si>
    <t>1.1.2.1.2</t>
  </si>
  <si>
    <t>MMA-xU</t>
  </si>
  <si>
    <t>1.1.2.1.3</t>
  </si>
  <si>
    <t>BPS-xU</t>
  </si>
  <si>
    <t>1.1.2.2</t>
  </si>
  <si>
    <t>RNM-xU</t>
  </si>
  <si>
    <t>1.1.2.2.1</t>
  </si>
  <si>
    <t>1.1.2.3</t>
  </si>
  <si>
    <t>ISM-xU</t>
  </si>
  <si>
    <t>1.1.2.3.1</t>
  </si>
  <si>
    <t>CAS-xU</t>
  </si>
  <si>
    <t>1.1.2.3.2</t>
  </si>
  <si>
    <t>DRS-xU</t>
  </si>
  <si>
    <t>1.1.2.4</t>
  </si>
  <si>
    <t>1.1.2.4.1</t>
  </si>
  <si>
    <t>Access BoB-xU</t>
  </si>
  <si>
    <t>1.1.2.4.1.1</t>
  </si>
  <si>
    <t>1.1.2.4.1.2</t>
  </si>
  <si>
    <t>Transit Case Access BoB-xU</t>
  </si>
  <si>
    <t>1.1.2.4.1.3</t>
  </si>
  <si>
    <t>FO Cable Reel</t>
  </si>
  <si>
    <t>1.1.2.5</t>
  </si>
  <si>
    <t>Softwares - xU</t>
  </si>
  <si>
    <t>1.1.2.5.1</t>
  </si>
  <si>
    <t>Element Management Tool Suite</t>
  </si>
  <si>
    <t>1.1.2.5.1.1</t>
  </si>
  <si>
    <t>Software xx (details are design driven, Contractor to list each software separately)</t>
  </si>
  <si>
    <t>1.1.2.5.2</t>
  </si>
  <si>
    <t>Node Monitoring Tool Suite</t>
  </si>
  <si>
    <t>1.1.2.5.2.1</t>
  </si>
  <si>
    <t>1.1.2.5.3</t>
  </si>
  <si>
    <t>Microsoft SQL (Quantities to be proposed by the bidder based on licensing model)</t>
  </si>
  <si>
    <t>1.1.2.5.5</t>
  </si>
  <si>
    <t>Printing and Scanning Toolsuite (Quantities to be proposed by the bidder based on design)</t>
  </si>
  <si>
    <t>1.1.2.5.7</t>
  </si>
  <si>
    <t>802.1x Authentication Server (Quantities to be proposed by the bidder based on design)</t>
  </si>
  <si>
    <t>xR</t>
  </si>
  <si>
    <t>1.1.3.1</t>
  </si>
  <si>
    <t>CNM-xR</t>
  </si>
  <si>
    <t>1.1.3.1.1</t>
  </si>
  <si>
    <t>CCA-xR</t>
  </si>
  <si>
    <t>1.1.3.1.2</t>
  </si>
  <si>
    <t>MMA-xR</t>
  </si>
  <si>
    <t>1.1.3.1.3</t>
  </si>
  <si>
    <t>BPS-xR</t>
  </si>
  <si>
    <t>1.1.3.2</t>
  </si>
  <si>
    <t>RNM-xR</t>
  </si>
  <si>
    <t>1.1.3.2.1</t>
  </si>
  <si>
    <t>1.1.3.3</t>
  </si>
  <si>
    <t>ISM-xR</t>
  </si>
  <si>
    <t>1.1.3.3.1</t>
  </si>
  <si>
    <t>CAS-xR</t>
  </si>
  <si>
    <t>1.1.3.3.1.1</t>
  </si>
  <si>
    <t>DRS-xR</t>
  </si>
  <si>
    <t>1.1.3.4</t>
  </si>
  <si>
    <t>1.1.3.4.1</t>
  </si>
  <si>
    <t>Access BoB-xR</t>
  </si>
  <si>
    <t>1.1.3.4.2</t>
  </si>
  <si>
    <t>Transit Case Access BoB-xR</t>
  </si>
  <si>
    <t>1.1.3.4.3</t>
  </si>
  <si>
    <t>1.1.3.5</t>
  </si>
  <si>
    <t>Softwares - xR</t>
  </si>
  <si>
    <t>1.1.3.5.1</t>
  </si>
  <si>
    <t>1.1.3.5.1.1</t>
  </si>
  <si>
    <t>1.1.3.5.2</t>
  </si>
  <si>
    <t>1.1.3.5.2.1</t>
  </si>
  <si>
    <t>1.1.3.5.3</t>
  </si>
  <si>
    <t>1.1.3.5.4</t>
  </si>
  <si>
    <t>1.1.3.5.5</t>
  </si>
  <si>
    <t>1.1.4</t>
  </si>
  <si>
    <t>xS</t>
  </si>
  <si>
    <t>1.1.4.1</t>
  </si>
  <si>
    <t>CNM-xS</t>
  </si>
  <si>
    <t>1.1.4.1.1</t>
  </si>
  <si>
    <t>CCA-xS</t>
  </si>
  <si>
    <t>1.1.4.1.2</t>
  </si>
  <si>
    <t>MMA-xS</t>
  </si>
  <si>
    <t>1.1.4.1.3</t>
  </si>
  <si>
    <t>BPS xS</t>
  </si>
  <si>
    <t>1.1.4.2</t>
  </si>
  <si>
    <t>ISM-xS</t>
  </si>
  <si>
    <t>1.1.4.2.1</t>
  </si>
  <si>
    <t>CAS-xS</t>
  </si>
  <si>
    <t>1.1.4.2.2</t>
  </si>
  <si>
    <t>DRS-xS</t>
  </si>
  <si>
    <t>1.1.4.3</t>
  </si>
  <si>
    <t>UAM-xS</t>
  </si>
  <si>
    <t>1.1.4.3.1</t>
  </si>
  <si>
    <t>Access BoB -xS</t>
  </si>
  <si>
    <t>1.1.4.3.2</t>
  </si>
  <si>
    <t>Transit Case Access BoB-xS</t>
  </si>
  <si>
    <t>1.1.4.3.3</t>
  </si>
  <si>
    <t>1.1.4.4</t>
  </si>
  <si>
    <t>Softwares - xS</t>
  </si>
  <si>
    <t>1.1.4.4.1</t>
  </si>
  <si>
    <t>1.1.4.4.1.1</t>
  </si>
  <si>
    <t>1.1.4.4.2</t>
  </si>
  <si>
    <t>1.1.4.4.2.1</t>
  </si>
  <si>
    <t>1.1.4.4.3</t>
  </si>
  <si>
    <t>1.1.4.4.4</t>
  </si>
  <si>
    <t>1.1.4.4.5</t>
  </si>
  <si>
    <t>EUD</t>
  </si>
  <si>
    <t>1.2.1.1</t>
  </si>
  <si>
    <t>SysAdmin Workstation - BLK</t>
  </si>
  <si>
    <t>1.2.1.2</t>
  </si>
  <si>
    <t>Microsoft Office</t>
  </si>
  <si>
    <t>1.2.1.3</t>
  </si>
  <si>
    <t>Collaboration Application</t>
  </si>
  <si>
    <t>1.2.2.1</t>
  </si>
  <si>
    <t>SysAdmin Desk Phone - xU</t>
  </si>
  <si>
    <t>1.2.2.2</t>
  </si>
  <si>
    <t>SysAdmin Wireless Phone - xU</t>
  </si>
  <si>
    <t>1.2.2.3</t>
  </si>
  <si>
    <t>SysAdmin Workstation - xU</t>
  </si>
  <si>
    <t>1.2.2.4</t>
  </si>
  <si>
    <t>1.2.2.5</t>
  </si>
  <si>
    <t>1.2.3.1</t>
  </si>
  <si>
    <t>SysAdmin Desk Phone - xR</t>
  </si>
  <si>
    <t>1.2.3.2</t>
  </si>
  <si>
    <t>SysAdmin Workstation - xR</t>
  </si>
  <si>
    <t>1.2.3.3</t>
  </si>
  <si>
    <t>1.2.3.4</t>
  </si>
  <si>
    <t>1.2.4.1</t>
  </si>
  <si>
    <t>SysAdmin Desk Phone - xS</t>
  </si>
  <si>
    <t>1.2.4.2</t>
  </si>
  <si>
    <t>SysAdmin Workstation - xS</t>
  </si>
  <si>
    <t>1.2.4.3</t>
  </si>
  <si>
    <t>HDDE - xS</t>
  </si>
  <si>
    <t>1.2.4.4</t>
  </si>
  <si>
    <t>1.2.4.5</t>
  </si>
  <si>
    <t>Housing</t>
  </si>
  <si>
    <t>Shelter</t>
  </si>
  <si>
    <t>1.3.1.1</t>
  </si>
  <si>
    <t>Structure</t>
  </si>
  <si>
    <t>1.3.1.1.1</t>
  </si>
  <si>
    <t>ISO 10ft Container</t>
  </si>
  <si>
    <t>1.3.1.1.2</t>
  </si>
  <si>
    <t>Environmental Control Unit (ECU)</t>
  </si>
  <si>
    <t>1.3.1.1.3</t>
  </si>
  <si>
    <t>Racks  (Quantities to be proposed by the bidder based on design)</t>
  </si>
  <si>
    <t>Electrical system</t>
  </si>
  <si>
    <t>1.3.2.1</t>
  </si>
  <si>
    <t>Power Generator (PGU)</t>
  </si>
  <si>
    <t>1.3.2.2</t>
  </si>
  <si>
    <t>UPS</t>
  </si>
  <si>
    <t>1.3.3</t>
  </si>
  <si>
    <t>Brearer Outdoor Elements Support</t>
  </si>
  <si>
    <t>1.3.3.1</t>
  </si>
  <si>
    <t>Electrical Motorised Telescopic Mast</t>
  </si>
  <si>
    <t>1.3.4</t>
  </si>
  <si>
    <t>Ancillaries</t>
  </si>
  <si>
    <t>1.3.4.1</t>
  </si>
  <si>
    <t>1.3.4.2</t>
  </si>
  <si>
    <t>SFTP Cable Reel</t>
  </si>
  <si>
    <t>1.3.4.3</t>
  </si>
  <si>
    <t>WD-1/TT Cable Reel</t>
  </si>
  <si>
    <t>1.3.4.4</t>
  </si>
  <si>
    <t>Cable Reel Backpack Harness</t>
  </si>
  <si>
    <t>1.3.4.5</t>
  </si>
  <si>
    <t>SysAdmin Tent</t>
  </si>
  <si>
    <t>Trailer</t>
  </si>
  <si>
    <t>Two Wheeled Trailer common base</t>
  </si>
  <si>
    <t>1.3.2.3</t>
  </si>
  <si>
    <t>1.3.2.4</t>
  </si>
  <si>
    <t>1.3.2.5</t>
  </si>
  <si>
    <t>Camouflage Net</t>
  </si>
  <si>
    <t>Battalion Communication Center (BCC)</t>
  </si>
  <si>
    <t>2.1.1.1</t>
  </si>
  <si>
    <t>2.1.1.1.1</t>
  </si>
  <si>
    <t>2.1.1.2</t>
  </si>
  <si>
    <t>2.1.1.2.1</t>
  </si>
  <si>
    <t>2.1.1.2.2</t>
  </si>
  <si>
    <t>2.1.1.2.3</t>
  </si>
  <si>
    <t>2.1.1.2.4</t>
  </si>
  <si>
    <t>2.1.1.2.5</t>
  </si>
  <si>
    <t>2.1.2.1</t>
  </si>
  <si>
    <t>2.1.2.1.1</t>
  </si>
  <si>
    <t>2.1.2.1.2</t>
  </si>
  <si>
    <t>2.1.2.1.3</t>
  </si>
  <si>
    <t>2.1.2.2</t>
  </si>
  <si>
    <t>2.1.2.2.1</t>
  </si>
  <si>
    <t>2.1.2.3</t>
  </si>
  <si>
    <t>2.1.2.3.1</t>
  </si>
  <si>
    <t>2.1.2.3.2</t>
  </si>
  <si>
    <t>2.1.2.4</t>
  </si>
  <si>
    <t>2.1.2.4.1</t>
  </si>
  <si>
    <t>2.1.2.4.1.1</t>
  </si>
  <si>
    <t>2.1.2.4.1.2</t>
  </si>
  <si>
    <t>2.1.2.4.1.3</t>
  </si>
  <si>
    <t>2.1.2.5</t>
  </si>
  <si>
    <t>2.1.2.5.1</t>
  </si>
  <si>
    <t>2.1.2.5.1.1</t>
  </si>
  <si>
    <t>2.1.2.5.2</t>
  </si>
  <si>
    <t>2.1.2.5.2.1</t>
  </si>
  <si>
    <t>2.1.2.5.3</t>
  </si>
  <si>
    <t>2.1.2.5.4</t>
  </si>
  <si>
    <t>2.1.2.5.5</t>
  </si>
  <si>
    <t>2.1.3.1</t>
  </si>
  <si>
    <t>2.1.3.1.1</t>
  </si>
  <si>
    <t>2.1.3.1.2</t>
  </si>
  <si>
    <t>2.1.3.1.3</t>
  </si>
  <si>
    <t>2.1.3.2</t>
  </si>
  <si>
    <t>2.1.3.2.1</t>
  </si>
  <si>
    <t>2.1.3.3</t>
  </si>
  <si>
    <t>2.1.3.3.1</t>
  </si>
  <si>
    <t>2.1.3.3.1.1</t>
  </si>
  <si>
    <t>2.1.3.4</t>
  </si>
  <si>
    <t>2.1.3.4.1</t>
  </si>
  <si>
    <t>2.1.3.4.2</t>
  </si>
  <si>
    <t>2.1.3.4.3</t>
  </si>
  <si>
    <t>2.1.3.5</t>
  </si>
  <si>
    <t>2.1.3.5.1</t>
  </si>
  <si>
    <t>2.1.3.5.1.1</t>
  </si>
  <si>
    <t>2.1.3.5.2</t>
  </si>
  <si>
    <t>2.1.3.5.2.1</t>
  </si>
  <si>
    <t>2.1.3.5.3</t>
  </si>
  <si>
    <t>2.1.3.5.4</t>
  </si>
  <si>
    <t>2.1.3.5.5</t>
  </si>
  <si>
    <t>2.1.4.1</t>
  </si>
  <si>
    <t>2.1.4.1.1</t>
  </si>
  <si>
    <t>2.1.4.1.2</t>
  </si>
  <si>
    <t>2.1.4.1.3</t>
  </si>
  <si>
    <t>2.1.4.2</t>
  </si>
  <si>
    <t>2.1.4.2.1</t>
  </si>
  <si>
    <t>2.1.4.2.2</t>
  </si>
  <si>
    <t>2.1.4.3</t>
  </si>
  <si>
    <t>2.1.4.3.1</t>
  </si>
  <si>
    <t>2.1.4.3.2</t>
  </si>
  <si>
    <t>2.1.4.3.3</t>
  </si>
  <si>
    <t>2.1.4.4</t>
  </si>
  <si>
    <t>2.1.4.4.1</t>
  </si>
  <si>
    <t>2.1.4.4.1.1</t>
  </si>
  <si>
    <t>2.1.4.4.2</t>
  </si>
  <si>
    <t>2.1.4.4.2.1</t>
  </si>
  <si>
    <t>2.1.4.4.3</t>
  </si>
  <si>
    <t>2.1.4.4.4</t>
  </si>
  <si>
    <t>2.1.4.4.5</t>
  </si>
  <si>
    <t>2.2.2.1</t>
  </si>
  <si>
    <t>2.2.2.2</t>
  </si>
  <si>
    <t>2.2.2.3</t>
  </si>
  <si>
    <t>2.2.2.4</t>
  </si>
  <si>
    <t>2.2.2.5</t>
  </si>
  <si>
    <t>2.2.3.1</t>
  </si>
  <si>
    <t>2.2.3.2</t>
  </si>
  <si>
    <t>2.2.3.3</t>
  </si>
  <si>
    <t>2.2.3.4</t>
  </si>
  <si>
    <t>2.2.4.2</t>
  </si>
  <si>
    <t>2.2.4.3</t>
  </si>
  <si>
    <t>2.2.4.4</t>
  </si>
  <si>
    <t>2.2.4.5</t>
  </si>
  <si>
    <t>2.3.1.1</t>
  </si>
  <si>
    <t>2.3.1.1.1</t>
  </si>
  <si>
    <t>2.3.1.1.2</t>
  </si>
  <si>
    <t>2.3.1.1.3</t>
  </si>
  <si>
    <t>2.3.2.1</t>
  </si>
  <si>
    <t>2.3.2.2</t>
  </si>
  <si>
    <t>2.3.3.1</t>
  </si>
  <si>
    <t>2.3.4</t>
  </si>
  <si>
    <t>2.3.4.1</t>
  </si>
  <si>
    <t>2.3.4.2</t>
  </si>
  <si>
    <t>2.3.4.3</t>
  </si>
  <si>
    <t>2.3.4.4</t>
  </si>
  <si>
    <t>2.3.4.5</t>
  </si>
  <si>
    <t>2.3.2.3</t>
  </si>
  <si>
    <t>Company Communication Center (CCC)</t>
  </si>
  <si>
    <t>3.1.1.1</t>
  </si>
  <si>
    <t>3.1.1.1.1</t>
  </si>
  <si>
    <t>3.1.1.2</t>
  </si>
  <si>
    <t>3.1.1.2.1</t>
  </si>
  <si>
    <t>3.1.1.2.2</t>
  </si>
  <si>
    <t>3.1.1.2.3</t>
  </si>
  <si>
    <t>3.1.1.2.4</t>
  </si>
  <si>
    <t>3.1.1.2.5</t>
  </si>
  <si>
    <t>3.1.2.1</t>
  </si>
  <si>
    <t>3.1.2.1.1</t>
  </si>
  <si>
    <t>3.1.2.1.2</t>
  </si>
  <si>
    <t>3.1.2.1.3</t>
  </si>
  <si>
    <t>3.1.2.2</t>
  </si>
  <si>
    <t>3.1.2.2.1</t>
  </si>
  <si>
    <t>3.1.2.3</t>
  </si>
  <si>
    <t>3.1.2.3.1</t>
  </si>
  <si>
    <t>3.1.2.3.2</t>
  </si>
  <si>
    <t>3.1.2.4</t>
  </si>
  <si>
    <t>3.1.2.4.1</t>
  </si>
  <si>
    <t>3.1.2.4.1.1</t>
  </si>
  <si>
    <t>3.1.2.4.1.2</t>
  </si>
  <si>
    <t>3.1.2.4.1.3</t>
  </si>
  <si>
    <t>3.1.2.5</t>
  </si>
  <si>
    <t>3.1.2.5.1</t>
  </si>
  <si>
    <t>3.1.2.5.1.1</t>
  </si>
  <si>
    <t>3.1.2.5.2</t>
  </si>
  <si>
    <t>3.1.2.5.2.1</t>
  </si>
  <si>
    <t>3.1.2.5.3</t>
  </si>
  <si>
    <t>3.1.2.5.4</t>
  </si>
  <si>
    <t>3.1.2.5.5</t>
  </si>
  <si>
    <t>3.1.3.1</t>
  </si>
  <si>
    <t>3.1.3.1.1</t>
  </si>
  <si>
    <t>3.1.3.1.2</t>
  </si>
  <si>
    <t>3.1.3.1.3</t>
  </si>
  <si>
    <t>3.1.3.2</t>
  </si>
  <si>
    <t>3.1.3.2.1</t>
  </si>
  <si>
    <t>3.1.3.3</t>
  </si>
  <si>
    <t>3.1.3.3.1</t>
  </si>
  <si>
    <t>3.1.3.3.1.1</t>
  </si>
  <si>
    <t>3.1.3.4</t>
  </si>
  <si>
    <t>3.1.3.4.1</t>
  </si>
  <si>
    <t>3.1.3.4.2</t>
  </si>
  <si>
    <t>3.1.3.4.3</t>
  </si>
  <si>
    <t>3.1.3.5</t>
  </si>
  <si>
    <t>3.1.3.5.1</t>
  </si>
  <si>
    <t>3.1.3.5.1.1</t>
  </si>
  <si>
    <t>3.1.3.5.2</t>
  </si>
  <si>
    <t>3.1.3.5.2.1</t>
  </si>
  <si>
    <t>3.1.3.5.3</t>
  </si>
  <si>
    <t>3.1.3.5.4</t>
  </si>
  <si>
    <t>3.1.3.5.5</t>
  </si>
  <si>
    <t>3.1.4.1</t>
  </si>
  <si>
    <t>3.1.4.1.1</t>
  </si>
  <si>
    <t>3.1.4.1.2</t>
  </si>
  <si>
    <t>3.1.4.1.3</t>
  </si>
  <si>
    <t>3.1.4.2</t>
  </si>
  <si>
    <t>3.1.4.2.1</t>
  </si>
  <si>
    <t>3.1.4.2.2</t>
  </si>
  <si>
    <t>3.1.4.3</t>
  </si>
  <si>
    <t>3.1.4.3.1</t>
  </si>
  <si>
    <t>3.1.4.3.2</t>
  </si>
  <si>
    <t>3.1.4.3.3</t>
  </si>
  <si>
    <t>3.1.4.4</t>
  </si>
  <si>
    <t>3.1.4.4.1</t>
  </si>
  <si>
    <t>3.1.4.4.1.1</t>
  </si>
  <si>
    <t>3.1.4.4.2</t>
  </si>
  <si>
    <t>3.1.4.4.2.1</t>
  </si>
  <si>
    <t>3.1.4.4.3</t>
  </si>
  <si>
    <t>3.1.4.4.4</t>
  </si>
  <si>
    <t>3.1.4.4.5</t>
  </si>
  <si>
    <t>3.2.1.1</t>
  </si>
  <si>
    <t>3.2.1.2</t>
  </si>
  <si>
    <t>3.2.1.3</t>
  </si>
  <si>
    <t>3.2.2.1</t>
  </si>
  <si>
    <t>3.2.2.2</t>
  </si>
  <si>
    <t>3.2.2.3</t>
  </si>
  <si>
    <t>3.2.2.4</t>
  </si>
  <si>
    <t>3.2.2.5</t>
  </si>
  <si>
    <t>3.2.3.1</t>
  </si>
  <si>
    <t>3.2.3.2</t>
  </si>
  <si>
    <t>3.2.3.3</t>
  </si>
  <si>
    <t>3.2.3.4</t>
  </si>
  <si>
    <t>3.2.4.1</t>
  </si>
  <si>
    <t>3.2.4.2</t>
  </si>
  <si>
    <t>3.2.4.3</t>
  </si>
  <si>
    <t>3.2.4.4</t>
  </si>
  <si>
    <t>3.2.4.5</t>
  </si>
  <si>
    <t>3.3.1.1</t>
  </si>
  <si>
    <t>3.3.1.1.1</t>
  </si>
  <si>
    <t>3.3.1.1.2</t>
  </si>
  <si>
    <t>3.3.1.1.3</t>
  </si>
  <si>
    <t>3.3.2.1</t>
  </si>
  <si>
    <t>3.3.2.2</t>
  </si>
  <si>
    <t>3.3.3.1</t>
  </si>
  <si>
    <t>3.3.4.1</t>
  </si>
  <si>
    <t>3.3.4.2</t>
  </si>
  <si>
    <t>3.3.4.3</t>
  </si>
  <si>
    <t>3.3.4.4</t>
  </si>
  <si>
    <t>3.3.4.5</t>
  </si>
  <si>
    <t>3.3.2.3</t>
  </si>
  <si>
    <t>3.3.2.4</t>
  </si>
  <si>
    <t>3.3.2.5</t>
  </si>
  <si>
    <t>4.1.1.1</t>
  </si>
  <si>
    <t>4.1.1.1.1</t>
  </si>
  <si>
    <t>4.1.1.2</t>
  </si>
  <si>
    <t>4.1.1.2.1</t>
  </si>
  <si>
    <t>4.1.1.2.2</t>
  </si>
  <si>
    <t>4.1.1.2.4</t>
  </si>
  <si>
    <t>4.1.1.2.5</t>
  </si>
  <si>
    <t>4.1.2.1</t>
  </si>
  <si>
    <t>4.1.2.1.1</t>
  </si>
  <si>
    <t>4.1.2.1.2</t>
  </si>
  <si>
    <t>4.1.2.1.3</t>
  </si>
  <si>
    <t>4.1.2.2</t>
  </si>
  <si>
    <t>4.1.2.2.1</t>
  </si>
  <si>
    <t>4.1.2.3</t>
  </si>
  <si>
    <t>4.1.2.3.1</t>
  </si>
  <si>
    <t>4.1.2.3.2</t>
  </si>
  <si>
    <t>4.1.2.4</t>
  </si>
  <si>
    <t>4.1.2.4.1</t>
  </si>
  <si>
    <t>4.1.2.4.1.1</t>
  </si>
  <si>
    <t>4.1.2.4.1.2</t>
  </si>
  <si>
    <t>4.1.2.4.1.3</t>
  </si>
  <si>
    <t>4.1.2.5</t>
  </si>
  <si>
    <t>4.1.2.5.1</t>
  </si>
  <si>
    <t>4.1.2.5.1.1</t>
  </si>
  <si>
    <t>4.1.2.5.2</t>
  </si>
  <si>
    <t>4.1.2.5.2.1</t>
  </si>
  <si>
    <t>4.1.2.5.3</t>
  </si>
  <si>
    <t>4.1.2.5.4</t>
  </si>
  <si>
    <t>4.1.2.5.5</t>
  </si>
  <si>
    <t>4.1.3.1.1</t>
  </si>
  <si>
    <t>4.1.3.1.2</t>
  </si>
  <si>
    <t>4.1.3.1.3</t>
  </si>
  <si>
    <t>4.1.3.2.1</t>
  </si>
  <si>
    <t>4.1.3.3</t>
  </si>
  <si>
    <t>4.1.3.3.1</t>
  </si>
  <si>
    <t>4.1.3.3.1.1</t>
  </si>
  <si>
    <t>4.1.3.4</t>
  </si>
  <si>
    <t>4.1.3.4.1</t>
  </si>
  <si>
    <t>4.1.3.4.2</t>
  </si>
  <si>
    <t>4.1.3.4.3</t>
  </si>
  <si>
    <t>4.1.3.5</t>
  </si>
  <si>
    <t>4.1.3.5.1</t>
  </si>
  <si>
    <t>4.1.3.5.1.1</t>
  </si>
  <si>
    <t>4.1.3.5.2</t>
  </si>
  <si>
    <t>4.1.3.5.2.1</t>
  </si>
  <si>
    <t>4.1.3.5.3</t>
  </si>
  <si>
    <t>4.1.3.5.4</t>
  </si>
  <si>
    <t>4.1.3.5.5</t>
  </si>
  <si>
    <t>4.1.4</t>
  </si>
  <si>
    <t>4.1.4.1</t>
  </si>
  <si>
    <t>4.1.4.1.1</t>
  </si>
  <si>
    <t>4.1.4.1.2</t>
  </si>
  <si>
    <t>4.1.4.1.3</t>
  </si>
  <si>
    <t>4.1.4.2</t>
  </si>
  <si>
    <t>4.1.4.2.1</t>
  </si>
  <si>
    <t>4.1.4.2.2</t>
  </si>
  <si>
    <t>4.1.4.3</t>
  </si>
  <si>
    <t>4.1.4.3.1</t>
  </si>
  <si>
    <t>4.1.4.3.2</t>
  </si>
  <si>
    <t>4.1.4.3.3</t>
  </si>
  <si>
    <t>4.1.4.4</t>
  </si>
  <si>
    <t>4.1.4.4.1</t>
  </si>
  <si>
    <t>4.1.4.4.1.1</t>
  </si>
  <si>
    <t>4.1.4.4.2</t>
  </si>
  <si>
    <t>4.1.4.4.2.1</t>
  </si>
  <si>
    <t>4.1.4.4.3</t>
  </si>
  <si>
    <t>4.1.4.4.4</t>
  </si>
  <si>
    <t>4.1.4.4.5</t>
  </si>
  <si>
    <t>4.2.2.1</t>
  </si>
  <si>
    <t>4.2.2.2</t>
  </si>
  <si>
    <t>4.2.2.3</t>
  </si>
  <si>
    <t>4.2.2.4</t>
  </si>
  <si>
    <t>4.2.2.5</t>
  </si>
  <si>
    <t>4.2.3.1</t>
  </si>
  <si>
    <t>4.2.3.2</t>
  </si>
  <si>
    <t>4.2.3.3</t>
  </si>
  <si>
    <t>4.2.3.4</t>
  </si>
  <si>
    <t>4.2.4.1</t>
  </si>
  <si>
    <t>4.2.4.2</t>
  </si>
  <si>
    <t>4.2.4.3</t>
  </si>
  <si>
    <t>4.2.4.4</t>
  </si>
  <si>
    <t>4.2.4.5</t>
  </si>
  <si>
    <t>4.3.1.1</t>
  </si>
  <si>
    <t>4.3.1.1.1</t>
  </si>
  <si>
    <t>4.3.1.1.2</t>
  </si>
  <si>
    <t>4.3.1.1.3</t>
  </si>
  <si>
    <t>4.3.2.1</t>
  </si>
  <si>
    <t>4.3.2.2</t>
  </si>
  <si>
    <t>4.3.2.3</t>
  </si>
  <si>
    <t>4.3.2.4</t>
  </si>
  <si>
    <t>4.3.2.5</t>
  </si>
  <si>
    <t>Transit Nodes</t>
  </si>
  <si>
    <t>5.1.1.1</t>
  </si>
  <si>
    <t>5.1.1.1.1</t>
  </si>
  <si>
    <t>5.1.1.2</t>
  </si>
  <si>
    <t>5.1.1.2.1</t>
  </si>
  <si>
    <t>5.1.1.2.2</t>
  </si>
  <si>
    <t>5.1.1.2.3</t>
  </si>
  <si>
    <t>5.1.1.2.4</t>
  </si>
  <si>
    <t>5.1.1.2.5</t>
  </si>
  <si>
    <t>5.1.2.1</t>
  </si>
  <si>
    <t>5.1.2.1.1</t>
  </si>
  <si>
    <t>5.1.2.1.2</t>
  </si>
  <si>
    <t>5.1.2.1.3</t>
  </si>
  <si>
    <t>5.1.2.2</t>
  </si>
  <si>
    <t>5.1.2.2.1</t>
  </si>
  <si>
    <t>5.1.2.3</t>
  </si>
  <si>
    <t>5.1.2.3.1</t>
  </si>
  <si>
    <t>5.1.2.3.2</t>
  </si>
  <si>
    <t>5.1.2.4</t>
  </si>
  <si>
    <t>5.1.2.4.1</t>
  </si>
  <si>
    <t>5.1.2.4.1.1</t>
  </si>
  <si>
    <t>5.1.2.4.1.2</t>
  </si>
  <si>
    <t>5.1.2.4.1.3</t>
  </si>
  <si>
    <t>5.1.2.5</t>
  </si>
  <si>
    <t>5.1.2.5.1</t>
  </si>
  <si>
    <t>5.1.2.5.1.1</t>
  </si>
  <si>
    <t>5.1.2.5.2</t>
  </si>
  <si>
    <t>5.1.2.5.2.1</t>
  </si>
  <si>
    <t>5.1.2.5.3</t>
  </si>
  <si>
    <t>5.1.2.5.4</t>
  </si>
  <si>
    <t>5.1.2.5.5</t>
  </si>
  <si>
    <t>5.1.3.1</t>
  </si>
  <si>
    <t>5.1.3.1.1</t>
  </si>
  <si>
    <t>5.1.3.1.2</t>
  </si>
  <si>
    <t>5.1.3.1.3</t>
  </si>
  <si>
    <t>5.1.3.2</t>
  </si>
  <si>
    <t>5.1.3.2.1</t>
  </si>
  <si>
    <t>5.1.3.3</t>
  </si>
  <si>
    <t>5.1.3.3.1</t>
  </si>
  <si>
    <t>5.1.3.3.1.1</t>
  </si>
  <si>
    <t>5.1.3.4</t>
  </si>
  <si>
    <t>5.1.3.4.1</t>
  </si>
  <si>
    <t>5.1.3.4.2</t>
  </si>
  <si>
    <t>5.1.3.4.3</t>
  </si>
  <si>
    <t>5.1.3.5</t>
  </si>
  <si>
    <t>5.1.3.5.1</t>
  </si>
  <si>
    <t>5.1.3.5.1.1</t>
  </si>
  <si>
    <t>5.1.3.5.2</t>
  </si>
  <si>
    <t>5.1.3.5.2.1</t>
  </si>
  <si>
    <t>5.1.3.5.3</t>
  </si>
  <si>
    <t>5.1.3.5.4</t>
  </si>
  <si>
    <t>5.1.3.5.5</t>
  </si>
  <si>
    <t>5.1.4.1</t>
  </si>
  <si>
    <t>5.1.4.1.1</t>
  </si>
  <si>
    <t>5.1.4.1.2</t>
  </si>
  <si>
    <t>5.1.4.1.3</t>
  </si>
  <si>
    <t>5.1.4.2</t>
  </si>
  <si>
    <t>5.1.4.2.1</t>
  </si>
  <si>
    <t>5.1.4.2.2</t>
  </si>
  <si>
    <t>5.1.4.3</t>
  </si>
  <si>
    <t>5.1.4.3.1</t>
  </si>
  <si>
    <t>5.1.4.3.2</t>
  </si>
  <si>
    <t>5.1.4.3.3</t>
  </si>
  <si>
    <t>5.1.4.4</t>
  </si>
  <si>
    <t>5.1.4.4.1</t>
  </si>
  <si>
    <t>5.1.4.4.1.1</t>
  </si>
  <si>
    <t>5.1.4.4.2</t>
  </si>
  <si>
    <t>5.1.4.4.2.1</t>
  </si>
  <si>
    <t>5.1.4.4.3</t>
  </si>
  <si>
    <t>5.1.4.4.4</t>
  </si>
  <si>
    <t>5.1.4.4.5</t>
  </si>
  <si>
    <t>5.2.1.1</t>
  </si>
  <si>
    <t>5.2.1.2</t>
  </si>
  <si>
    <t>5.2.1.3</t>
  </si>
  <si>
    <t>5.2.2.1</t>
  </si>
  <si>
    <t>5.2.2.2</t>
  </si>
  <si>
    <t>5.2.2.3</t>
  </si>
  <si>
    <t>5.2.2.4</t>
  </si>
  <si>
    <t>5.2.2.5</t>
  </si>
  <si>
    <t>5.2.3.1</t>
  </si>
  <si>
    <t>5.2.3.2</t>
  </si>
  <si>
    <t>5.2.3.3</t>
  </si>
  <si>
    <t>5.2.3.4</t>
  </si>
  <si>
    <t>5.2.4.1</t>
  </si>
  <si>
    <t>5.2.4.2</t>
  </si>
  <si>
    <t>5.2.4.3</t>
  </si>
  <si>
    <t>5.2.4.4</t>
  </si>
  <si>
    <t>5.2.4.5</t>
  </si>
  <si>
    <t>5.3.1</t>
  </si>
  <si>
    <t>5.3.1.1</t>
  </si>
  <si>
    <t>5.3.1.1.1</t>
  </si>
  <si>
    <t>5.3.1.1.2</t>
  </si>
  <si>
    <t>5.3.1.1.3</t>
  </si>
  <si>
    <t>5.3.2</t>
  </si>
  <si>
    <t>5.3.2.1</t>
  </si>
  <si>
    <t>5.3.2.2</t>
  </si>
  <si>
    <t>5.3.3</t>
  </si>
  <si>
    <t>5.3.3.1</t>
  </si>
  <si>
    <t>5.3.4</t>
  </si>
  <si>
    <t>5.3.4.1</t>
  </si>
  <si>
    <t>5.3.4.2</t>
  </si>
  <si>
    <t>5.3.4.3</t>
  </si>
  <si>
    <t>5.3.4.4</t>
  </si>
  <si>
    <t>5.3.4.5</t>
  </si>
  <si>
    <t>5.3.2.3</t>
  </si>
  <si>
    <t>5.3.2.4</t>
  </si>
  <si>
    <t>5.3.2.5</t>
  </si>
  <si>
    <t>Rear Links (RL)</t>
  </si>
  <si>
    <t>6.1.1.1</t>
  </si>
  <si>
    <t>6.1.1.1.1</t>
  </si>
  <si>
    <t>6.1.1.2</t>
  </si>
  <si>
    <t>6.1.1.2.1</t>
  </si>
  <si>
    <t>6.1.1.2.2</t>
  </si>
  <si>
    <t>6.1.1.2.3</t>
  </si>
  <si>
    <t>6.1.1.2.4</t>
  </si>
  <si>
    <t>6.1.1.2.5</t>
  </si>
  <si>
    <t>6.1.2.1</t>
  </si>
  <si>
    <t>6.1.2.1.1</t>
  </si>
  <si>
    <t>6.1.2.1.2</t>
  </si>
  <si>
    <t>6.1.2.1.3</t>
  </si>
  <si>
    <t>6.1.2.2</t>
  </si>
  <si>
    <t>6.1.2.2.1</t>
  </si>
  <si>
    <t>6.1.2.3</t>
  </si>
  <si>
    <t>6.1.2.3.1</t>
  </si>
  <si>
    <t>6.1.2.3.2</t>
  </si>
  <si>
    <t>6.1.2.4</t>
  </si>
  <si>
    <t>6.1.2.4.1</t>
  </si>
  <si>
    <t>6.1.2.4.1.1</t>
  </si>
  <si>
    <t>6.1.2.4.1.2</t>
  </si>
  <si>
    <t>6.1.2.4.1.3</t>
  </si>
  <si>
    <t>6.1.2.5</t>
  </si>
  <si>
    <t>6.1.2.5.1</t>
  </si>
  <si>
    <t>6.1.2.5.1.1</t>
  </si>
  <si>
    <t>6.1.2.5.2</t>
  </si>
  <si>
    <t>6.1.2.5.2.1</t>
  </si>
  <si>
    <t>6.1.2.5.3</t>
  </si>
  <si>
    <t>6.1.2.5.4</t>
  </si>
  <si>
    <t>6.1.2.5.5</t>
  </si>
  <si>
    <t>6.1.3.1</t>
  </si>
  <si>
    <t>6.1.3.1.1</t>
  </si>
  <si>
    <t>6.1.3.1.2</t>
  </si>
  <si>
    <t>6.1.3.1.3</t>
  </si>
  <si>
    <t>6.1.3.2</t>
  </si>
  <si>
    <t>6.1.3.2.1</t>
  </si>
  <si>
    <t>6.1.3.3</t>
  </si>
  <si>
    <t>6.1.3.3.1</t>
  </si>
  <si>
    <t>6.1.3.3.1.1</t>
  </si>
  <si>
    <t>6.1.3.4</t>
  </si>
  <si>
    <t>6.1.3.4.1</t>
  </si>
  <si>
    <t>6.1.3.4.2</t>
  </si>
  <si>
    <t>6.1.3.4.3</t>
  </si>
  <si>
    <t>6.1.3.5</t>
  </si>
  <si>
    <t>6.1.3.5.1</t>
  </si>
  <si>
    <t>6.1.3.5.1.1</t>
  </si>
  <si>
    <t>6.1.3.5.2</t>
  </si>
  <si>
    <t>6.1.3.5.2.1</t>
  </si>
  <si>
    <t>6.1.3.5.3</t>
  </si>
  <si>
    <t>6.1.3.5.4</t>
  </si>
  <si>
    <t>6.1.3.5.5</t>
  </si>
  <si>
    <t>6.1.4.1</t>
  </si>
  <si>
    <t>6.1.4.1.1</t>
  </si>
  <si>
    <t>6.1.4.1.2</t>
  </si>
  <si>
    <t>6.1.4.1.3</t>
  </si>
  <si>
    <t>6.1.4.2</t>
  </si>
  <si>
    <t>6.1.4.2.1</t>
  </si>
  <si>
    <t>6.1.4.2.2</t>
  </si>
  <si>
    <t>6.1.4.3</t>
  </si>
  <si>
    <t>6.1.4.3.1</t>
  </si>
  <si>
    <t>6.1.4.3.2</t>
  </si>
  <si>
    <t>6.1.4.3.3</t>
  </si>
  <si>
    <t>6.1.4.4</t>
  </si>
  <si>
    <t>6.1.4.4.1</t>
  </si>
  <si>
    <t>6.1.4.4.1.1</t>
  </si>
  <si>
    <t>6.1.4.4.2</t>
  </si>
  <si>
    <t>6.1.4.4.2.1</t>
  </si>
  <si>
    <t>6.1.4.4.3</t>
  </si>
  <si>
    <t>6.1.4.4.4</t>
  </si>
  <si>
    <t>6.1.4.4.5</t>
  </si>
  <si>
    <t>6.2.1.1</t>
  </si>
  <si>
    <t>6.2.1.2</t>
  </si>
  <si>
    <t>6.2.1.3</t>
  </si>
  <si>
    <t>6.2.2.5</t>
  </si>
  <si>
    <t>6.2.3.1</t>
  </si>
  <si>
    <t>6.2.3.2</t>
  </si>
  <si>
    <t>6.2.3.3</t>
  </si>
  <si>
    <t>6.2.3.4</t>
  </si>
  <si>
    <t>6.2.4</t>
  </si>
  <si>
    <t>6.2.4.1</t>
  </si>
  <si>
    <t>6.2.4.2</t>
  </si>
  <si>
    <t>6.2.4.3</t>
  </si>
  <si>
    <t>6.2.4.4</t>
  </si>
  <si>
    <t>6.2.4.5</t>
  </si>
  <si>
    <t>6.3.1.1</t>
  </si>
  <si>
    <t>6.3.1.1.1</t>
  </si>
  <si>
    <t>6.3.1.1.2</t>
  </si>
  <si>
    <t>6.3.1.1.3</t>
  </si>
  <si>
    <t>6.3.2.1</t>
  </si>
  <si>
    <t>6.3.2.2</t>
  </si>
  <si>
    <t>6.3.3</t>
  </si>
  <si>
    <t>6.3.3.1</t>
  </si>
  <si>
    <t>6.3.4</t>
  </si>
  <si>
    <t>6.3.4.1</t>
  </si>
  <si>
    <t>6.3.4.2</t>
  </si>
  <si>
    <t>6.3.4.3</t>
  </si>
  <si>
    <t>6.3.4.4</t>
  </si>
  <si>
    <t>6.3.4.5</t>
  </si>
  <si>
    <t>6.3.2.3</t>
  </si>
  <si>
    <t>6.3.2.4</t>
  </si>
  <si>
    <t>6.3.2.5</t>
  </si>
  <si>
    <t>GAR T-HCLOS Relay</t>
  </si>
  <si>
    <t>7.1.1</t>
  </si>
  <si>
    <t>7.1.1.1</t>
  </si>
  <si>
    <t>7.1.1.1.1</t>
  </si>
  <si>
    <t>7.1.1.2</t>
  </si>
  <si>
    <t>7.1.1.2.1</t>
  </si>
  <si>
    <t>7.1.1.2.2</t>
  </si>
  <si>
    <t>7.1.1.2.3</t>
  </si>
  <si>
    <t>7.1.1.2.4</t>
  </si>
  <si>
    <t>7.1.1.2.5</t>
  </si>
  <si>
    <t>7.1.2</t>
  </si>
  <si>
    <t>7.1.2.1</t>
  </si>
  <si>
    <t>7.1.2.1.1</t>
  </si>
  <si>
    <t>7.1.2.1.2</t>
  </si>
  <si>
    <t>7.1.2.1.3</t>
  </si>
  <si>
    <t>7.1.2.2</t>
  </si>
  <si>
    <t>7.1.2.2.1</t>
  </si>
  <si>
    <t>7.1.2.3</t>
  </si>
  <si>
    <t>7.1.2.3.1</t>
  </si>
  <si>
    <t>7.1.2.3.2</t>
  </si>
  <si>
    <t>7.1.2.4</t>
  </si>
  <si>
    <t>7.1.2.4.1</t>
  </si>
  <si>
    <t>7.1.2.4.1.1</t>
  </si>
  <si>
    <t>7.1.2.4.1.2</t>
  </si>
  <si>
    <t>7.1.2.4.1.3</t>
  </si>
  <si>
    <t>7.1.2.5</t>
  </si>
  <si>
    <t>7.1.2.5.1</t>
  </si>
  <si>
    <t>7.1.2.5.1.1</t>
  </si>
  <si>
    <t>7.1.2.5.2</t>
  </si>
  <si>
    <t>7.1.2.5.2.1</t>
  </si>
  <si>
    <t>7.1.2.5.3</t>
  </si>
  <si>
    <t>7.1.2.5.4</t>
  </si>
  <si>
    <t>7.1.2.5.5</t>
  </si>
  <si>
    <t>7.1.3</t>
  </si>
  <si>
    <t>7.1.3.1</t>
  </si>
  <si>
    <t>7.1.3.1.1</t>
  </si>
  <si>
    <t>7.1.3.1.2</t>
  </si>
  <si>
    <t>7.1.3.1.3</t>
  </si>
  <si>
    <t>7.1.3.2</t>
  </si>
  <si>
    <t>7.1.3.2.1</t>
  </si>
  <si>
    <t>7.1.3.3</t>
  </si>
  <si>
    <t>7.1.3.3.1</t>
  </si>
  <si>
    <t>7.1.3.3.1.1</t>
  </si>
  <si>
    <t>7.1.3.4</t>
  </si>
  <si>
    <t>7.1.3.4.1</t>
  </si>
  <si>
    <t>7.1.3.4.2</t>
  </si>
  <si>
    <t>7.1.3.4.3</t>
  </si>
  <si>
    <t>7.1.3.5</t>
  </si>
  <si>
    <t>7.1.3.5.1</t>
  </si>
  <si>
    <t>7.1.3.5.1.1</t>
  </si>
  <si>
    <t>7.1.3.5.2</t>
  </si>
  <si>
    <t>7.1.3.5.2.1</t>
  </si>
  <si>
    <t>7.1.3.5.3</t>
  </si>
  <si>
    <t>7.1.3.5.4</t>
  </si>
  <si>
    <t>7.1.3.5.5</t>
  </si>
  <si>
    <t>7.1.4</t>
  </si>
  <si>
    <t>7.1.4.1</t>
  </si>
  <si>
    <t>7.1.4.1.1</t>
  </si>
  <si>
    <t>7.1.4.1.2</t>
  </si>
  <si>
    <t>7.1.4.1.3</t>
  </si>
  <si>
    <t>7.1.4.2</t>
  </si>
  <si>
    <t>7.1.4.2.1</t>
  </si>
  <si>
    <t>7.1.4.2.2</t>
  </si>
  <si>
    <t>7.1.4.3</t>
  </si>
  <si>
    <t>7.1.4.3.1</t>
  </si>
  <si>
    <t>7.1.4.3.2</t>
  </si>
  <si>
    <t>7.1.4.3.3</t>
  </si>
  <si>
    <t>7.1.4.4</t>
  </si>
  <si>
    <t>7.1.4.4.1</t>
  </si>
  <si>
    <t>7.1.4.4.1.1</t>
  </si>
  <si>
    <t>7.1.4.4.2</t>
  </si>
  <si>
    <t>7.1.4.4.2.1</t>
  </si>
  <si>
    <t>7.1.4.4.3</t>
  </si>
  <si>
    <t>7.1.4.4.4</t>
  </si>
  <si>
    <t>7.1.4.4.5</t>
  </si>
  <si>
    <t>7.2.1.1</t>
  </si>
  <si>
    <t>7.2.1.2</t>
  </si>
  <si>
    <t>7.2.1.3</t>
  </si>
  <si>
    <t>7.2.2.1</t>
  </si>
  <si>
    <t>7.2.2.2</t>
  </si>
  <si>
    <t>7.2.2.3</t>
  </si>
  <si>
    <t>7.2.2.4</t>
  </si>
  <si>
    <t>7.2.2.5</t>
  </si>
  <si>
    <t>7.2.3</t>
  </si>
  <si>
    <t>7.2.3.1</t>
  </si>
  <si>
    <t>7.2.3.2</t>
  </si>
  <si>
    <t>7.2.3.3</t>
  </si>
  <si>
    <t>7.2.3.4</t>
  </si>
  <si>
    <t>7.2.4</t>
  </si>
  <si>
    <t>7.2.4.1</t>
  </si>
  <si>
    <t>7.2.4.2</t>
  </si>
  <si>
    <t>7.2.4.3</t>
  </si>
  <si>
    <t>7.2.4.4</t>
  </si>
  <si>
    <t>7.2.4.5</t>
  </si>
  <si>
    <t>Core Node lite</t>
  </si>
  <si>
    <t>CNM lite-NS</t>
  </si>
  <si>
    <t>8.1.1.1</t>
  </si>
  <si>
    <t>CCA-NS</t>
  </si>
  <si>
    <t>8.1.1.2</t>
  </si>
  <si>
    <t>MMA-NS</t>
  </si>
  <si>
    <t>8.1.1.3</t>
  </si>
  <si>
    <t>BPS NS</t>
  </si>
  <si>
    <t>ISM Lite-NS</t>
  </si>
  <si>
    <t>8.1.2.1</t>
  </si>
  <si>
    <t>CAS NS</t>
  </si>
  <si>
    <t>UAM-NS</t>
  </si>
  <si>
    <t>8.1.3.1</t>
  </si>
  <si>
    <t>Transit Case - Core Node lite (Common for CNM, ISM and UAM)</t>
  </si>
  <si>
    <t>8.1.3.2</t>
  </si>
  <si>
    <t>8.1.4</t>
  </si>
  <si>
    <t>Softwares - NS</t>
  </si>
  <si>
    <t>8.1.4.1</t>
  </si>
  <si>
    <t>8.1.4.1.1</t>
  </si>
  <si>
    <t>8.1.4.1.2</t>
  </si>
  <si>
    <t>8.1.5</t>
  </si>
  <si>
    <t>8.1.5.1</t>
  </si>
  <si>
    <t>SysAdmin Desk Phone - NS</t>
  </si>
  <si>
    <t>8.1.5.2</t>
  </si>
  <si>
    <t>SysAdmin Workstation - NS</t>
  </si>
  <si>
    <t>8.1.5.3</t>
  </si>
  <si>
    <t>HDDE - NS</t>
  </si>
  <si>
    <t>Remote Node lite</t>
  </si>
  <si>
    <t>RNM Lite-NS</t>
  </si>
  <si>
    <t>8.2.1.1</t>
  </si>
  <si>
    <t>8.2.2.1</t>
  </si>
  <si>
    <t>Transit Case - Remote Node lite (Commonf or RNM and UAM)</t>
  </si>
  <si>
    <t>8.2.2.2</t>
  </si>
  <si>
    <t>Servers</t>
  </si>
  <si>
    <t>PRT SAN Server</t>
  </si>
  <si>
    <t>PRT CAS Server</t>
  </si>
  <si>
    <t>MMA pooled elements</t>
  </si>
  <si>
    <t>SBC - xU</t>
  </si>
  <si>
    <t>SBC - xS</t>
  </si>
  <si>
    <t>DDM xR-xS</t>
  </si>
  <si>
    <t>DDM Server - xR</t>
  </si>
  <si>
    <t>Data Diode</t>
  </si>
  <si>
    <t>DDM Server - xS</t>
  </si>
  <si>
    <t>Transmission pooled Elements</t>
  </si>
  <si>
    <t>Portable Rugged Spectrum Analyzer</t>
  </si>
  <si>
    <t>Housing pooled Elements</t>
  </si>
  <si>
    <t>Sys Admin Tent ECU</t>
  </si>
  <si>
    <t>Lifting Jacks Kit</t>
  </si>
  <si>
    <t>Maintenance Platform</t>
  </si>
  <si>
    <r>
      <t>System Acceptance Testing</t>
    </r>
    <r>
      <rPr>
        <b/>
        <strike/>
        <sz val="11"/>
        <color theme="1"/>
        <rFont val="Arial"/>
        <family val="2"/>
      </rPr>
      <t xml:space="preserve"> </t>
    </r>
  </si>
  <si>
    <t>CLIN 3.2</t>
  </si>
  <si>
    <t>Total Firm Fixed Price- Base Contract = CLIN 6.1.1</t>
  </si>
  <si>
    <t>Total of CLIN 6.1.1 should be equal to CLIN 6.1.1 in CLIN Summary tab</t>
  </si>
  <si>
    <t>CLIN 10.1</t>
  </si>
  <si>
    <t>TOTAL PRICE CLIN 11 (OPTION NON-EVALUATED) IN SERVICE SUPPORT EXTENSION</t>
  </si>
  <si>
    <t xml:space="preserve">TOTAL PRICE CLIN 9 (BASE-EVALUATED)  INTEGRATED PRODUCT SUPPORT (IPS) </t>
  </si>
  <si>
    <t>CLIN 3.3.4</t>
  </si>
  <si>
    <t>CLIN 1.1</t>
  </si>
  <si>
    <t>CLIN 1.2.4</t>
  </si>
  <si>
    <t>CLIN 1.2.5</t>
  </si>
  <si>
    <t>CLIN 1.2.6</t>
  </si>
  <si>
    <t>CLIN 1.4.1</t>
  </si>
  <si>
    <t>CLIN 1.4.2</t>
  </si>
  <si>
    <t>CLIN 1.4.3</t>
  </si>
  <si>
    <t>CLIN 1.4.4</t>
  </si>
  <si>
    <t>CLIN 1.4.5</t>
  </si>
  <si>
    <t>CLIN 1.4.6</t>
  </si>
  <si>
    <t>CLIN 1.4.7</t>
  </si>
  <si>
    <t>CLIN 1.5.1</t>
  </si>
  <si>
    <t>CLIN 1.5.2</t>
  </si>
  <si>
    <t>CLIN 2.1</t>
  </si>
  <si>
    <t>CLIN 2.4.1.1</t>
  </si>
  <si>
    <t>CLIN 2.4.1.2</t>
  </si>
  <si>
    <t>CLIN 2.4.1.3</t>
  </si>
  <si>
    <t>CLIN 2.4.1.4</t>
  </si>
  <si>
    <t>CLIN 2.4.1.5</t>
  </si>
  <si>
    <t>CLIN 2.4.1.6</t>
  </si>
  <si>
    <t>CLIN 2.4.1.7</t>
  </si>
  <si>
    <t>CLIN 2.4.1.8</t>
  </si>
  <si>
    <t>CLIN 2.4.1.9</t>
  </si>
  <si>
    <t>CLIN 2.4.1.10</t>
  </si>
  <si>
    <t>CLIN 2.4.1.11</t>
  </si>
  <si>
    <t>CLIN 2.4.1.12</t>
  </si>
  <si>
    <t>CLIN 2.4.2.1</t>
  </si>
  <si>
    <t>CLIN 2.4.2.2</t>
  </si>
  <si>
    <t>CLIN 2.4.2.3</t>
  </si>
  <si>
    <t>CLIN 2.4.2.4</t>
  </si>
  <si>
    <t>CLIN 2.4.2.5</t>
  </si>
  <si>
    <t>CLIN 2.4.2.6</t>
  </si>
  <si>
    <t>CLIN 2.4.2.7</t>
  </si>
  <si>
    <t>CLIN 2.4.2.8</t>
  </si>
  <si>
    <t>CLIN 2.4.2.9</t>
  </si>
  <si>
    <t>CLIN 3.3.5</t>
  </si>
  <si>
    <t>CLIN 4.1</t>
  </si>
  <si>
    <t>CLIN 4.2.4</t>
  </si>
  <si>
    <t>CLIN 4.2.5</t>
  </si>
  <si>
    <t>CLIN 4.2.6</t>
  </si>
  <si>
    <t>CLIN 4.2.7</t>
  </si>
  <si>
    <t>CLIN 4.2.8</t>
  </si>
  <si>
    <t>CLIN 5.1</t>
  </si>
  <si>
    <t>CLIN 5.2</t>
  </si>
  <si>
    <t>CLIN 5.3</t>
  </si>
  <si>
    <t>CLIN 5.4</t>
  </si>
  <si>
    <t>CLIN 5.5</t>
  </si>
  <si>
    <t>CLIN 5.6</t>
  </si>
  <si>
    <t>CLIN 5.7</t>
  </si>
  <si>
    <t>CLIN 5.8</t>
  </si>
  <si>
    <t>CLIN 5.9</t>
  </si>
  <si>
    <t>CLIN 6.1.4</t>
  </si>
  <si>
    <t>CLIN 7.1</t>
  </si>
  <si>
    <t>CLIN 7.4</t>
  </si>
  <si>
    <t>CLIN 7.5</t>
  </si>
  <si>
    <t>CLIN 7.6</t>
  </si>
  <si>
    <t>CLIN 8.1.1</t>
  </si>
  <si>
    <t>CLIN 8.1.2</t>
  </si>
  <si>
    <t>CLIN 8.1.3</t>
  </si>
  <si>
    <t>CLIN 8.2.1</t>
  </si>
  <si>
    <t>CLIN 8.2.2</t>
  </si>
  <si>
    <t>CLIN 8.2.3</t>
  </si>
  <si>
    <t>CLIN 8.3.1.1</t>
  </si>
  <si>
    <t>CLIN 8.3.1.2</t>
  </si>
  <si>
    <t>CLIN 8.3.1.3</t>
  </si>
  <si>
    <t>CLIN 8.3.2</t>
  </si>
  <si>
    <t>CLIN 8.3.3</t>
  </si>
  <si>
    <t>CLIN 9.1</t>
  </si>
  <si>
    <t>CLIN 9.2</t>
  </si>
  <si>
    <t>CLIN 9.3</t>
  </si>
  <si>
    <t>CLIN 9.4</t>
  </si>
  <si>
    <t>CLIN 9.5</t>
  </si>
  <si>
    <t>CLIN 9.6</t>
  </si>
  <si>
    <t>CLIN 9.7</t>
  </si>
  <si>
    <t>CLIN 9.8</t>
  </si>
  <si>
    <t>CLIN 9.9</t>
  </si>
  <si>
    <t>CLIN 9.11</t>
  </si>
  <si>
    <t>CLIN 9.12</t>
  </si>
  <si>
    <t>CLIN 9.14</t>
  </si>
  <si>
    <t>CLIN 9.15.1</t>
  </si>
  <si>
    <t>CLIN 9.15.2</t>
  </si>
  <si>
    <t>CLIN 9.16</t>
  </si>
  <si>
    <t>CLIN 10.2</t>
  </si>
  <si>
    <t>CLIN 10.4</t>
  </si>
  <si>
    <r>
      <rPr>
        <b/>
        <sz val="10"/>
        <rFont val="Arial"/>
        <family val="2"/>
      </rPr>
      <t>Note: any information found within GREEN boxes throughout the entire document is provided as an instruction and/or example only.</t>
    </r>
    <r>
      <rPr>
        <sz val="10"/>
        <rFont val="Arial"/>
        <family val="2"/>
      </rPr>
      <t xml:space="preserve">
Any formulas provided in these bidding sheets are intended only to assist the bidder. Any changes in formula can be made at the bidder's discretions, as long as the detailed costs are clear, traceable and accurate as required. Ultimately the bidder is responsible for </t>
    </r>
    <r>
      <rPr>
        <b/>
        <sz val="10"/>
        <rFont val="Arial"/>
        <family val="2"/>
      </rPr>
      <t>ALL</t>
    </r>
    <r>
      <rPr>
        <sz val="10"/>
        <rFont val="Arial"/>
        <family val="2"/>
      </rPr>
      <t xml:space="preserve"> values, formulas and calculations within the bidding sheets that are submitted to the Agency.
</t>
    </r>
    <r>
      <rPr>
        <b/>
        <sz val="10"/>
        <rFont val="Arial"/>
        <family val="2"/>
      </rPr>
      <t>Bids in</t>
    </r>
    <r>
      <rPr>
        <b/>
        <sz val="12"/>
        <rFont val="Arial"/>
        <family val="2"/>
      </rPr>
      <t xml:space="preserve"> MULTIPLE CURRENCIES</t>
    </r>
    <r>
      <rPr>
        <b/>
        <sz val="10"/>
        <rFont val="Arial"/>
        <family val="2"/>
      </rPr>
      <t xml:space="preserve"> should follow the following instructions:</t>
    </r>
    <r>
      <rPr>
        <sz val="10"/>
        <rFont val="Arial"/>
        <family val="2"/>
      </rPr>
      <t xml:space="preserve"> 
- For the "Offer Summary" tab bidders must add "Firm Fixed Price" column to the right of the current table for each additional currency.
- For the "CLIN Summary", ""BATCH #1", ""BATCH #2", ""BATCH #3" tabs, Bidders have 2 options: A) Two columns "Unit Price" and "Total Firm Fixed Price" may be added to the right of the current table for each additional currency of the bid; B) Bidders may duplicate the CLIN Summary tab for each currency bid.
- For the Detailed tabs Bidders have 2 options: A) Provide all the detailed data for all currencies in the table provided, selecting the individual currencies from the dropdown lists and summing only common currencies together in CLIN Summary/Offer Summary Sheets B) Duplicate the CLIN Summary tab for each currency bid.
</t>
    </r>
  </si>
  <si>
    <r>
      <t xml:space="preserve">
</t>
    </r>
    <r>
      <rPr>
        <b/>
        <sz val="11"/>
        <color rgb="FFFF0000"/>
        <rFont val="Arial"/>
        <family val="2"/>
      </rPr>
      <t>Bidders should note that NCIA has recently updated its bidding sheet template and are encouraged to read the instructions in full for this new version before completing the bidding sheets.</t>
    </r>
    <r>
      <rPr>
        <sz val="10"/>
        <rFont val="Arial"/>
        <family val="2"/>
      </rPr>
      <t xml:space="preserve">
All bidders are required to submit pricing details to demonstrate the Purchaser's Pricing Principles are being applied as part of their bids. All data submitted in these sheets shall be complete, verifiable and factual and include the required details. Any exclusions may render the bid as non compliant thus removing the bidder from the bidding process.
Bidders are </t>
    </r>
    <r>
      <rPr>
        <b/>
        <sz val="10"/>
        <rFont val="Arial"/>
        <family val="2"/>
      </rPr>
      <t>REQUIRED</t>
    </r>
    <r>
      <rPr>
        <sz val="10"/>
        <rFont val="Arial"/>
        <family val="2"/>
      </rPr>
      <t xml:space="preserve"> to complete the following tabs:
-</t>
    </r>
    <r>
      <rPr>
        <b/>
        <sz val="10"/>
        <color rgb="FF0070C0"/>
        <rFont val="Arial"/>
        <family val="2"/>
      </rPr>
      <t xml:space="preserve"> "Offer Summary",
- "CLIN Summary",
- "BATCH #1",
- "BATCH #2",
- "BATCH #3",
- "Labour",
- "Other Material",
- "Travel",
- "ODC",
- "Rates".</t>
    </r>
    <r>
      <rPr>
        <sz val="10"/>
        <rFont val="Arial"/>
        <family val="2"/>
      </rPr>
      <t xml:space="preserve">
</t>
    </r>
    <r>
      <rPr>
        <b/>
        <sz val="10"/>
        <rFont val="Arial"/>
        <family val="2"/>
      </rPr>
      <t xml:space="preserve">Note that input cells  in the "Offer Summary", "CLIN Summary", "BATCH #1", ""BATCH #2", and the "BATCH #3" tabs are colour coded </t>
    </r>
    <r>
      <rPr>
        <b/>
        <sz val="12"/>
        <rFont val="Arial"/>
        <family val="2"/>
      </rPr>
      <t>YELLOW.</t>
    </r>
    <r>
      <rPr>
        <sz val="10"/>
        <rFont val="Arial"/>
        <family val="2"/>
      </rPr>
      <t xml:space="preserve">
The instructions for the detailed tabs can be found below, as well as in the green boxes within each detailed tab. G&amp;A, Overhead, material handling and other indirect rates do not need to be separately calculated in the detail sheets but must be included in the totals for each category (Labour/Other Material/Travel/ODC) as appropriate. A list of the direct and indirect rates applied in the bid must also be provided in the "Rates" tab, although they do not need to be linked to any and the detailed calculations. The list of these rates will be requested in pre-contract award from the winning bidder.</t>
    </r>
  </si>
  <si>
    <t>6.1.5</t>
  </si>
  <si>
    <t>Unit of measure</t>
  </si>
  <si>
    <t>All documentation delivery dates indicate date after the completion of the Purchaser review cycle and approval date.</t>
  </si>
  <si>
    <t>Multiple reports, 6 week cycle of meetings after KOM in support of the PPRMs and Ad-hoc meetings</t>
  </si>
  <si>
    <t>This is the finalization date of the test</t>
  </si>
  <si>
    <t>Dependency on achievement of PSA</t>
  </si>
  <si>
    <t>Comments NCI Agency</t>
  </si>
  <si>
    <t>CLIN 6.1.1 detailed items</t>
  </si>
  <si>
    <t>CLIN 10.1 detailed items</t>
  </si>
  <si>
    <t>2.4.3.1</t>
  </si>
  <si>
    <t>2.4.3.2</t>
  </si>
  <si>
    <t>2.4.3.3</t>
  </si>
  <si>
    <t>2.4.3.4</t>
  </si>
  <si>
    <t>CLIN 2.4.3.1</t>
  </si>
  <si>
    <t>CLIN 2.4.3.2</t>
  </si>
  <si>
    <t>CLIN 2.4.3.3</t>
  </si>
  <si>
    <t>CLIN 2.4.3.4</t>
  </si>
  <si>
    <t>CLIN 6.1.5</t>
  </si>
  <si>
    <t>CLIN 9.10</t>
  </si>
  <si>
    <t>CLIN 10.3</t>
  </si>
  <si>
    <t>CLIN 11.1</t>
  </si>
  <si>
    <t>CLIN 11.2</t>
  </si>
  <si>
    <t>CLIN 3 - BATCH #1</t>
  </si>
  <si>
    <t>First Articles - Hardware, Software &amp; non-CIS (BATCH #1)</t>
  </si>
  <si>
    <t>Material is captured under CLIN 3.1 (BATCH #1 tab). This is the finalization date of the test</t>
  </si>
  <si>
    <t>Material is captured under CLIN 3.1 (BATCH #1 tab).This is the finalization date of the test</t>
  </si>
  <si>
    <t>Total Firm Fixed Price- Base Contract = CLIN 3.1</t>
  </si>
  <si>
    <t>Total of CLIN 3.1 should be equal to CLIN 3.1 in CLIN Summary tab</t>
  </si>
  <si>
    <t>CLIN 3.1detailed items</t>
  </si>
  <si>
    <t xml:space="preserve">CLIN 3.1 </t>
  </si>
  <si>
    <t>Warranty (Batch #1 and Batch #2)</t>
  </si>
  <si>
    <t>1.11.1</t>
  </si>
  <si>
    <t>1.11.2</t>
  </si>
  <si>
    <t>CLIN 9.13</t>
  </si>
  <si>
    <t>6.3.5</t>
  </si>
  <si>
    <t>6.3.5.1</t>
  </si>
  <si>
    <t>6.3.5.2</t>
  </si>
  <si>
    <t>6.3.5.3</t>
  </si>
  <si>
    <t>6.3.5.4</t>
  </si>
  <si>
    <t>6.3.5.5</t>
  </si>
  <si>
    <t>Man-Days
2027</t>
  </si>
  <si>
    <t>Lab-rate
2027</t>
  </si>
  <si>
    <t>Quantity
2027</t>
  </si>
  <si>
    <t>Unit cost
2027</t>
  </si>
  <si>
    <t>RFQ-CO-115363-PRT-TDCIS AMD 9 CLIN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</si>
</sst>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4" formatCode="_(&quot;$&quot;* #,##0.00_);_(&quot;$&quot;* \(#,##0.00\);_(&quot;$&quot;* &quot;-&quot;??_);_(@_)"/>
    <numFmt numFmtId="43" formatCode="_(* #,##0.00_);_(* \(#,##0.00\);_(* &quot;-&quot;??_);_(@_)"/>
    <numFmt numFmtId="164" formatCode="_-* #,##0.00_-;\-* #,##0.00_-;_-* &quot;-&quot;??_-;_-@_-"/>
    <numFmt numFmtId="165" formatCode="_(* #,##0_);_(* \(#,##0\);_(* &quot;-&quot;??_);_(@_)"/>
    <numFmt numFmtId="166" formatCode="_(* #,##0.0_);_(* \(#,##0.0\);_(* &quot;-&quot;??_);_(@_)"/>
    <numFmt numFmtId="167" formatCode="_-* #,##0_-;\-* #,##0_-;_-* &quot;-&quot;??_-;_-@_-"/>
    <numFmt numFmtId="168" formatCode="0.0"/>
  </numFmts>
  <fonts count="63" x14ac:knownFonts="1">
    <font>
      <sz val="11"/>
      <color theme="1"/>
      <name val="Calibri"/>
      <family val="2"/>
      <scheme val="minor"/>
    </font>
    <font>
      <b/>
      <sz val="11"/>
      <color theme="1"/>
      <name val="Calibri"/>
      <family val="2"/>
      <scheme val="minor"/>
    </font>
    <font>
      <sz val="9"/>
      <color indexed="81"/>
      <name val="Tahoma"/>
      <family val="2"/>
    </font>
    <font>
      <sz val="11"/>
      <color theme="1"/>
      <name val="Calibri"/>
      <family val="2"/>
      <scheme val="minor"/>
    </font>
    <font>
      <sz val="9"/>
      <color theme="1"/>
      <name val="Calibri"/>
      <family val="2"/>
      <scheme val="minor"/>
    </font>
    <font>
      <sz val="10"/>
      <name val="Arial"/>
      <family val="2"/>
    </font>
    <font>
      <sz val="11"/>
      <name val="Calibri"/>
      <family val="2"/>
      <scheme val="minor"/>
    </font>
    <font>
      <i/>
      <sz val="11"/>
      <color theme="1"/>
      <name val="Calibri"/>
      <family val="2"/>
      <scheme val="minor"/>
    </font>
    <font>
      <b/>
      <sz val="18"/>
      <color theme="1"/>
      <name val="Calibri"/>
      <family val="2"/>
      <scheme val="minor"/>
    </font>
    <font>
      <b/>
      <sz val="13"/>
      <color theme="0"/>
      <name val="Calibri"/>
      <family val="2"/>
      <scheme val="minor"/>
    </font>
    <font>
      <sz val="14"/>
      <color theme="1"/>
      <name val="Calibri"/>
      <family val="2"/>
      <scheme val="minor"/>
    </font>
    <font>
      <b/>
      <sz val="10"/>
      <name val="Arial"/>
      <family val="2"/>
    </font>
    <font>
      <sz val="11"/>
      <color rgb="FFFF0000"/>
      <name val="Calibri"/>
      <family val="2"/>
      <scheme val="minor"/>
    </font>
    <font>
      <b/>
      <sz val="11"/>
      <name val="Calibri"/>
      <family val="2"/>
      <scheme val="minor"/>
    </font>
    <font>
      <b/>
      <sz val="14"/>
      <color rgb="FFC00000"/>
      <name val="Calibri"/>
      <family val="2"/>
      <scheme val="minor"/>
    </font>
    <font>
      <b/>
      <i/>
      <sz val="11"/>
      <color theme="1"/>
      <name val="Calibri"/>
      <family val="2"/>
      <scheme val="minor"/>
    </font>
    <font>
      <b/>
      <sz val="10"/>
      <color rgb="FF0070C0"/>
      <name val="Arial"/>
      <family val="2"/>
    </font>
    <font>
      <b/>
      <sz val="11"/>
      <color rgb="FFFF0000"/>
      <name val="Arial"/>
      <family val="2"/>
    </font>
    <font>
      <sz val="10"/>
      <color theme="1"/>
      <name val="Calibri"/>
      <family val="2"/>
      <scheme val="minor"/>
    </font>
    <font>
      <b/>
      <sz val="10"/>
      <color theme="1"/>
      <name val="Calibri"/>
      <family val="2"/>
      <scheme val="minor"/>
    </font>
    <font>
      <b/>
      <sz val="11"/>
      <color theme="0"/>
      <name val="Calibri"/>
      <family val="2"/>
      <scheme val="minor"/>
    </font>
    <font>
      <b/>
      <sz val="12"/>
      <name val="Arial"/>
      <family val="2"/>
    </font>
    <font>
      <sz val="11"/>
      <name val="Calibri"/>
      <family val="2"/>
    </font>
    <font>
      <sz val="8"/>
      <color theme="1"/>
      <name val="Calibri"/>
      <family val="2"/>
      <scheme val="minor"/>
    </font>
    <font>
      <b/>
      <sz val="11"/>
      <color rgb="FFFF0000"/>
      <name val="Calibri"/>
      <family val="2"/>
      <scheme val="minor"/>
    </font>
    <font>
      <b/>
      <i/>
      <sz val="11"/>
      <color rgb="FFFF0000"/>
      <name val="Calibri"/>
      <family val="2"/>
      <scheme val="minor"/>
    </font>
    <font>
      <b/>
      <sz val="12"/>
      <color theme="1"/>
      <name val="Calibri"/>
      <family val="2"/>
      <scheme val="minor"/>
    </font>
    <font>
      <b/>
      <sz val="12"/>
      <color theme="0"/>
      <name val="Calibri"/>
      <family val="2"/>
      <scheme val="minor"/>
    </font>
    <font>
      <sz val="12"/>
      <color theme="1"/>
      <name val="Calibri"/>
      <family val="2"/>
      <scheme val="minor"/>
    </font>
    <font>
      <b/>
      <sz val="8"/>
      <color theme="1"/>
      <name val="Calibri"/>
      <family val="2"/>
      <scheme val="minor"/>
    </font>
    <font>
      <b/>
      <i/>
      <sz val="12"/>
      <color theme="1"/>
      <name val="Calibri"/>
      <family val="2"/>
      <scheme val="minor"/>
    </font>
    <font>
      <sz val="18"/>
      <color theme="1"/>
      <name val="Calibri"/>
      <family val="2"/>
      <scheme val="minor"/>
    </font>
    <font>
      <b/>
      <sz val="18"/>
      <name val="Calibri"/>
      <family val="2"/>
      <scheme val="minor"/>
    </font>
    <font>
      <b/>
      <sz val="9"/>
      <color indexed="81"/>
      <name val="Tahoma"/>
      <family val="2"/>
    </font>
    <font>
      <sz val="8"/>
      <name val="Calibri"/>
      <family val="2"/>
      <scheme val="minor"/>
    </font>
    <font>
      <b/>
      <sz val="11"/>
      <color rgb="FF7030A0"/>
      <name val="Calibri"/>
      <family val="2"/>
      <scheme val="minor"/>
    </font>
    <font>
      <sz val="11"/>
      <color rgb="FF7030A0"/>
      <name val="Calibri"/>
      <family val="2"/>
      <scheme val="minor"/>
    </font>
    <font>
      <i/>
      <sz val="11"/>
      <color rgb="FFFF0000"/>
      <name val="Calibri"/>
      <family val="2"/>
      <scheme val="minor"/>
    </font>
    <font>
      <sz val="14"/>
      <name val="Calibri"/>
      <family val="2"/>
      <scheme val="minor"/>
    </font>
    <font>
      <b/>
      <sz val="10"/>
      <name val="Calibri"/>
      <family val="2"/>
      <scheme val="minor"/>
    </font>
    <font>
      <sz val="10"/>
      <name val="Calibri"/>
      <family val="2"/>
      <scheme val="minor"/>
    </font>
    <font>
      <b/>
      <sz val="14"/>
      <name val="Calibri"/>
      <family val="2"/>
      <scheme val="minor"/>
    </font>
    <font>
      <b/>
      <i/>
      <sz val="12"/>
      <name val="Calibri"/>
      <family val="2"/>
      <scheme val="minor"/>
    </font>
    <font>
      <sz val="18"/>
      <name val="Calibri"/>
      <family val="2"/>
      <scheme val="minor"/>
    </font>
    <font>
      <sz val="11"/>
      <color theme="0"/>
      <name val="Calibri"/>
      <family val="2"/>
      <scheme val="minor"/>
    </font>
    <font>
      <b/>
      <sz val="11"/>
      <color theme="1"/>
      <name val="Arial"/>
      <family val="2"/>
    </font>
    <font>
      <sz val="11"/>
      <color theme="1"/>
      <name val="Arial"/>
      <family val="2"/>
    </font>
    <font>
      <strike/>
      <sz val="11"/>
      <color theme="1"/>
      <name val="Arial"/>
      <family val="2"/>
    </font>
    <font>
      <i/>
      <sz val="11"/>
      <color theme="1"/>
      <name val="Arial"/>
      <family val="2"/>
    </font>
    <font>
      <sz val="10"/>
      <color theme="1"/>
      <name val="Arial"/>
      <family val="2"/>
    </font>
    <font>
      <b/>
      <sz val="16"/>
      <color theme="0"/>
      <name val="Calibri"/>
      <family val="2"/>
      <scheme val="minor"/>
    </font>
    <font>
      <sz val="14"/>
      <color theme="0"/>
      <name val="Calibri"/>
      <family val="2"/>
      <scheme val="minor"/>
    </font>
    <font>
      <i/>
      <sz val="10"/>
      <color theme="1"/>
      <name val="Calibri"/>
      <family val="2"/>
      <scheme val="minor"/>
    </font>
    <font>
      <b/>
      <sz val="16"/>
      <name val="Calibri"/>
      <family val="2"/>
      <scheme val="minor"/>
    </font>
    <font>
      <i/>
      <sz val="11"/>
      <name val="Calibri"/>
      <family val="2"/>
      <scheme val="minor"/>
    </font>
    <font>
      <sz val="11"/>
      <name val="Arial"/>
      <family val="2"/>
    </font>
    <font>
      <b/>
      <sz val="11"/>
      <name val="Arial"/>
      <family val="2"/>
    </font>
    <font>
      <b/>
      <strike/>
      <sz val="11"/>
      <color theme="1"/>
      <name val="Arial"/>
      <family val="2"/>
    </font>
    <font>
      <sz val="11"/>
      <color theme="1"/>
      <name val="Calibri"/>
      <family val="2"/>
      <scheme val="minor"/>
    </font>
    <font>
      <sz val="11"/>
      <color theme="1"/>
      <name val="Calibri"/>
      <family val="2"/>
      <scheme val="minor"/>
    </font>
    <font>
      <sz val="14"/>
      <color rgb="FFFF0000"/>
      <name val="Calibri"/>
      <family val="2"/>
      <scheme val="minor"/>
    </font>
    <font>
      <i/>
      <sz val="10"/>
      <color rgb="FFFF0000"/>
      <name val="Calibri"/>
      <family val="2"/>
      <scheme val="minor"/>
    </font>
    <font>
      <sz val="11"/>
      <color theme="1"/>
      <name val="Calibri"/>
      <scheme val="minor"/>
    </font>
  </fonts>
  <fills count="28">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9" tint="0.59999389629810485"/>
        <bgColor indexed="64"/>
      </patternFill>
    </fill>
    <fill>
      <patternFill patternType="solid">
        <fgColor theme="1" tint="0.249977111117893"/>
        <bgColor indexed="64"/>
      </patternFill>
    </fill>
    <fill>
      <patternFill patternType="solid">
        <fgColor theme="9"/>
        <bgColor indexed="64"/>
      </patternFill>
    </fill>
    <fill>
      <patternFill patternType="solid">
        <fgColor theme="8" tint="0.59999389629810485"/>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5"/>
        <bgColor indexed="64"/>
      </patternFill>
    </fill>
    <fill>
      <patternFill patternType="solid">
        <fgColor rgb="FFFFFF99"/>
        <bgColor indexed="64"/>
      </patternFill>
    </fill>
    <fill>
      <patternFill patternType="solid">
        <fgColor rgb="FFFFFF99"/>
        <bgColor theme="4" tint="0.79998168889431442"/>
      </patternFill>
    </fill>
    <fill>
      <patternFill patternType="solid">
        <fgColor rgb="FFFF0000"/>
        <bgColor indexed="64"/>
      </patternFill>
    </fill>
    <fill>
      <patternFill patternType="solid">
        <fgColor theme="4"/>
        <bgColor theme="4"/>
      </patternFill>
    </fill>
    <fill>
      <patternFill patternType="solid">
        <fgColor rgb="FFFFC000"/>
        <bgColor indexed="64"/>
      </patternFill>
    </fill>
    <fill>
      <patternFill patternType="solid">
        <fgColor theme="4"/>
        <bgColor indexed="64"/>
      </patternFill>
    </fill>
    <fill>
      <patternFill patternType="solid">
        <fgColor theme="7"/>
        <bgColor indexed="64"/>
      </patternFill>
    </fill>
    <fill>
      <patternFill patternType="solid">
        <fgColor theme="4"/>
      </patternFill>
    </fill>
    <fill>
      <patternFill patternType="solid">
        <fgColor theme="4" tint="0.79998168889431442"/>
        <bgColor indexed="65"/>
      </patternFill>
    </fill>
    <fill>
      <patternFill patternType="solid">
        <fgColor theme="6" tint="0.79998168889431442"/>
        <bgColor indexed="65"/>
      </patternFill>
    </fill>
    <fill>
      <patternFill patternType="solid">
        <fgColor theme="8"/>
      </patternFill>
    </fill>
    <fill>
      <patternFill patternType="solid">
        <fgColor rgb="FF00B050"/>
        <bgColor indexed="64"/>
      </patternFill>
    </fill>
    <fill>
      <patternFill patternType="solid">
        <fgColor theme="8"/>
        <bgColor indexed="64"/>
      </patternFill>
    </fill>
  </fills>
  <borders count="77">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8"/>
      </bottom>
      <diagonal/>
    </border>
    <border>
      <left style="thin">
        <color indexed="64"/>
      </left>
      <right style="thin">
        <color indexed="64"/>
      </right>
      <top style="thin">
        <color indexed="8"/>
      </top>
      <bottom style="thin">
        <color indexed="8"/>
      </bottom>
      <diagonal/>
    </border>
    <border>
      <left style="thin">
        <color indexed="64"/>
      </left>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top style="thin">
        <color indexed="64"/>
      </top>
      <bottom/>
      <diagonal/>
    </border>
    <border>
      <left/>
      <right style="thin">
        <color indexed="64"/>
      </right>
      <top/>
      <bottom style="thin">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8"/>
      </bottom>
      <diagonal/>
    </border>
    <border>
      <left style="thin">
        <color indexed="64"/>
      </left>
      <right style="thin">
        <color indexed="64"/>
      </right>
      <top style="double">
        <color indexed="64"/>
      </top>
      <bottom style="double">
        <color indexed="64"/>
      </bottom>
      <diagonal/>
    </border>
    <border>
      <left/>
      <right style="thin">
        <color indexed="64"/>
      </right>
      <top style="double">
        <color indexed="64"/>
      </top>
      <bottom style="double">
        <color indexed="64"/>
      </bottom>
      <diagonal/>
    </border>
    <border>
      <left/>
      <right/>
      <top style="double">
        <color indexed="64"/>
      </top>
      <bottom style="double">
        <color indexed="64"/>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double">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bottom/>
      <diagonal/>
    </border>
    <border>
      <left style="medium">
        <color indexed="64"/>
      </left>
      <right style="medium">
        <color indexed="64"/>
      </right>
      <top/>
      <bottom/>
      <diagonal/>
    </border>
    <border>
      <left/>
      <right style="thin">
        <color indexed="64"/>
      </right>
      <top/>
      <bottom style="double">
        <color indexed="64"/>
      </bottom>
      <diagonal/>
    </border>
    <border>
      <left/>
      <right/>
      <top/>
      <bottom style="double">
        <color indexed="64"/>
      </bottom>
      <diagonal/>
    </border>
    <border>
      <left style="thin">
        <color indexed="64"/>
      </left>
      <right style="thin">
        <color indexed="64"/>
      </right>
      <top/>
      <bottom style="double">
        <color indexed="64"/>
      </bottom>
      <diagonal/>
    </border>
    <border>
      <left/>
      <right style="medium">
        <color indexed="64"/>
      </right>
      <top style="thin">
        <color indexed="64"/>
      </top>
      <bottom style="thin">
        <color indexed="64"/>
      </bottom>
      <diagonal/>
    </border>
    <border>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left/>
      <right style="medium">
        <color indexed="64"/>
      </right>
      <top/>
      <bottom style="thin">
        <color indexed="64"/>
      </bottom>
      <diagonal/>
    </border>
    <border>
      <left style="medium">
        <color indexed="64"/>
      </left>
      <right/>
      <top/>
      <bottom style="double">
        <color indexed="64"/>
      </bottom>
      <diagonal/>
    </border>
    <border>
      <left/>
      <right style="medium">
        <color indexed="64"/>
      </right>
      <top style="double">
        <color indexed="64"/>
      </top>
      <bottom style="double">
        <color indexed="64"/>
      </bottom>
      <diagonal/>
    </border>
    <border>
      <left style="medium">
        <color indexed="64"/>
      </left>
      <right/>
      <top style="double">
        <color indexed="64"/>
      </top>
      <bottom style="double">
        <color indexed="64"/>
      </bottom>
      <diagonal/>
    </border>
    <border>
      <left/>
      <right style="medium">
        <color indexed="64"/>
      </right>
      <top style="thin">
        <color indexed="64"/>
      </top>
      <bottom/>
      <diagonal/>
    </border>
    <border>
      <left style="thin">
        <color indexed="64"/>
      </left>
      <right/>
      <top style="double">
        <color indexed="64"/>
      </top>
      <bottom style="medium">
        <color indexed="64"/>
      </bottom>
      <diagonal/>
    </border>
  </borders>
  <cellStyleXfs count="11">
    <xf numFmtId="0" fontId="0" fillId="0" borderId="0"/>
    <xf numFmtId="43" fontId="3" fillId="0" borderId="0" applyFont="0" applyFill="0" applyBorder="0" applyAlignment="0" applyProtection="0"/>
    <xf numFmtId="0" fontId="5" fillId="0" borderId="0"/>
    <xf numFmtId="0" fontId="5" fillId="0" borderId="0"/>
    <xf numFmtId="44"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0" fontId="44"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44" fillId="25" borderId="0" applyNumberFormat="0" applyBorder="0" applyAlignment="0" applyProtection="0"/>
  </cellStyleXfs>
  <cellXfs count="565">
    <xf numFmtId="0" fontId="0" fillId="0" borderId="0" xfId="0"/>
    <xf numFmtId="0" fontId="1" fillId="0" borderId="0" xfId="0" applyFont="1"/>
    <xf numFmtId="0" fontId="0" fillId="0" borderId="0" xfId="0" applyAlignment="1">
      <alignment wrapText="1"/>
    </xf>
    <xf numFmtId="0" fontId="1" fillId="0" borderId="0" xfId="0" applyFont="1" applyAlignment="1">
      <alignment wrapText="1"/>
    </xf>
    <xf numFmtId="0" fontId="0" fillId="3" borderId="0" xfId="0" applyFill="1"/>
    <xf numFmtId="43" fontId="0" fillId="0" borderId="0" xfId="1" applyFont="1"/>
    <xf numFmtId="165" fontId="1" fillId="0" borderId="0" xfId="1" applyNumberFormat="1" applyFont="1"/>
    <xf numFmtId="165" fontId="0" fillId="0" borderId="0" xfId="1" applyNumberFormat="1" applyFont="1"/>
    <xf numFmtId="0" fontId="0" fillId="0" borderId="0" xfId="0" applyAlignment="1">
      <alignment horizontal="center"/>
    </xf>
    <xf numFmtId="166" fontId="0" fillId="0" borderId="0" xfId="0" applyNumberFormat="1"/>
    <xf numFmtId="0" fontId="6" fillId="0" borderId="0" xfId="0" applyFont="1"/>
    <xf numFmtId="0" fontId="1" fillId="0" borderId="0" xfId="0" applyFont="1" applyAlignment="1">
      <alignment horizontal="center"/>
    </xf>
    <xf numFmtId="165" fontId="1" fillId="0" borderId="0" xfId="1" applyNumberFormat="1" applyFont="1" applyAlignment="1">
      <alignment horizontal="center" wrapText="1"/>
    </xf>
    <xf numFmtId="0" fontId="1" fillId="0" borderId="0" xfId="0" applyFont="1" applyAlignment="1">
      <alignment horizontal="center" wrapText="1"/>
    </xf>
    <xf numFmtId="0" fontId="8" fillId="3" borderId="0" xfId="3" applyFont="1" applyFill="1" applyAlignment="1" applyProtection="1">
      <alignment vertical="center"/>
    </xf>
    <xf numFmtId="0" fontId="5" fillId="3" borderId="0" xfId="3" applyFill="1" applyProtection="1"/>
    <xf numFmtId="0" fontId="1" fillId="3" borderId="0" xfId="3" applyFont="1" applyFill="1" applyProtection="1"/>
    <xf numFmtId="0" fontId="5" fillId="3" borderId="0" xfId="3" applyFill="1" applyBorder="1" applyAlignment="1" applyProtection="1">
      <alignment horizontal="left" vertical="top" wrapText="1"/>
    </xf>
    <xf numFmtId="0" fontId="7" fillId="3" borderId="0" xfId="0" applyFont="1" applyFill="1"/>
    <xf numFmtId="0" fontId="0" fillId="0" borderId="0" xfId="0" applyAlignment="1">
      <alignment horizontal="center" wrapText="1"/>
    </xf>
    <xf numFmtId="0" fontId="0" fillId="6" borderId="2" xfId="0" applyFill="1" applyBorder="1"/>
    <xf numFmtId="0" fontId="0" fillId="6" borderId="3" xfId="0" applyFill="1" applyBorder="1"/>
    <xf numFmtId="0" fontId="0" fillId="6" borderId="4" xfId="0" applyFill="1" applyBorder="1"/>
    <xf numFmtId="0" fontId="1" fillId="6" borderId="5" xfId="0" applyFont="1" applyFill="1" applyBorder="1" applyAlignment="1">
      <alignment wrapText="1"/>
    </xf>
    <xf numFmtId="0" fontId="0" fillId="6" borderId="0" xfId="0" applyFill="1" applyBorder="1"/>
    <xf numFmtId="0" fontId="0" fillId="6" borderId="6" xfId="0" applyFill="1" applyBorder="1"/>
    <xf numFmtId="0" fontId="0" fillId="6" borderId="5" xfId="0" applyFill="1" applyBorder="1" applyAlignment="1">
      <alignment horizontal="left" indent="1"/>
    </xf>
    <xf numFmtId="0" fontId="0" fillId="6" borderId="5" xfId="0" applyFill="1" applyBorder="1"/>
    <xf numFmtId="0" fontId="1" fillId="6" borderId="6" xfId="0" applyFont="1" applyFill="1" applyBorder="1" applyAlignment="1">
      <alignment horizontal="center"/>
    </xf>
    <xf numFmtId="0" fontId="0" fillId="6" borderId="9" xfId="0" applyFill="1" applyBorder="1"/>
    <xf numFmtId="165" fontId="1" fillId="0" borderId="0" xfId="1" applyNumberFormat="1" applyFont="1" applyAlignment="1">
      <alignment wrapText="1"/>
    </xf>
    <xf numFmtId="0" fontId="0" fillId="6" borderId="5" xfId="0" applyFont="1" applyFill="1" applyBorder="1" applyAlignment="1">
      <alignment horizontal="left" wrapText="1" indent="1"/>
    </xf>
    <xf numFmtId="0" fontId="0" fillId="6" borderId="7" xfId="0" applyFill="1" applyBorder="1" applyAlignment="1">
      <alignment horizontal="left" indent="1"/>
    </xf>
    <xf numFmtId="2" fontId="12" fillId="6" borderId="6" xfId="4" applyNumberFormat="1" applyFont="1" applyFill="1" applyBorder="1" applyAlignment="1">
      <alignment horizontal="center"/>
    </xf>
    <xf numFmtId="0" fontId="1" fillId="6" borderId="0" xfId="0" applyFont="1" applyFill="1" applyBorder="1" applyAlignment="1">
      <alignment horizontal="center"/>
    </xf>
    <xf numFmtId="0" fontId="0" fillId="6" borderId="0" xfId="0" applyFill="1" applyBorder="1" applyAlignment="1">
      <alignment horizontal="center"/>
    </xf>
    <xf numFmtId="0" fontId="1" fillId="6" borderId="8" xfId="0" applyFont="1" applyFill="1" applyBorder="1" applyAlignment="1">
      <alignment horizontal="center"/>
    </xf>
    <xf numFmtId="43" fontId="0" fillId="0" borderId="0" xfId="1" applyFont="1" applyAlignment="1">
      <alignment horizontal="center"/>
    </xf>
    <xf numFmtId="0" fontId="1" fillId="0" borderId="0" xfId="0" applyFont="1" applyAlignment="1">
      <alignment horizontal="left"/>
    </xf>
    <xf numFmtId="0" fontId="0" fillId="0" borderId="1" xfId="0" applyFill="1" applyBorder="1"/>
    <xf numFmtId="0" fontId="13" fillId="10" borderId="1" xfId="3" applyFont="1" applyFill="1" applyBorder="1" applyAlignment="1" applyProtection="1">
      <alignment vertical="center"/>
    </xf>
    <xf numFmtId="0" fontId="13" fillId="13" borderId="1" xfId="3" applyFont="1" applyFill="1" applyBorder="1" applyAlignment="1" applyProtection="1">
      <alignment horizontal="left" vertical="center" wrapText="1" indent="1"/>
    </xf>
    <xf numFmtId="0" fontId="13" fillId="13" borderId="1" xfId="3" applyFont="1" applyFill="1" applyBorder="1" applyAlignment="1" applyProtection="1">
      <alignment horizontal="left" vertical="center" indent="1"/>
    </xf>
    <xf numFmtId="0" fontId="14" fillId="0" borderId="0" xfId="0" applyFont="1"/>
    <xf numFmtId="0" fontId="0" fillId="12" borderId="0" xfId="0" applyFill="1"/>
    <xf numFmtId="43" fontId="0" fillId="12" borderId="0" xfId="1" applyFont="1" applyFill="1"/>
    <xf numFmtId="43" fontId="0" fillId="12" borderId="0" xfId="1" applyFont="1" applyFill="1" applyAlignment="1">
      <alignment horizontal="center"/>
    </xf>
    <xf numFmtId="0" fontId="0" fillId="12" borderId="0" xfId="0" applyFont="1" applyFill="1"/>
    <xf numFmtId="0" fontId="0" fillId="12" borderId="0" xfId="0" applyFont="1" applyFill="1" applyAlignment="1">
      <alignment horizontal="left"/>
    </xf>
    <xf numFmtId="0" fontId="1" fillId="10" borderId="1" xfId="0" applyFont="1" applyFill="1" applyBorder="1"/>
    <xf numFmtId="0" fontId="0" fillId="8" borderId="1" xfId="0" applyFill="1" applyBorder="1"/>
    <xf numFmtId="9" fontId="0" fillId="8" borderId="1" xfId="0" applyNumberFormat="1" applyFill="1" applyBorder="1" applyAlignment="1">
      <alignment horizontal="right"/>
    </xf>
    <xf numFmtId="0" fontId="1" fillId="0" borderId="0" xfId="0" applyFont="1" applyAlignment="1"/>
    <xf numFmtId="0" fontId="0" fillId="0" borderId="0" xfId="0" applyBorder="1"/>
    <xf numFmtId="0" fontId="1" fillId="11" borderId="1" xfId="0" applyFont="1" applyFill="1" applyBorder="1"/>
    <xf numFmtId="0" fontId="4" fillId="13" borderId="0" xfId="0" applyFont="1" applyFill="1" applyAlignment="1">
      <alignment wrapText="1"/>
    </xf>
    <xf numFmtId="0" fontId="1" fillId="10" borderId="21" xfId="3" applyFont="1" applyFill="1" applyBorder="1" applyAlignment="1" applyProtection="1">
      <alignment horizontal="left" vertical="center"/>
    </xf>
    <xf numFmtId="0" fontId="1" fillId="10" borderId="22" xfId="3" applyFont="1" applyFill="1" applyBorder="1" applyAlignment="1" applyProtection="1">
      <alignment horizontal="left" vertical="center"/>
    </xf>
    <xf numFmtId="0" fontId="5" fillId="0" borderId="0" xfId="2" applyFont="1" applyAlignment="1">
      <alignment horizontal="center"/>
    </xf>
    <xf numFmtId="49" fontId="0" fillId="12" borderId="0" xfId="0" applyNumberFormat="1" applyFill="1" applyAlignment="1">
      <alignment horizontal="right"/>
    </xf>
    <xf numFmtId="49" fontId="0" fillId="12" borderId="0" xfId="1" applyNumberFormat="1" applyFont="1" applyFill="1" applyAlignment="1">
      <alignment horizontal="right"/>
    </xf>
    <xf numFmtId="165" fontId="0" fillId="12" borderId="0" xfId="1" applyNumberFormat="1" applyFont="1" applyFill="1" applyAlignment="1">
      <alignment horizontal="right"/>
    </xf>
    <xf numFmtId="9" fontId="0" fillId="5" borderId="0" xfId="5" applyFont="1" applyFill="1"/>
    <xf numFmtId="43" fontId="0" fillId="0" borderId="0" xfId="1" applyFont="1" applyAlignment="1">
      <alignment horizontal="right"/>
    </xf>
    <xf numFmtId="0" fontId="0" fillId="0" borderId="0" xfId="0" applyAlignment="1">
      <alignment horizontal="centerContinuous"/>
    </xf>
    <xf numFmtId="0" fontId="0" fillId="0" borderId="24" xfId="0" applyFill="1" applyBorder="1" applyAlignment="1">
      <alignment horizontal="centerContinuous"/>
    </xf>
    <xf numFmtId="0" fontId="0" fillId="0" borderId="5" xfId="0" applyFill="1" applyBorder="1" applyAlignment="1">
      <alignment horizontal="centerContinuous"/>
    </xf>
    <xf numFmtId="43" fontId="0" fillId="12" borderId="0" xfId="1" applyFont="1" applyFill="1" applyAlignment="1">
      <alignment horizontal="right"/>
    </xf>
    <xf numFmtId="49" fontId="0" fillId="0" borderId="0" xfId="0" applyNumberFormat="1"/>
    <xf numFmtId="4" fontId="0" fillId="0" borderId="0" xfId="4" applyNumberFormat="1" applyFont="1"/>
    <xf numFmtId="49" fontId="0" fillId="12" borderId="0" xfId="4" quotePrefix="1" applyNumberFormat="1" applyFont="1" applyFill="1" applyAlignment="1">
      <alignment horizontal="right"/>
    </xf>
    <xf numFmtId="4" fontId="0" fillId="12" borderId="0" xfId="4" quotePrefix="1" applyNumberFormat="1" applyFont="1" applyFill="1" applyAlignment="1">
      <alignment horizontal="right"/>
    </xf>
    <xf numFmtId="0" fontId="0" fillId="0" borderId="0" xfId="0" applyAlignment="1">
      <alignment horizontal="right"/>
    </xf>
    <xf numFmtId="4" fontId="0" fillId="12" borderId="0" xfId="4" applyNumberFormat="1" applyFont="1" applyFill="1"/>
    <xf numFmtId="0" fontId="0" fillId="12" borderId="0" xfId="0" applyFill="1" applyAlignment="1">
      <alignment horizontal="center"/>
    </xf>
    <xf numFmtId="0" fontId="9" fillId="9" borderId="1" xfId="0" applyFont="1" applyFill="1" applyBorder="1" applyAlignment="1">
      <alignment horizontal="center" vertical="center" wrapText="1"/>
    </xf>
    <xf numFmtId="0" fontId="1" fillId="14" borderId="17" xfId="0" applyFont="1" applyFill="1" applyBorder="1" applyAlignment="1">
      <alignment vertical="center"/>
    </xf>
    <xf numFmtId="0" fontId="0" fillId="7" borderId="1" xfId="0" applyFont="1" applyFill="1" applyBorder="1" applyAlignment="1">
      <alignment vertical="center"/>
    </xf>
    <xf numFmtId="0" fontId="0" fillId="3" borderId="16" xfId="0" applyFill="1" applyBorder="1" applyAlignment="1">
      <alignment vertical="center"/>
    </xf>
    <xf numFmtId="0" fontId="1" fillId="2" borderId="1" xfId="0" applyFont="1" applyFill="1" applyBorder="1" applyAlignment="1">
      <alignment vertical="center"/>
    </xf>
    <xf numFmtId="2" fontId="0" fillId="0" borderId="0" xfId="1" applyNumberFormat="1" applyFont="1" applyAlignment="1">
      <alignment horizontal="right"/>
    </xf>
    <xf numFmtId="1" fontId="0" fillId="0" borderId="0" xfId="0" applyNumberFormat="1" applyAlignment="1">
      <alignment horizontal="right"/>
    </xf>
    <xf numFmtId="0" fontId="5" fillId="13" borderId="16" xfId="3" applyFill="1" applyBorder="1" applyAlignment="1" applyProtection="1">
      <alignment horizontal="left" vertical="center" wrapText="1" indent="1"/>
    </xf>
    <xf numFmtId="0" fontId="5" fillId="13" borderId="31" xfId="3" applyFill="1" applyBorder="1" applyAlignment="1" applyProtection="1">
      <alignment horizontal="left" vertical="center" wrapText="1" indent="1"/>
    </xf>
    <xf numFmtId="0" fontId="5" fillId="13" borderId="32" xfId="3" applyFill="1" applyBorder="1" applyAlignment="1" applyProtection="1">
      <alignment horizontal="left" vertical="center" wrapText="1" indent="1"/>
    </xf>
    <xf numFmtId="0" fontId="5" fillId="13" borderId="33" xfId="3" applyFill="1" applyBorder="1" applyAlignment="1" applyProtection="1">
      <alignment horizontal="left" vertical="center" wrapText="1" indent="1"/>
    </xf>
    <xf numFmtId="0" fontId="22" fillId="13" borderId="1" xfId="3" applyFont="1" applyFill="1" applyBorder="1" applyAlignment="1" applyProtection="1">
      <alignment vertical="center" wrapText="1"/>
    </xf>
    <xf numFmtId="0" fontId="6" fillId="13" borderId="1" xfId="3" applyFont="1" applyFill="1" applyBorder="1" applyAlignment="1" applyProtection="1">
      <alignment vertical="center" wrapText="1"/>
    </xf>
    <xf numFmtId="0" fontId="1" fillId="13" borderId="0" xfId="0" applyFont="1" applyFill="1"/>
    <xf numFmtId="0" fontId="0" fillId="5" borderId="1" xfId="0" applyFill="1" applyBorder="1"/>
    <xf numFmtId="9" fontId="0" fillId="5" borderId="1" xfId="5" applyFont="1" applyFill="1" applyBorder="1"/>
    <xf numFmtId="9" fontId="0" fillId="5" borderId="1" xfId="0" applyNumberFormat="1" applyFill="1" applyBorder="1"/>
    <xf numFmtId="0" fontId="15" fillId="12" borderId="1" xfId="0" applyFont="1" applyFill="1" applyBorder="1"/>
    <xf numFmtId="0" fontId="23" fillId="8" borderId="1" xfId="0" applyFont="1" applyFill="1" applyBorder="1" applyAlignment="1">
      <alignment wrapText="1"/>
    </xf>
    <xf numFmtId="0" fontId="0" fillId="17" borderId="0" xfId="0" applyFill="1"/>
    <xf numFmtId="43" fontId="0" fillId="17" borderId="0" xfId="1" applyFont="1" applyFill="1" applyAlignment="1">
      <alignment horizontal="right"/>
    </xf>
    <xf numFmtId="0" fontId="25" fillId="0" borderId="0" xfId="0" applyFont="1"/>
    <xf numFmtId="0" fontId="1" fillId="0" borderId="30" xfId="0" applyFont="1" applyFill="1" applyBorder="1" applyAlignment="1">
      <alignment vertical="center"/>
    </xf>
    <xf numFmtId="0" fontId="20" fillId="0" borderId="30" xfId="0" applyFont="1" applyFill="1" applyBorder="1" applyAlignment="1">
      <alignment horizontal="right" vertical="center"/>
    </xf>
    <xf numFmtId="0" fontId="26" fillId="7" borderId="35" xfId="0" applyFont="1" applyFill="1" applyBorder="1" applyAlignment="1">
      <alignment vertical="center"/>
    </xf>
    <xf numFmtId="0" fontId="0" fillId="7" borderId="36" xfId="0" applyFont="1" applyFill="1" applyBorder="1" applyAlignment="1">
      <alignment vertical="center"/>
    </xf>
    <xf numFmtId="164" fontId="10" fillId="7" borderId="37" xfId="1" applyNumberFormat="1" applyFont="1" applyFill="1" applyBorder="1" applyAlignment="1">
      <alignment vertical="center"/>
    </xf>
    <xf numFmtId="0" fontId="26" fillId="7" borderId="10" xfId="0" applyFont="1" applyFill="1" applyBorder="1" applyAlignment="1">
      <alignment vertical="center"/>
    </xf>
    <xf numFmtId="164" fontId="10" fillId="7" borderId="11" xfId="1" applyNumberFormat="1" applyFont="1" applyFill="1" applyBorder="1" applyAlignment="1">
      <alignment vertical="center"/>
    </xf>
    <xf numFmtId="0" fontId="1" fillId="0" borderId="3" xfId="0" applyFont="1" applyFill="1" applyBorder="1" applyAlignment="1">
      <alignment vertical="center"/>
    </xf>
    <xf numFmtId="0" fontId="0" fillId="0" borderId="3" xfId="0" applyFont="1" applyFill="1" applyBorder="1" applyAlignment="1">
      <alignment vertical="center"/>
    </xf>
    <xf numFmtId="164" fontId="10" fillId="0" borderId="3" xfId="1" applyNumberFormat="1" applyFont="1" applyFill="1" applyBorder="1" applyAlignment="1">
      <alignment vertical="center"/>
    </xf>
    <xf numFmtId="0" fontId="0" fillId="3" borderId="35" xfId="0" applyFill="1" applyBorder="1" applyAlignment="1">
      <alignment vertical="center"/>
    </xf>
    <xf numFmtId="0" fontId="0" fillId="3" borderId="15" xfId="0" applyFill="1" applyBorder="1" applyAlignment="1">
      <alignment vertical="center"/>
    </xf>
    <xf numFmtId="164" fontId="0" fillId="15" borderId="20" xfId="1" applyNumberFormat="1" applyFont="1" applyFill="1" applyBorder="1" applyAlignment="1">
      <alignment vertical="center"/>
    </xf>
    <xf numFmtId="0" fontId="0" fillId="3" borderId="10" xfId="0" applyFill="1" applyBorder="1" applyAlignment="1">
      <alignment vertical="center"/>
    </xf>
    <xf numFmtId="0" fontId="1" fillId="2" borderId="10" xfId="0" applyFont="1" applyFill="1" applyBorder="1" applyAlignment="1">
      <alignment vertical="center"/>
    </xf>
    <xf numFmtId="164" fontId="1" fillId="2" borderId="11" xfId="1" applyNumberFormat="1" applyFont="1" applyFill="1" applyBorder="1" applyAlignment="1">
      <alignment vertical="center"/>
    </xf>
    <xf numFmtId="0" fontId="27" fillId="14" borderId="19" xfId="0" applyFont="1" applyFill="1" applyBorder="1" applyAlignment="1">
      <alignment horizontal="right" vertical="center"/>
    </xf>
    <xf numFmtId="0" fontId="28" fillId="15" borderId="19" xfId="0" applyFont="1" applyFill="1" applyBorder="1" applyAlignment="1">
      <alignment horizontal="center" vertical="center" wrapText="1"/>
    </xf>
    <xf numFmtId="164" fontId="0" fillId="0" borderId="0" xfId="4" applyNumberFormat="1" applyFont="1"/>
    <xf numFmtId="0" fontId="23" fillId="13" borderId="0" xfId="0" applyFont="1" applyFill="1" applyAlignment="1">
      <alignment wrapText="1"/>
    </xf>
    <xf numFmtId="0" fontId="23" fillId="0" borderId="0" xfId="0" applyFont="1"/>
    <xf numFmtId="0" fontId="0" fillId="0" borderId="1" xfId="0" applyFont="1" applyFill="1" applyBorder="1" applyAlignment="1">
      <alignment horizontal="left" vertical="top"/>
    </xf>
    <xf numFmtId="0" fontId="0" fillId="0" borderId="0" xfId="0" applyAlignment="1">
      <alignment horizontal="left" vertical="top"/>
    </xf>
    <xf numFmtId="0" fontId="0" fillId="0" borderId="0" xfId="0" applyFont="1" applyAlignment="1">
      <alignment horizontal="left" vertical="top"/>
    </xf>
    <xf numFmtId="0" fontId="0" fillId="0" borderId="0" xfId="0" applyFont="1" applyAlignment="1">
      <alignment horizontal="center" vertical="top"/>
    </xf>
    <xf numFmtId="0" fontId="0" fillId="0" borderId="0" xfId="0" applyAlignment="1">
      <alignment horizontal="center" vertical="top"/>
    </xf>
    <xf numFmtId="43" fontId="0" fillId="0" borderId="0" xfId="1" applyNumberFormat="1" applyFont="1"/>
    <xf numFmtId="166" fontId="0" fillId="0" borderId="0" xfId="1" applyNumberFormat="1" applyFont="1"/>
    <xf numFmtId="0" fontId="0" fillId="0" borderId="0" xfId="0" applyFont="1" applyBorder="1" applyAlignment="1">
      <alignment horizontal="left" vertical="top"/>
    </xf>
    <xf numFmtId="0" fontId="0" fillId="0" borderId="0" xfId="0" applyFont="1" applyBorder="1" applyAlignment="1">
      <alignment vertical="top"/>
    </xf>
    <xf numFmtId="0" fontId="31" fillId="2" borderId="39" xfId="0" applyFont="1" applyFill="1" applyBorder="1" applyAlignment="1">
      <alignment vertical="center" wrapText="1"/>
    </xf>
    <xf numFmtId="0" fontId="8" fillId="2" borderId="39" xfId="0" applyFont="1" applyFill="1" applyBorder="1" applyAlignment="1">
      <alignment vertical="center"/>
    </xf>
    <xf numFmtId="0" fontId="31" fillId="2" borderId="40" xfId="0" applyFont="1" applyFill="1" applyBorder="1" applyAlignment="1">
      <alignment vertical="center" wrapText="1"/>
    </xf>
    <xf numFmtId="0" fontId="32" fillId="0" borderId="0" xfId="0" applyFont="1" applyFill="1" applyAlignment="1">
      <alignment horizontal="left" vertical="top"/>
    </xf>
    <xf numFmtId="0" fontId="30" fillId="0" borderId="0" xfId="0" applyFont="1" applyFill="1" applyAlignment="1">
      <alignment horizontal="left" vertical="top"/>
    </xf>
    <xf numFmtId="0" fontId="0" fillId="0" borderId="0" xfId="0" applyFill="1" applyAlignment="1">
      <alignment horizontal="left" vertical="top"/>
    </xf>
    <xf numFmtId="0" fontId="6" fillId="0" borderId="0" xfId="0" applyFont="1" applyAlignment="1">
      <alignment horizontal="right"/>
    </xf>
    <xf numFmtId="4" fontId="6" fillId="0" borderId="0" xfId="4" applyNumberFormat="1" applyFont="1"/>
    <xf numFmtId="164" fontId="6" fillId="0" borderId="0" xfId="4" applyNumberFormat="1" applyFont="1"/>
    <xf numFmtId="43" fontId="3" fillId="0" borderId="0" xfId="1" applyFont="1" applyAlignment="1">
      <alignment horizontal="center"/>
    </xf>
    <xf numFmtId="0" fontId="0" fillId="0" borderId="0" xfId="0" applyFont="1" applyAlignment="1">
      <alignment horizontal="right"/>
    </xf>
    <xf numFmtId="43" fontId="3" fillId="0" borderId="0" xfId="1" applyFont="1" applyAlignment="1">
      <alignment horizontal="right"/>
    </xf>
    <xf numFmtId="166" fontId="0" fillId="0" borderId="0" xfId="0" applyNumberFormat="1" applyFont="1"/>
    <xf numFmtId="4" fontId="3" fillId="0" borderId="0" xfId="4" applyNumberFormat="1" applyFont="1"/>
    <xf numFmtId="165" fontId="3" fillId="0" borderId="0" xfId="1" applyNumberFormat="1" applyFont="1"/>
    <xf numFmtId="0" fontId="0" fillId="0" borderId="0" xfId="0" applyFill="1" applyAlignment="1">
      <alignment horizontal="center"/>
    </xf>
    <xf numFmtId="43" fontId="3" fillId="0" borderId="0" xfId="1" applyFont="1" applyFill="1" applyAlignment="1">
      <alignment horizontal="center"/>
    </xf>
    <xf numFmtId="0" fontId="0" fillId="0" borderId="0" xfId="0" applyFont="1" applyFill="1" applyAlignment="1">
      <alignment horizontal="right"/>
    </xf>
    <xf numFmtId="43" fontId="3" fillId="0" borderId="0" xfId="1" applyFont="1" applyFill="1" applyAlignment="1">
      <alignment horizontal="right"/>
    </xf>
    <xf numFmtId="166" fontId="0" fillId="0" borderId="0" xfId="0" applyNumberFormat="1" applyFont="1" applyFill="1"/>
    <xf numFmtId="4" fontId="3" fillId="0" borderId="0" xfId="4" applyNumberFormat="1" applyFont="1" applyFill="1"/>
    <xf numFmtId="165" fontId="3" fillId="0" borderId="0" xfId="1" applyNumberFormat="1" applyFont="1" applyFill="1"/>
    <xf numFmtId="165" fontId="23" fillId="0" borderId="0" xfId="1" applyNumberFormat="1" applyFont="1" applyFill="1" applyBorder="1" applyAlignment="1">
      <alignment wrapText="1"/>
    </xf>
    <xf numFmtId="0" fontId="1" fillId="0" borderId="1" xfId="0" applyFont="1" applyBorder="1" applyAlignment="1">
      <alignment horizontal="center" vertical="top"/>
    </xf>
    <xf numFmtId="0" fontId="1" fillId="0" borderId="1" xfId="0" applyFont="1" applyFill="1" applyBorder="1" applyAlignment="1">
      <alignment horizontal="center" wrapText="1"/>
    </xf>
    <xf numFmtId="0" fontId="18" fillId="16" borderId="1" xfId="0" applyFont="1" applyFill="1" applyBorder="1" applyAlignment="1">
      <alignment horizontal="center" vertical="center"/>
    </xf>
    <xf numFmtId="0" fontId="31" fillId="0" borderId="0" xfId="0" applyFont="1" applyFill="1" applyAlignment="1">
      <alignment horizontal="left" vertical="top"/>
    </xf>
    <xf numFmtId="0" fontId="1" fillId="20" borderId="1" xfId="0" applyFont="1" applyFill="1" applyBorder="1" applyAlignment="1">
      <alignment horizontal="center" vertical="center" wrapText="1"/>
    </xf>
    <xf numFmtId="0" fontId="1" fillId="20" borderId="1" xfId="0" applyFont="1" applyFill="1" applyBorder="1" applyAlignment="1">
      <alignment horizontal="center" vertical="center"/>
    </xf>
    <xf numFmtId="0" fontId="13" fillId="18" borderId="1" xfId="0" applyFont="1" applyFill="1" applyBorder="1" applyAlignment="1">
      <alignment horizontal="center" vertical="center" wrapText="1"/>
    </xf>
    <xf numFmtId="165" fontId="13" fillId="18" borderId="16" xfId="1" applyNumberFormat="1" applyFont="1" applyFill="1" applyBorder="1" applyAlignment="1">
      <alignment horizontal="center" vertical="center" wrapText="1"/>
    </xf>
    <xf numFmtId="0" fontId="13" fillId="20" borderId="1" xfId="0" applyFont="1" applyFill="1" applyBorder="1" applyAlignment="1">
      <alignment horizontal="center" vertical="center" wrapText="1"/>
    </xf>
    <xf numFmtId="0" fontId="0" fillId="0" borderId="0" xfId="0" applyFill="1" applyAlignment="1">
      <alignment horizontal="center" vertical="center"/>
    </xf>
    <xf numFmtId="0" fontId="13" fillId="2" borderId="2" xfId="0" applyFont="1" applyFill="1" applyBorder="1" applyAlignment="1" applyProtection="1">
      <alignment horizontal="centerContinuous" vertical="center" wrapText="1"/>
    </xf>
    <xf numFmtId="0" fontId="13" fillId="2" borderId="3" xfId="0" applyFont="1" applyFill="1" applyBorder="1" applyAlignment="1" applyProtection="1">
      <alignment horizontal="centerContinuous" vertical="center" wrapText="1"/>
    </xf>
    <xf numFmtId="164" fontId="6" fillId="15" borderId="25" xfId="6" applyNumberFormat="1" applyFont="1" applyFill="1" applyBorder="1" applyAlignment="1" applyProtection="1">
      <alignment horizontal="right" vertical="center" wrapText="1"/>
    </xf>
    <xf numFmtId="0" fontId="0" fillId="0" borderId="20" xfId="0" applyBorder="1" applyAlignment="1">
      <alignment horizontal="center" vertical="center"/>
    </xf>
    <xf numFmtId="0" fontId="0" fillId="0" borderId="11" xfId="0" applyBorder="1" applyAlignment="1">
      <alignment horizontal="center" vertical="center"/>
    </xf>
    <xf numFmtId="43" fontId="3" fillId="0" borderId="0" xfId="1" applyFont="1"/>
    <xf numFmtId="166" fontId="3" fillId="0" borderId="0" xfId="1" applyNumberFormat="1" applyFont="1"/>
    <xf numFmtId="167" fontId="3" fillId="0" borderId="0" xfId="1" applyNumberFormat="1" applyFont="1"/>
    <xf numFmtId="167" fontId="3" fillId="0" borderId="0" xfId="1" applyNumberFormat="1" applyFont="1" applyAlignment="1">
      <alignment horizontal="right"/>
    </xf>
    <xf numFmtId="0" fontId="0" fillId="3" borderId="49" xfId="0" applyFill="1" applyBorder="1" applyAlignment="1">
      <alignment vertical="center"/>
    </xf>
    <xf numFmtId="0" fontId="0" fillId="3" borderId="50" xfId="0" applyFill="1" applyBorder="1" applyAlignment="1">
      <alignment vertical="center"/>
    </xf>
    <xf numFmtId="165" fontId="23" fillId="13" borderId="0" xfId="1" applyNumberFormat="1" applyFont="1" applyFill="1" applyAlignment="1">
      <alignment wrapText="1"/>
    </xf>
    <xf numFmtId="0" fontId="0" fillId="0" borderId="0" xfId="0" applyFont="1" applyAlignment="1">
      <alignment vertical="center"/>
    </xf>
    <xf numFmtId="0" fontId="31" fillId="2" borderId="40" xfId="0" applyFont="1" applyFill="1" applyBorder="1" applyAlignment="1">
      <alignment horizontal="left" vertical="center" wrapText="1"/>
    </xf>
    <xf numFmtId="0" fontId="8" fillId="19" borderId="1" xfId="0" applyFont="1" applyFill="1" applyBorder="1" applyAlignment="1">
      <alignment horizontal="left" vertical="center"/>
    </xf>
    <xf numFmtId="0" fontId="1" fillId="19" borderId="1" xfId="0" applyFont="1" applyFill="1" applyBorder="1" applyAlignment="1">
      <alignment horizontal="center" wrapText="1"/>
    </xf>
    <xf numFmtId="0" fontId="0" fillId="0" borderId="11" xfId="0" applyFont="1" applyBorder="1" applyAlignment="1">
      <alignment horizontal="center" vertical="center"/>
    </xf>
    <xf numFmtId="0" fontId="26" fillId="0" borderId="55" xfId="0" applyFont="1" applyBorder="1" applyAlignment="1">
      <alignment horizontal="right" vertical="center"/>
    </xf>
    <xf numFmtId="0" fontId="26" fillId="0" borderId="23" xfId="0" applyFont="1" applyBorder="1" applyAlignment="1">
      <alignment horizontal="right" vertical="center"/>
    </xf>
    <xf numFmtId="0" fontId="19" fillId="0" borderId="12" xfId="0" applyFont="1" applyBorder="1" applyAlignment="1">
      <alignment horizontal="center" vertical="center"/>
    </xf>
    <xf numFmtId="0" fontId="19" fillId="0" borderId="44" xfId="0" applyFont="1" applyBorder="1" applyAlignment="1">
      <alignment horizontal="center" vertical="center"/>
    </xf>
    <xf numFmtId="0" fontId="0" fillId="0" borderId="15" xfId="0" applyBorder="1" applyAlignment="1">
      <alignment horizontal="center" vertical="center"/>
    </xf>
    <xf numFmtId="0" fontId="0" fillId="0" borderId="10" xfId="0" applyBorder="1" applyAlignment="1">
      <alignment horizontal="center" vertical="center"/>
    </xf>
    <xf numFmtId="0" fontId="0" fillId="0" borderId="10" xfId="0" applyFont="1" applyBorder="1" applyAlignment="1">
      <alignment horizontal="center" vertical="center"/>
    </xf>
    <xf numFmtId="0" fontId="19" fillId="0" borderId="27" xfId="0" applyFont="1" applyBorder="1" applyAlignment="1">
      <alignment horizontal="center" vertical="center"/>
    </xf>
    <xf numFmtId="0" fontId="0" fillId="0" borderId="50" xfId="0" applyBorder="1" applyAlignment="1">
      <alignment horizontal="center" vertical="center"/>
    </xf>
    <xf numFmtId="0" fontId="0" fillId="0" borderId="17" xfId="0" applyBorder="1" applyAlignment="1">
      <alignment horizontal="center" vertical="center"/>
    </xf>
    <xf numFmtId="0" fontId="0" fillId="0" borderId="17" xfId="0" applyFont="1" applyBorder="1" applyAlignment="1">
      <alignment horizontal="center" vertical="center"/>
    </xf>
    <xf numFmtId="2" fontId="1" fillId="20" borderId="1" xfId="0" applyNumberFormat="1" applyFont="1" applyFill="1" applyBorder="1" applyAlignment="1">
      <alignment horizontal="center" vertical="center"/>
    </xf>
    <xf numFmtId="2" fontId="0" fillId="0" borderId="0" xfId="0" applyNumberFormat="1" applyAlignment="1">
      <alignment horizontal="center" vertical="top"/>
    </xf>
    <xf numFmtId="0" fontId="23" fillId="0" borderId="0" xfId="0" applyFont="1" applyFill="1" applyBorder="1" applyAlignment="1">
      <alignment horizontal="center" wrapText="1"/>
    </xf>
    <xf numFmtId="0" fontId="31" fillId="2" borderId="40" xfId="0" applyFont="1" applyFill="1" applyBorder="1" applyAlignment="1">
      <alignment horizontal="center" vertical="center" wrapText="1"/>
    </xf>
    <xf numFmtId="2" fontId="31" fillId="2" borderId="40" xfId="0" applyNumberFormat="1" applyFont="1" applyFill="1" applyBorder="1" applyAlignment="1">
      <alignment horizontal="center" vertical="center" wrapText="1"/>
    </xf>
    <xf numFmtId="10" fontId="23" fillId="0" borderId="0" xfId="0" applyNumberFormat="1" applyFont="1" applyFill="1" applyBorder="1" applyAlignment="1">
      <alignment horizontal="center" wrapText="1"/>
    </xf>
    <xf numFmtId="10" fontId="13" fillId="18" borderId="1" xfId="0" applyNumberFormat="1" applyFont="1" applyFill="1" applyBorder="1" applyAlignment="1">
      <alignment horizontal="center" vertical="center" wrapText="1"/>
    </xf>
    <xf numFmtId="10" fontId="0" fillId="0" borderId="0" xfId="0" applyNumberFormat="1" applyAlignment="1">
      <alignment horizontal="center" vertical="top"/>
    </xf>
    <xf numFmtId="10" fontId="31" fillId="2" borderId="40" xfId="0" applyNumberFormat="1" applyFont="1" applyFill="1" applyBorder="1" applyAlignment="1">
      <alignment horizontal="center" vertical="center" wrapText="1"/>
    </xf>
    <xf numFmtId="0" fontId="0" fillId="0" borderId="0" xfId="0" applyBorder="1" applyAlignment="1">
      <alignment horizontal="center" vertical="top"/>
    </xf>
    <xf numFmtId="2" fontId="0" fillId="0" borderId="0" xfId="0" applyNumberFormat="1" applyBorder="1" applyAlignment="1">
      <alignment horizontal="center" vertical="top"/>
    </xf>
    <xf numFmtId="0" fontId="37" fillId="0" borderId="0" xfId="0" applyFont="1" applyAlignment="1">
      <alignment horizontal="left"/>
    </xf>
    <xf numFmtId="168" fontId="0" fillId="0" borderId="10" xfId="0" applyNumberFormat="1" applyFont="1" applyBorder="1" applyAlignment="1">
      <alignment horizontal="center" vertical="center"/>
    </xf>
    <xf numFmtId="164" fontId="0" fillId="15" borderId="37" xfId="1" applyNumberFormat="1" applyFont="1" applyFill="1" applyBorder="1" applyAlignment="1">
      <alignment vertical="center"/>
    </xf>
    <xf numFmtId="0" fontId="1" fillId="2" borderId="12" xfId="0" applyFont="1" applyFill="1" applyBorder="1" applyAlignment="1">
      <alignment vertical="center"/>
    </xf>
    <xf numFmtId="0" fontId="1" fillId="2" borderId="59" xfId="0" applyFont="1" applyFill="1" applyBorder="1" applyAlignment="1">
      <alignment vertical="center"/>
    </xf>
    <xf numFmtId="164" fontId="1" fillId="2" borderId="44" xfId="1" applyNumberFormat="1" applyFont="1" applyFill="1" applyBorder="1" applyAlignment="1">
      <alignment vertical="center"/>
    </xf>
    <xf numFmtId="0" fontId="35" fillId="21" borderId="1" xfId="0" applyFont="1" applyFill="1" applyBorder="1" applyAlignment="1">
      <alignment horizontal="right" vertical="center"/>
    </xf>
    <xf numFmtId="0" fontId="36" fillId="21" borderId="1" xfId="0" applyFont="1" applyFill="1" applyBorder="1" applyAlignment="1">
      <alignment horizontal="center" vertical="center"/>
    </xf>
    <xf numFmtId="2" fontId="1" fillId="20" borderId="1" xfId="0" applyNumberFormat="1" applyFont="1" applyFill="1" applyBorder="1" applyAlignment="1">
      <alignment horizontal="center" vertical="center" wrapText="1"/>
    </xf>
    <xf numFmtId="2" fontId="1" fillId="0" borderId="1" xfId="0" applyNumberFormat="1" applyFont="1" applyFill="1" applyBorder="1" applyAlignment="1">
      <alignment horizontal="center" vertical="top"/>
    </xf>
    <xf numFmtId="10" fontId="1" fillId="0" borderId="1" xfId="0" applyNumberFormat="1" applyFont="1" applyFill="1" applyBorder="1" applyAlignment="1">
      <alignment horizontal="center" wrapText="1"/>
    </xf>
    <xf numFmtId="165" fontId="23" fillId="0" borderId="50" xfId="1" applyNumberFormat="1" applyFont="1" applyFill="1" applyBorder="1" applyAlignment="1">
      <alignment wrapText="1"/>
    </xf>
    <xf numFmtId="9" fontId="0" fillId="15" borderId="1" xfId="5" applyFont="1" applyFill="1" applyBorder="1" applyAlignment="1">
      <alignment horizontal="center" vertical="center"/>
    </xf>
    <xf numFmtId="0" fontId="0" fillId="21" borderId="0" xfId="0" applyFill="1" applyAlignment="1">
      <alignment horizontal="center"/>
    </xf>
    <xf numFmtId="0" fontId="0" fillId="0" borderId="0" xfId="0" applyAlignment="1">
      <alignment horizontal="left"/>
    </xf>
    <xf numFmtId="167" fontId="0" fillId="0" borderId="0" xfId="1" applyNumberFormat="1" applyFont="1"/>
    <xf numFmtId="164" fontId="13" fillId="13" borderId="25" xfId="6" applyNumberFormat="1" applyFont="1" applyFill="1" applyBorder="1" applyAlignment="1" applyProtection="1">
      <alignment horizontal="right" vertical="center" wrapText="1"/>
    </xf>
    <xf numFmtId="164" fontId="6" fillId="0" borderId="45" xfId="6" applyNumberFormat="1" applyFont="1" applyFill="1" applyBorder="1" applyAlignment="1" applyProtection="1">
      <alignment horizontal="right" vertical="center" wrapText="1"/>
    </xf>
    <xf numFmtId="164" fontId="6" fillId="0" borderId="25" xfId="6" applyNumberFormat="1" applyFont="1" applyFill="1" applyBorder="1" applyAlignment="1" applyProtection="1">
      <alignment horizontal="right"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2" borderId="3" xfId="0" applyFont="1" applyFill="1" applyBorder="1" applyAlignment="1" applyProtection="1">
      <alignment horizontal="center" vertical="center" wrapText="1"/>
    </xf>
    <xf numFmtId="0" fontId="6" fillId="2" borderId="3" xfId="0" applyFont="1" applyFill="1" applyBorder="1" applyAlignment="1" applyProtection="1">
      <alignment horizontal="centerContinuous" vertical="center" wrapText="1"/>
    </xf>
    <xf numFmtId="164" fontId="6" fillId="0" borderId="26" xfId="6" applyNumberFormat="1" applyFont="1" applyFill="1" applyBorder="1" applyAlignment="1" applyProtection="1">
      <alignment horizontal="right" vertical="center" wrapText="1"/>
    </xf>
    <xf numFmtId="0" fontId="6" fillId="0" borderId="0" xfId="0" applyFont="1" applyFill="1" applyAlignment="1">
      <alignment horizontal="left" vertical="top"/>
    </xf>
    <xf numFmtId="0" fontId="6" fillId="0" borderId="1" xfId="0" applyFont="1" applyFill="1" applyBorder="1" applyAlignment="1">
      <alignment horizontal="left" vertical="top"/>
    </xf>
    <xf numFmtId="0" fontId="6" fillId="0" borderId="1" xfId="0" quotePrefix="1" applyFont="1" applyFill="1" applyBorder="1" applyAlignment="1">
      <alignment horizontal="center" vertical="center" wrapText="1"/>
    </xf>
    <xf numFmtId="0" fontId="6" fillId="0" borderId="18" xfId="0" quotePrefix="1" applyFont="1" applyFill="1" applyBorder="1" applyAlignment="1">
      <alignment horizontal="center" vertical="center" wrapText="1"/>
    </xf>
    <xf numFmtId="164" fontId="6" fillId="15" borderId="26" xfId="6" applyNumberFormat="1" applyFont="1" applyFill="1" applyBorder="1" applyAlignment="1" applyProtection="1">
      <alignment horizontal="right" vertical="center" wrapText="1"/>
    </xf>
    <xf numFmtId="164" fontId="38" fillId="15" borderId="46" xfId="4" applyNumberFormat="1" applyFont="1" applyFill="1" applyBorder="1" applyAlignment="1">
      <alignment horizontal="right" vertical="center" wrapText="1"/>
    </xf>
    <xf numFmtId="0" fontId="6" fillId="0" borderId="0" xfId="0" applyFont="1" applyAlignment="1">
      <alignment vertical="center"/>
    </xf>
    <xf numFmtId="0" fontId="6" fillId="0" borderId="0" xfId="0" applyFont="1" applyBorder="1" applyAlignment="1">
      <alignment horizontal="left" vertical="top"/>
    </xf>
    <xf numFmtId="0" fontId="6" fillId="0" borderId="0" xfId="0" applyFont="1" applyBorder="1" applyAlignment="1">
      <alignment horizontal="center" vertical="top"/>
    </xf>
    <xf numFmtId="2" fontId="6" fillId="0" borderId="0" xfId="0" applyNumberFormat="1" applyFont="1" applyBorder="1" applyAlignment="1">
      <alignment horizontal="center" vertical="top"/>
    </xf>
    <xf numFmtId="0" fontId="34" fillId="0" borderId="0" xfId="0" applyFont="1" applyFill="1" applyBorder="1" applyAlignment="1">
      <alignment horizontal="center" wrapText="1"/>
    </xf>
    <xf numFmtId="10" fontId="34" fillId="0" borderId="0" xfId="0" applyNumberFormat="1" applyFont="1" applyFill="1" applyBorder="1" applyAlignment="1">
      <alignment horizontal="center" wrapText="1"/>
    </xf>
    <xf numFmtId="165" fontId="34" fillId="0" borderId="0" xfId="1" applyNumberFormat="1" applyFont="1" applyFill="1" applyBorder="1" applyAlignment="1">
      <alignment wrapText="1"/>
    </xf>
    <xf numFmtId="0" fontId="6" fillId="0" borderId="0" xfId="0" applyFont="1" applyAlignment="1">
      <alignment horizontal="left" vertical="top"/>
    </xf>
    <xf numFmtId="0" fontId="6" fillId="0" borderId="0" xfId="0" applyFont="1" applyAlignment="1">
      <alignment horizontal="center" vertical="top"/>
    </xf>
    <xf numFmtId="0" fontId="13" fillId="0" borderId="1" xfId="0" applyFont="1" applyBorder="1" applyAlignment="1">
      <alignment horizontal="center" vertical="top"/>
    </xf>
    <xf numFmtId="2" fontId="13" fillId="0" borderId="1" xfId="0" applyNumberFormat="1" applyFont="1" applyFill="1" applyBorder="1" applyAlignment="1">
      <alignment horizontal="center" vertical="top"/>
    </xf>
    <xf numFmtId="0" fontId="13" fillId="0" borderId="1" xfId="0" applyFont="1" applyFill="1" applyBorder="1" applyAlignment="1">
      <alignment horizontal="center" wrapText="1"/>
    </xf>
    <xf numFmtId="10" fontId="13" fillId="0" borderId="1" xfId="0" applyNumberFormat="1" applyFont="1" applyFill="1" applyBorder="1" applyAlignment="1">
      <alignment horizontal="center" wrapText="1"/>
    </xf>
    <xf numFmtId="0" fontId="13" fillId="20" borderId="1" xfId="0" applyFont="1" applyFill="1" applyBorder="1" applyAlignment="1">
      <alignment horizontal="center" vertical="center"/>
    </xf>
    <xf numFmtId="2" fontId="13" fillId="20" borderId="1" xfId="0" applyNumberFormat="1" applyFont="1" applyFill="1" applyBorder="1" applyAlignment="1">
      <alignment horizontal="center" vertical="center"/>
    </xf>
    <xf numFmtId="165" fontId="13" fillId="20" borderId="16" xfId="1" applyNumberFormat="1" applyFont="1" applyFill="1" applyBorder="1" applyAlignment="1">
      <alignment horizontal="center" vertical="center" wrapText="1"/>
    </xf>
    <xf numFmtId="0" fontId="39" fillId="20" borderId="1" xfId="0" applyFont="1" applyFill="1" applyBorder="1" applyAlignment="1">
      <alignment horizontal="center" vertical="center" wrapText="1"/>
    </xf>
    <xf numFmtId="0" fontId="6" fillId="0" borderId="0" xfId="0" applyFont="1" applyFill="1" applyAlignment="1">
      <alignment horizontal="center" vertical="center"/>
    </xf>
    <xf numFmtId="0" fontId="32" fillId="19" borderId="1" xfId="0" applyFont="1" applyFill="1" applyBorder="1" applyAlignment="1">
      <alignment horizontal="left" vertical="center"/>
    </xf>
    <xf numFmtId="0" fontId="13" fillId="19" borderId="1" xfId="0" applyFont="1" applyFill="1" applyBorder="1" applyAlignment="1">
      <alignment horizontal="center" wrapText="1"/>
    </xf>
    <xf numFmtId="2" fontId="13" fillId="19" borderId="1" xfId="0" applyNumberFormat="1" applyFont="1" applyFill="1" applyBorder="1" applyAlignment="1">
      <alignment horizontal="center"/>
    </xf>
    <xf numFmtId="0" fontId="13" fillId="21" borderId="1" xfId="0" applyFont="1" applyFill="1" applyBorder="1" applyAlignment="1">
      <alignment horizontal="right" vertical="center"/>
    </xf>
    <xf numFmtId="9" fontId="6" fillId="15" borderId="1" xfId="5" applyFont="1" applyFill="1" applyBorder="1" applyAlignment="1">
      <alignment horizontal="center" vertical="center"/>
    </xf>
    <xf numFmtId="0" fontId="40" fillId="16" borderId="1" xfId="0" applyFont="1" applyFill="1" applyBorder="1" applyAlignment="1">
      <alignment horizontal="center" vertical="center"/>
    </xf>
    <xf numFmtId="0" fontId="13" fillId="21" borderId="1" xfId="0" applyFont="1" applyFill="1" applyBorder="1" applyAlignment="1">
      <alignment horizontal="left" vertical="center"/>
    </xf>
    <xf numFmtId="0" fontId="39" fillId="19" borderId="1" xfId="0" applyFont="1" applyFill="1" applyBorder="1" applyAlignment="1">
      <alignment horizontal="center" vertical="center" wrapText="1"/>
    </xf>
    <xf numFmtId="0" fontId="6" fillId="0" borderId="0" xfId="0" applyFont="1" applyFill="1" applyAlignment="1">
      <alignment horizontal="center"/>
    </xf>
    <xf numFmtId="0" fontId="38" fillId="0" borderId="0" xfId="0" applyFont="1" applyFill="1" applyAlignment="1">
      <alignment horizontal="left" vertical="top"/>
    </xf>
    <xf numFmtId="0" fontId="42" fillId="13" borderId="1" xfId="0" applyFont="1" applyFill="1" applyBorder="1" applyAlignment="1">
      <alignment horizontal="left" vertical="top"/>
    </xf>
    <xf numFmtId="0" fontId="42" fillId="13" borderId="1" xfId="0" applyFont="1" applyFill="1" applyBorder="1" applyAlignment="1">
      <alignment horizontal="center" vertical="top"/>
    </xf>
    <xf numFmtId="2" fontId="42" fillId="13" borderId="1" xfId="0" applyNumberFormat="1" applyFont="1" applyFill="1" applyBorder="1" applyAlignment="1">
      <alignment horizontal="center" vertical="top"/>
    </xf>
    <xf numFmtId="10" fontId="42" fillId="13" borderId="1" xfId="0" applyNumberFormat="1" applyFont="1" applyFill="1" applyBorder="1" applyAlignment="1">
      <alignment horizontal="center" vertical="top"/>
    </xf>
    <xf numFmtId="0" fontId="42" fillId="0" borderId="1" xfId="0" applyFont="1" applyFill="1" applyBorder="1" applyAlignment="1">
      <alignment horizontal="left" vertical="top"/>
    </xf>
    <xf numFmtId="0" fontId="42" fillId="0" borderId="0" xfId="0" applyFont="1" applyFill="1" applyAlignment="1">
      <alignment horizontal="left" vertical="top"/>
    </xf>
    <xf numFmtId="0" fontId="6" fillId="15" borderId="1" xfId="0" applyFont="1" applyFill="1" applyBorder="1" applyAlignment="1">
      <alignment horizontal="left" vertical="top"/>
    </xf>
    <xf numFmtId="0" fontId="38" fillId="0" borderId="1" xfId="0" applyFont="1" applyFill="1" applyBorder="1" applyAlignment="1">
      <alignment horizontal="left" vertical="top"/>
    </xf>
    <xf numFmtId="2" fontId="6" fillId="0" borderId="0" xfId="0" applyNumberFormat="1" applyFont="1" applyAlignment="1">
      <alignment horizontal="center" vertical="top"/>
    </xf>
    <xf numFmtId="10" fontId="6" fillId="0" borderId="0" xfId="0" applyNumberFormat="1" applyFont="1" applyAlignment="1">
      <alignment horizontal="center" vertical="top"/>
    </xf>
    <xf numFmtId="0" fontId="43" fillId="2" borderId="39" xfId="0" applyFont="1" applyFill="1" applyBorder="1" applyAlignment="1">
      <alignment vertical="center" wrapText="1"/>
    </xf>
    <xf numFmtId="0" fontId="32" fillId="2" borderId="39" xfId="0" applyFont="1" applyFill="1" applyBorder="1" applyAlignment="1">
      <alignment vertical="center"/>
    </xf>
    <xf numFmtId="0" fontId="43" fillId="2" borderId="40" xfId="0" applyFont="1" applyFill="1" applyBorder="1" applyAlignment="1">
      <alignment vertical="center" wrapText="1"/>
    </xf>
    <xf numFmtId="2" fontId="43" fillId="2" borderId="40" xfId="0" applyNumberFormat="1" applyFont="1" applyFill="1" applyBorder="1" applyAlignment="1">
      <alignment horizontal="center" vertical="center" wrapText="1"/>
    </xf>
    <xf numFmtId="0" fontId="43" fillId="2" borderId="40" xfId="0" applyFont="1" applyFill="1" applyBorder="1" applyAlignment="1">
      <alignment horizontal="center" vertical="center" wrapText="1"/>
    </xf>
    <xf numFmtId="10" fontId="43" fillId="2" borderId="40" xfId="0" applyNumberFormat="1" applyFont="1" applyFill="1" applyBorder="1" applyAlignment="1">
      <alignment horizontal="center" vertical="center" wrapText="1"/>
    </xf>
    <xf numFmtId="164" fontId="32" fillId="15" borderId="34" xfId="0" applyNumberFormat="1" applyFont="1" applyFill="1" applyBorder="1" applyAlignment="1">
      <alignment horizontal="center" vertical="center" wrapText="1"/>
    </xf>
    <xf numFmtId="0" fontId="43" fillId="0" borderId="0" xfId="0" applyFont="1" applyFill="1" applyBorder="1" applyAlignment="1">
      <alignment vertical="center" wrapText="1"/>
    </xf>
    <xf numFmtId="0" fontId="43" fillId="0" borderId="0" xfId="0" applyFont="1" applyFill="1" applyAlignment="1">
      <alignment horizontal="left" vertical="top"/>
    </xf>
    <xf numFmtId="0" fontId="6" fillId="0" borderId="0" xfId="0" applyFont="1" applyFill="1" applyAlignment="1">
      <alignment vertical="center" wrapText="1"/>
    </xf>
    <xf numFmtId="0" fontId="6" fillId="0" borderId="0" xfId="0" applyFont="1" applyAlignment="1">
      <alignment vertical="center" wrapText="1"/>
    </xf>
    <xf numFmtId="0" fontId="13" fillId="4" borderId="13" xfId="0" applyFont="1" applyFill="1" applyBorder="1" applyAlignment="1">
      <alignment horizontal="center" vertical="center" wrapText="1"/>
    </xf>
    <xf numFmtId="0" fontId="13" fillId="4" borderId="14" xfId="0" applyFont="1" applyFill="1" applyBorder="1" applyAlignment="1">
      <alignment horizontal="center" vertical="center" wrapText="1"/>
    </xf>
    <xf numFmtId="0" fontId="13" fillId="14" borderId="23" xfId="0" applyFont="1" applyFill="1" applyBorder="1" applyAlignment="1">
      <alignment horizontal="center" vertical="center" wrapText="1"/>
    </xf>
    <xf numFmtId="0" fontId="13" fillId="14" borderId="18" xfId="0" applyFont="1" applyFill="1" applyBorder="1" applyAlignment="1">
      <alignment horizontal="center" vertical="center" wrapText="1"/>
    </xf>
    <xf numFmtId="0" fontId="6" fillId="14" borderId="19" xfId="0" applyFont="1" applyFill="1" applyBorder="1" applyAlignment="1">
      <alignment horizontal="right" vertical="center"/>
    </xf>
    <xf numFmtId="0" fontId="13" fillId="0" borderId="17" xfId="0" applyFont="1" applyFill="1" applyBorder="1" applyAlignment="1">
      <alignment horizontal="left" vertical="center" wrapText="1"/>
    </xf>
    <xf numFmtId="0" fontId="6" fillId="0" borderId="18" xfId="0" applyFont="1" applyFill="1" applyBorder="1" applyAlignment="1">
      <alignment horizontal="center" vertical="center" wrapText="1"/>
    </xf>
    <xf numFmtId="165" fontId="6" fillId="0" borderId="18" xfId="1" applyNumberFormat="1" applyFont="1" applyFill="1" applyBorder="1" applyAlignment="1">
      <alignment vertical="center" wrapText="1"/>
    </xf>
    <xf numFmtId="164" fontId="6" fillId="0" borderId="18" xfId="1" applyNumberFormat="1" applyFont="1" applyFill="1" applyBorder="1" applyAlignment="1">
      <alignment horizontal="center" vertical="center" wrapText="1"/>
    </xf>
    <xf numFmtId="0" fontId="13" fillId="0" borderId="1" xfId="0" applyFont="1" applyFill="1" applyBorder="1" applyAlignment="1">
      <alignment horizontal="left" vertical="center" wrapText="1"/>
    </xf>
    <xf numFmtId="0" fontId="6" fillId="0" borderId="1" xfId="0" applyFont="1" applyFill="1" applyBorder="1" applyAlignment="1">
      <alignment vertical="center" wrapText="1"/>
    </xf>
    <xf numFmtId="0" fontId="38" fillId="19" borderId="48" xfId="0" applyFont="1" applyFill="1" applyBorder="1" applyAlignment="1">
      <alignment vertical="center" wrapText="1"/>
    </xf>
    <xf numFmtId="0" fontId="38" fillId="19" borderId="48" xfId="0" applyFont="1" applyFill="1" applyBorder="1" applyAlignment="1">
      <alignment horizontal="center" vertical="center" wrapText="1"/>
    </xf>
    <xf numFmtId="165" fontId="38" fillId="19" borderId="48" xfId="1" applyNumberFormat="1" applyFont="1" applyFill="1" applyBorder="1" applyAlignment="1">
      <alignment horizontal="center" vertical="center" wrapText="1"/>
    </xf>
    <xf numFmtId="165" fontId="38" fillId="19" borderId="48" xfId="1" applyNumberFormat="1" applyFont="1" applyFill="1" applyBorder="1" applyAlignment="1">
      <alignment vertical="center" wrapText="1"/>
    </xf>
    <xf numFmtId="0" fontId="38" fillId="0" borderId="0" xfId="0" applyFont="1" applyFill="1" applyAlignment="1">
      <alignment vertical="center" wrapText="1"/>
    </xf>
    <xf numFmtId="164" fontId="6" fillId="15" borderId="14" xfId="6" applyNumberFormat="1" applyFont="1" applyFill="1" applyBorder="1" applyAlignment="1" applyProtection="1">
      <alignment horizontal="right" vertical="center" wrapText="1"/>
    </xf>
    <xf numFmtId="164" fontId="6" fillId="0" borderId="1" xfId="6" applyNumberFormat="1" applyFont="1" applyFill="1" applyBorder="1" applyAlignment="1" applyProtection="1">
      <alignment horizontal="right" vertical="center" wrapText="1"/>
    </xf>
    <xf numFmtId="165" fontId="6" fillId="2" borderId="28" xfId="1" applyNumberFormat="1" applyFont="1" applyFill="1" applyBorder="1" applyAlignment="1">
      <alignment vertical="center" wrapText="1"/>
    </xf>
    <xf numFmtId="164" fontId="6" fillId="15" borderId="29" xfId="4" applyNumberFormat="1" applyFont="1" applyFill="1" applyBorder="1" applyAlignment="1">
      <alignment horizontal="right" vertical="center" wrapText="1"/>
    </xf>
    <xf numFmtId="0" fontId="6" fillId="0" borderId="0" xfId="0" applyFont="1" applyAlignment="1">
      <alignment horizontal="center" vertical="center" wrapText="1"/>
    </xf>
    <xf numFmtId="0" fontId="13" fillId="4" borderId="10"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164" fontId="6" fillId="0" borderId="1" xfId="4" applyNumberFormat="1" applyFont="1" applyFill="1" applyBorder="1" applyAlignment="1">
      <alignment horizontal="right" vertical="center" wrapText="1"/>
    </xf>
    <xf numFmtId="0" fontId="13" fillId="3" borderId="17" xfId="0" applyFont="1" applyFill="1" applyBorder="1" applyAlignment="1">
      <alignment horizontal="left" vertical="center" wrapText="1"/>
    </xf>
    <xf numFmtId="0" fontId="13" fillId="3"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4" fontId="6" fillId="2" borderId="42" xfId="1" applyNumberFormat="1" applyFont="1" applyFill="1" applyBorder="1" applyAlignment="1">
      <alignment vertical="center" wrapText="1"/>
    </xf>
    <xf numFmtId="164" fontId="6" fillId="15" borderId="43" xfId="4" applyNumberFormat="1" applyFont="1" applyFill="1" applyBorder="1" applyAlignment="1">
      <alignment horizontal="right" vertical="center" wrapText="1"/>
    </xf>
    <xf numFmtId="4" fontId="6" fillId="0" borderId="3" xfId="0" applyNumberFormat="1" applyFont="1" applyFill="1" applyBorder="1" applyAlignment="1">
      <alignment vertical="center" wrapText="1"/>
    </xf>
    <xf numFmtId="4" fontId="6" fillId="0" borderId="3" xfId="0" applyNumberFormat="1" applyFont="1" applyFill="1" applyBorder="1" applyAlignment="1">
      <alignment horizontal="center" vertical="center" wrapText="1"/>
    </xf>
    <xf numFmtId="4" fontId="6" fillId="0" borderId="3" xfId="4" applyNumberFormat="1" applyFont="1" applyFill="1" applyBorder="1" applyAlignment="1">
      <alignment horizontal="right" vertical="center" wrapText="1"/>
    </xf>
    <xf numFmtId="165" fontId="6" fillId="2" borderId="42" xfId="1" applyNumberFormat="1" applyFont="1" applyFill="1" applyBorder="1" applyAlignment="1">
      <alignment vertical="center" wrapText="1"/>
    </xf>
    <xf numFmtId="0" fontId="13" fillId="0" borderId="0" xfId="0" applyFont="1" applyFill="1" applyBorder="1" applyAlignment="1">
      <alignment vertical="center" wrapText="1"/>
    </xf>
    <xf numFmtId="0" fontId="6" fillId="0" borderId="0" xfId="0" applyFont="1" applyFill="1" applyBorder="1" applyAlignment="1">
      <alignment vertical="center" wrapText="1"/>
    </xf>
    <xf numFmtId="0" fontId="6" fillId="0" borderId="0" xfId="0" applyFont="1" applyFill="1" applyBorder="1" applyAlignment="1">
      <alignment horizontal="center" vertical="center" wrapText="1"/>
    </xf>
    <xf numFmtId="165" fontId="6" fillId="0" borderId="0" xfId="1" applyNumberFormat="1" applyFont="1" applyFill="1" applyBorder="1" applyAlignment="1">
      <alignment horizontal="center" vertical="center" wrapText="1"/>
    </xf>
    <xf numFmtId="165" fontId="6" fillId="0" borderId="0" xfId="1" applyNumberFormat="1" applyFont="1" applyFill="1" applyBorder="1" applyAlignment="1">
      <alignment vertical="center" wrapText="1"/>
    </xf>
    <xf numFmtId="164" fontId="6" fillId="0" borderId="0" xfId="4" applyNumberFormat="1" applyFont="1" applyFill="1" applyBorder="1" applyAlignment="1">
      <alignment horizontal="right" vertical="center" wrapText="1"/>
    </xf>
    <xf numFmtId="164" fontId="8" fillId="15" borderId="34" xfId="0" applyNumberFormat="1" applyFont="1" applyFill="1" applyBorder="1" applyAlignment="1">
      <alignment horizontal="center" vertical="center" wrapText="1"/>
    </xf>
    <xf numFmtId="0" fontId="6" fillId="16" borderId="1" xfId="0" applyFont="1" applyFill="1" applyBorder="1" applyAlignment="1">
      <alignment horizontal="center" vertical="center" wrapText="1"/>
    </xf>
    <xf numFmtId="164" fontId="6" fillId="15" borderId="1" xfId="6" applyNumberFormat="1" applyFont="1" applyFill="1" applyBorder="1" applyAlignment="1" applyProtection="1">
      <alignment horizontal="right" vertical="center" wrapText="1"/>
    </xf>
    <xf numFmtId="165" fontId="6" fillId="0" borderId="1" xfId="1" applyNumberFormat="1" applyFont="1" applyFill="1" applyBorder="1" applyAlignment="1">
      <alignment vertical="center" wrapText="1"/>
    </xf>
    <xf numFmtId="164" fontId="6" fillId="0" borderId="1" xfId="1" applyNumberFormat="1" applyFont="1" applyFill="1" applyBorder="1" applyAlignment="1">
      <alignment horizontal="center" vertical="center" wrapText="1"/>
    </xf>
    <xf numFmtId="165" fontId="34" fillId="0" borderId="50" xfId="1" applyNumberFormat="1" applyFont="1" applyFill="1" applyBorder="1" applyAlignment="1">
      <alignment wrapText="1"/>
    </xf>
    <xf numFmtId="0" fontId="46" fillId="0" borderId="1" xfId="0" applyFont="1" applyBorder="1" applyAlignment="1">
      <alignment horizontal="left"/>
    </xf>
    <xf numFmtId="0" fontId="46" fillId="0" borderId="1" xfId="0" applyFont="1" applyBorder="1"/>
    <xf numFmtId="0" fontId="46" fillId="0" borderId="1" xfId="0" applyFont="1" applyBorder="1" applyAlignment="1">
      <alignment vertical="center"/>
    </xf>
    <xf numFmtId="0" fontId="46" fillId="0" borderId="1" xfId="0" applyFont="1" applyBorder="1" applyAlignment="1">
      <alignment horizontal="left" vertical="top"/>
    </xf>
    <xf numFmtId="0" fontId="45" fillId="0" borderId="1" xfId="0" applyFont="1" applyBorder="1"/>
    <xf numFmtId="0" fontId="46" fillId="0" borderId="1" xfId="0" applyFont="1" applyBorder="1" applyAlignment="1">
      <alignment vertical="top"/>
    </xf>
    <xf numFmtId="0" fontId="46" fillId="0" borderId="1" xfId="0" applyFont="1" applyBorder="1" applyAlignment="1">
      <alignment horizontal="center"/>
    </xf>
    <xf numFmtId="0" fontId="46" fillId="0" borderId="1" xfId="0" applyFont="1" applyBorder="1" applyAlignment="1">
      <alignment horizontal="center" vertical="top"/>
    </xf>
    <xf numFmtId="0" fontId="46" fillId="3" borderId="1" xfId="0" applyFont="1" applyFill="1" applyBorder="1" applyAlignment="1">
      <alignment horizontal="center"/>
    </xf>
    <xf numFmtId="0" fontId="46" fillId="3" borderId="1" xfId="0" applyFont="1" applyFill="1" applyBorder="1" applyAlignment="1">
      <alignment horizontal="center" wrapText="1"/>
    </xf>
    <xf numFmtId="0" fontId="46" fillId="3" borderId="1" xfId="0" applyFont="1" applyFill="1" applyBorder="1" applyAlignment="1">
      <alignment horizontal="center" vertical="top" wrapText="1"/>
    </xf>
    <xf numFmtId="0" fontId="46" fillId="0" borderId="1" xfId="0" applyFont="1" applyFill="1" applyBorder="1" applyAlignment="1">
      <alignment horizontal="center" vertical="top" wrapText="1"/>
    </xf>
    <xf numFmtId="0" fontId="45" fillId="0" borderId="1" xfId="0" applyFont="1" applyFill="1" applyBorder="1" applyAlignment="1">
      <alignment horizontal="left" vertical="top"/>
    </xf>
    <xf numFmtId="0" fontId="46" fillId="0" borderId="1" xfId="0" applyFont="1" applyBorder="1" applyAlignment="1">
      <alignment wrapText="1"/>
    </xf>
    <xf numFmtId="0" fontId="46" fillId="0" borderId="60" xfId="0" applyFont="1" applyFill="1" applyBorder="1"/>
    <xf numFmtId="0" fontId="46" fillId="0" borderId="1" xfId="0" applyFont="1" applyFill="1" applyBorder="1"/>
    <xf numFmtId="0" fontId="46" fillId="0" borderId="1" xfId="0" applyFont="1" applyBorder="1" applyAlignment="1">
      <alignment horizontal="center" wrapText="1"/>
    </xf>
    <xf numFmtId="0" fontId="46" fillId="0" borderId="1" xfId="0" applyFont="1" applyBorder="1" applyAlignment="1">
      <alignment horizontal="center" vertical="center"/>
    </xf>
    <xf numFmtId="0" fontId="46" fillId="0" borderId="1" xfId="0" applyFont="1" applyBorder="1" applyAlignment="1">
      <alignment horizontal="left" vertical="center"/>
    </xf>
    <xf numFmtId="0" fontId="46" fillId="0" borderId="1" xfId="0" applyFont="1" applyBorder="1" applyAlignment="1">
      <alignment horizontal="center" vertical="center" wrapText="1"/>
    </xf>
    <xf numFmtId="0" fontId="46" fillId="0" borderId="1" xfId="0" applyFont="1" applyBorder="1" applyAlignment="1">
      <alignment vertical="center" wrapText="1"/>
    </xf>
    <xf numFmtId="0" fontId="46" fillId="0" borderId="1" xfId="0" applyFont="1" applyBorder="1" applyAlignment="1">
      <alignment vertical="top" wrapText="1"/>
    </xf>
    <xf numFmtId="0" fontId="46" fillId="3" borderId="1" xfId="0" applyFont="1" applyFill="1" applyBorder="1" applyAlignment="1">
      <alignment horizontal="center" vertical="center" wrapText="1"/>
    </xf>
    <xf numFmtId="0" fontId="46" fillId="3" borderId="1" xfId="0" applyFont="1" applyFill="1" applyBorder="1" applyAlignment="1">
      <alignment horizontal="center" vertical="top"/>
    </xf>
    <xf numFmtId="0" fontId="46" fillId="0" borderId="1" xfId="0" applyFont="1" applyFill="1" applyBorder="1" applyAlignment="1">
      <alignment wrapText="1"/>
    </xf>
    <xf numFmtId="0" fontId="46" fillId="0" borderId="1" xfId="0" applyFont="1" applyFill="1" applyBorder="1" applyAlignment="1">
      <alignment horizontal="center" vertical="center"/>
    </xf>
    <xf numFmtId="0" fontId="46" fillId="0" borderId="1" xfId="0" applyFont="1" applyBorder="1" applyAlignment="1">
      <alignment horizontal="left" vertical="top" wrapText="1"/>
    </xf>
    <xf numFmtId="0" fontId="46" fillId="0" borderId="60" xfId="0" applyFont="1" applyFill="1" applyBorder="1" applyAlignment="1">
      <alignment horizontal="left"/>
    </xf>
    <xf numFmtId="0" fontId="46" fillId="0" borderId="1" xfId="0" applyFont="1" applyFill="1" applyBorder="1" applyAlignment="1">
      <alignment vertical="top"/>
    </xf>
    <xf numFmtId="0" fontId="48" fillId="0" borderId="1" xfId="0" applyFont="1" applyFill="1" applyBorder="1"/>
    <xf numFmtId="0" fontId="46" fillId="0" borderId="1" xfId="0" applyFont="1" applyFill="1" applyBorder="1" applyAlignment="1">
      <alignment horizontal="left"/>
    </xf>
    <xf numFmtId="0" fontId="45" fillId="0" borderId="1" xfId="0" applyFont="1" applyFill="1" applyBorder="1"/>
    <xf numFmtId="0" fontId="46" fillId="0" borderId="1" xfId="0" applyFont="1" applyFill="1" applyBorder="1" applyAlignment="1">
      <alignment horizontal="center"/>
    </xf>
    <xf numFmtId="0" fontId="49" fillId="0" borderId="1" xfId="0" applyFont="1" applyFill="1" applyBorder="1" applyAlignment="1">
      <alignment vertical="top"/>
    </xf>
    <xf numFmtId="0" fontId="46" fillId="0" borderId="1" xfId="0" applyFont="1" applyFill="1" applyBorder="1" applyAlignment="1">
      <alignment vertical="center" wrapText="1"/>
    </xf>
    <xf numFmtId="0" fontId="46" fillId="0" borderId="1" xfId="0" applyFont="1" applyFill="1" applyBorder="1" applyAlignment="1">
      <alignment vertical="center"/>
    </xf>
    <xf numFmtId="0" fontId="46" fillId="0" borderId="1" xfId="0" applyFont="1" applyFill="1" applyBorder="1" applyAlignment="1">
      <alignment horizontal="left" vertical="center"/>
    </xf>
    <xf numFmtId="0" fontId="46" fillId="0" borderId="1" xfId="0" applyFont="1" applyFill="1" applyBorder="1" applyAlignment="1">
      <alignment horizontal="center" vertical="center" wrapText="1"/>
    </xf>
    <xf numFmtId="0" fontId="46" fillId="0" borderId="1" xfId="0" applyFont="1" applyFill="1" applyBorder="1" applyAlignment="1">
      <alignment horizontal="center" vertical="top"/>
    </xf>
    <xf numFmtId="0" fontId="0" fillId="0" borderId="51" xfId="0" applyFont="1" applyBorder="1" applyAlignment="1">
      <alignment horizontal="center" vertical="center"/>
    </xf>
    <xf numFmtId="0" fontId="26" fillId="0" borderId="5" xfId="0" applyFont="1" applyBorder="1" applyAlignment="1">
      <alignment horizontal="right" vertical="center"/>
    </xf>
    <xf numFmtId="168" fontId="0" fillId="0" borderId="61" xfId="0" applyNumberFormat="1" applyFont="1" applyBorder="1" applyAlignment="1">
      <alignment horizontal="center" vertical="center"/>
    </xf>
    <xf numFmtId="0" fontId="0" fillId="0" borderId="62" xfId="0" applyFont="1" applyBorder="1" applyAlignment="1">
      <alignment horizontal="center" vertical="center"/>
    </xf>
    <xf numFmtId="0" fontId="0" fillId="0" borderId="61" xfId="0" applyFont="1" applyBorder="1" applyAlignment="1">
      <alignment horizontal="center" vertical="center"/>
    </xf>
    <xf numFmtId="0" fontId="0" fillId="0" borderId="63" xfId="0" applyFont="1" applyBorder="1" applyAlignment="1">
      <alignment horizontal="center" vertical="center"/>
    </xf>
    <xf numFmtId="0" fontId="0" fillId="0" borderId="64" xfId="0" applyFont="1" applyBorder="1" applyAlignment="1">
      <alignment horizontal="center" vertical="center"/>
    </xf>
    <xf numFmtId="0" fontId="26" fillId="0" borderId="39" xfId="0" applyFont="1" applyBorder="1" applyAlignment="1">
      <alignment horizontal="right" vertical="center"/>
    </xf>
    <xf numFmtId="0" fontId="1" fillId="0" borderId="53" xfId="0" applyFont="1" applyBorder="1" applyAlignment="1">
      <alignment horizontal="center" vertical="center"/>
    </xf>
    <xf numFmtId="0" fontId="1" fillId="0" borderId="54" xfId="0" applyFont="1" applyBorder="1" applyAlignment="1">
      <alignment horizontal="center" vertical="center"/>
    </xf>
    <xf numFmtId="0" fontId="1" fillId="0" borderId="56" xfId="0" applyFont="1" applyBorder="1" applyAlignment="1">
      <alignment horizontal="center" vertical="center"/>
    </xf>
    <xf numFmtId="0" fontId="1" fillId="0" borderId="34" xfId="0" applyFont="1" applyBorder="1" applyAlignment="1">
      <alignment horizontal="center" vertical="center"/>
    </xf>
    <xf numFmtId="0" fontId="50" fillId="25" borderId="1" xfId="10" applyFont="1" applyBorder="1" applyAlignment="1">
      <alignment horizontal="left"/>
    </xf>
    <xf numFmtId="0" fontId="50" fillId="25" borderId="1" xfId="10" applyFont="1" applyBorder="1"/>
    <xf numFmtId="0" fontId="51" fillId="22" borderId="1" xfId="7" applyFont="1" applyBorder="1" applyAlignment="1">
      <alignment horizontal="left"/>
    </xf>
    <xf numFmtId="0" fontId="51" fillId="22" borderId="1" xfId="7" applyFont="1" applyBorder="1" applyAlignment="1">
      <alignment horizontal="justify" vertical="center"/>
    </xf>
    <xf numFmtId="0" fontId="1" fillId="23" borderId="1" xfId="8" applyFont="1" applyBorder="1" applyAlignment="1">
      <alignment horizontal="left"/>
    </xf>
    <xf numFmtId="0" fontId="1" fillId="23" borderId="1" xfId="8" applyFont="1" applyBorder="1" applyAlignment="1">
      <alignment horizontal="justify" vertical="center"/>
    </xf>
    <xf numFmtId="0" fontId="7" fillId="24" borderId="1" xfId="9" applyFont="1" applyBorder="1" applyAlignment="1">
      <alignment horizontal="left"/>
    </xf>
    <xf numFmtId="0" fontId="7" fillId="24" borderId="1" xfId="9" applyFont="1" applyBorder="1" applyAlignment="1">
      <alignment horizontal="justify" vertical="center"/>
    </xf>
    <xf numFmtId="0" fontId="0" fillId="3" borderId="1" xfId="0" applyFill="1" applyBorder="1" applyAlignment="1">
      <alignment horizontal="left"/>
    </xf>
    <xf numFmtId="0" fontId="0" fillId="3" borderId="1" xfId="0" applyFont="1" applyFill="1" applyBorder="1" applyAlignment="1">
      <alignment horizontal="justify" vertical="center"/>
    </xf>
    <xf numFmtId="0" fontId="52" fillId="3" borderId="1" xfId="0" applyFont="1" applyFill="1" applyBorder="1" applyAlignment="1">
      <alignment horizontal="justify" vertical="center"/>
    </xf>
    <xf numFmtId="0" fontId="52" fillId="3" borderId="1" xfId="0" applyFont="1" applyFill="1" applyBorder="1" applyAlignment="1">
      <alignment horizontal="left"/>
    </xf>
    <xf numFmtId="0" fontId="0" fillId="3" borderId="60" xfId="0" applyFont="1" applyFill="1" applyBorder="1" applyAlignment="1">
      <alignment horizontal="justify" vertical="center"/>
    </xf>
    <xf numFmtId="0" fontId="6" fillId="3" borderId="1" xfId="0" applyFont="1" applyFill="1" applyBorder="1" applyAlignment="1">
      <alignment horizontal="left"/>
    </xf>
    <xf numFmtId="0" fontId="6" fillId="3" borderId="1" xfId="0" applyFont="1" applyFill="1" applyBorder="1" applyAlignment="1">
      <alignment horizontal="justify" vertical="center"/>
    </xf>
    <xf numFmtId="0" fontId="51" fillId="22" borderId="1" xfId="7" applyFont="1" applyBorder="1" applyAlignment="1">
      <alignment horizontal="center"/>
    </xf>
    <xf numFmtId="0" fontId="1" fillId="23" borderId="1" xfId="8" applyFont="1" applyBorder="1" applyAlignment="1">
      <alignment horizontal="center"/>
    </xf>
    <xf numFmtId="0" fontId="7" fillId="24" borderId="1" xfId="9" applyFont="1" applyBorder="1" applyAlignment="1">
      <alignment horizontal="center"/>
    </xf>
    <xf numFmtId="0" fontId="0" fillId="3" borderId="1" xfId="0" applyFont="1" applyFill="1" applyBorder="1" applyAlignment="1">
      <alignment horizontal="center"/>
    </xf>
    <xf numFmtId="0" fontId="52" fillId="3" borderId="1" xfId="0" applyFont="1" applyFill="1" applyBorder="1" applyAlignment="1">
      <alignment horizontal="center"/>
    </xf>
    <xf numFmtId="0" fontId="38" fillId="22" borderId="1" xfId="7" applyFont="1" applyBorder="1" applyAlignment="1">
      <alignment horizontal="left"/>
    </xf>
    <xf numFmtId="0" fontId="38" fillId="22" borderId="1" xfId="7" applyFont="1" applyBorder="1" applyAlignment="1">
      <alignment horizontal="justify" vertical="center"/>
    </xf>
    <xf numFmtId="0" fontId="38" fillId="22" borderId="1" xfId="7" applyFont="1" applyBorder="1" applyAlignment="1">
      <alignment horizontal="center"/>
    </xf>
    <xf numFmtId="0" fontId="13" fillId="23" borderId="1" xfId="8" applyFont="1" applyBorder="1" applyAlignment="1">
      <alignment horizontal="left"/>
    </xf>
    <xf numFmtId="0" fontId="13" fillId="23" borderId="1" xfId="8" applyFont="1" applyBorder="1" applyAlignment="1">
      <alignment horizontal="justify" vertical="center"/>
    </xf>
    <xf numFmtId="0" fontId="13" fillId="23" borderId="1" xfId="8" applyFont="1" applyBorder="1" applyAlignment="1">
      <alignment horizontal="center"/>
    </xf>
    <xf numFmtId="0" fontId="54" fillId="24" borderId="1" xfId="9" applyFont="1" applyBorder="1" applyAlignment="1">
      <alignment horizontal="left"/>
    </xf>
    <xf numFmtId="0" fontId="54" fillId="24" borderId="1" xfId="9" applyFont="1" applyBorder="1" applyAlignment="1">
      <alignment horizontal="justify" vertical="center"/>
    </xf>
    <xf numFmtId="0" fontId="54" fillId="24" borderId="1" xfId="9" applyFont="1" applyBorder="1" applyAlignment="1">
      <alignment horizontal="center"/>
    </xf>
    <xf numFmtId="0" fontId="6" fillId="3" borderId="1" xfId="0" applyFont="1" applyFill="1" applyBorder="1" applyAlignment="1">
      <alignment horizontal="center"/>
    </xf>
    <xf numFmtId="0" fontId="55" fillId="0" borderId="1" xfId="0" applyFont="1" applyBorder="1"/>
    <xf numFmtId="0" fontId="56" fillId="0" borderId="1" xfId="0" applyFont="1" applyFill="1" applyBorder="1"/>
    <xf numFmtId="0" fontId="45" fillId="0" borderId="1" xfId="0" applyFont="1" applyBorder="1" applyAlignment="1">
      <alignment vertical="top"/>
    </xf>
    <xf numFmtId="0" fontId="45" fillId="0" borderId="1" xfId="0" applyFont="1" applyBorder="1" applyAlignment="1">
      <alignment vertical="center"/>
    </xf>
    <xf numFmtId="0" fontId="45" fillId="0" borderId="1" xfId="0" applyFont="1" applyBorder="1" applyAlignment="1">
      <alignment horizontal="left" vertical="top"/>
    </xf>
    <xf numFmtId="0" fontId="45" fillId="0" borderId="1" xfId="0" applyFont="1" applyBorder="1" applyAlignment="1">
      <alignment horizontal="left" vertical="center" wrapText="1"/>
    </xf>
    <xf numFmtId="0" fontId="55" fillId="0" borderId="1" xfId="0" applyFont="1" applyBorder="1" applyAlignment="1">
      <alignment horizontal="center"/>
    </xf>
    <xf numFmtId="0" fontId="55" fillId="3" borderId="1" xfId="0" applyFont="1" applyFill="1" applyBorder="1" applyAlignment="1">
      <alignment horizontal="center"/>
    </xf>
    <xf numFmtId="0" fontId="53" fillId="25" borderId="1" xfId="10" applyFont="1" applyBorder="1" applyAlignment="1">
      <alignment horizontal="center"/>
    </xf>
    <xf numFmtId="0" fontId="50" fillId="25" borderId="1" xfId="10" applyFont="1" applyBorder="1" applyAlignment="1">
      <alignment horizontal="center"/>
    </xf>
    <xf numFmtId="0" fontId="0" fillId="3" borderId="1" xfId="0" applyFont="1" applyFill="1" applyBorder="1" applyAlignment="1">
      <alignment horizontal="center" vertical="center"/>
    </xf>
    <xf numFmtId="0" fontId="53" fillId="25" borderId="1" xfId="10" applyFont="1" applyBorder="1" applyAlignment="1">
      <alignment horizontal="left"/>
    </xf>
    <xf numFmtId="0" fontId="53" fillId="25" borderId="1" xfId="10" applyFont="1" applyBorder="1"/>
    <xf numFmtId="164" fontId="6" fillId="15" borderId="25" xfId="6" applyNumberFormat="1" applyFont="1" applyFill="1" applyBorder="1" applyAlignment="1" applyProtection="1">
      <alignment horizontal="center" vertical="center" wrapText="1"/>
    </xf>
    <xf numFmtId="0" fontId="0" fillId="15" borderId="1" xfId="0" applyFont="1" applyFill="1" applyBorder="1" applyAlignment="1">
      <alignment horizontal="center" vertical="top"/>
    </xf>
    <xf numFmtId="0" fontId="54" fillId="24" borderId="1" xfId="9" applyFont="1" applyBorder="1" applyAlignment="1">
      <alignment horizontal="center" vertical="center"/>
    </xf>
    <xf numFmtId="0" fontId="13" fillId="23" borderId="1" xfId="8" applyFont="1" applyBorder="1" applyAlignment="1">
      <alignment horizontal="center" vertical="center"/>
    </xf>
    <xf numFmtId="0" fontId="7" fillId="24" borderId="1" xfId="9" applyFont="1" applyBorder="1" applyAlignment="1">
      <alignment horizontal="center" vertical="center"/>
    </xf>
    <xf numFmtId="0" fontId="1" fillId="23" borderId="1" xfId="8" applyFont="1" applyBorder="1" applyAlignment="1">
      <alignment horizontal="center" vertical="center"/>
    </xf>
    <xf numFmtId="0" fontId="51" fillId="22" borderId="1" xfId="7" applyFont="1" applyBorder="1" applyAlignment="1">
      <alignment horizontal="center" vertical="center"/>
    </xf>
    <xf numFmtId="0" fontId="13" fillId="2" borderId="42" xfId="0" applyFont="1" applyFill="1" applyBorder="1" applyAlignment="1">
      <alignment horizontal="right" vertical="center" wrapText="1"/>
    </xf>
    <xf numFmtId="0" fontId="6" fillId="14" borderId="18" xfId="0" applyFont="1" applyFill="1" applyBorder="1" applyAlignment="1">
      <alignment horizontal="center" vertical="center" wrapText="1"/>
    </xf>
    <xf numFmtId="0" fontId="13" fillId="2" borderId="3" xfId="0" applyFont="1" applyFill="1" applyBorder="1" applyAlignment="1" applyProtection="1">
      <alignment horizontal="center" vertical="center" wrapText="1"/>
    </xf>
    <xf numFmtId="0" fontId="45" fillId="0" borderId="1" xfId="0" applyFont="1" applyFill="1" applyBorder="1" applyAlignment="1">
      <alignment vertical="center"/>
    </xf>
    <xf numFmtId="0" fontId="46" fillId="0" borderId="1" xfId="0" applyFont="1" applyBorder="1" applyAlignment="1">
      <alignment horizontal="center" vertical="top" wrapText="1"/>
    </xf>
    <xf numFmtId="0" fontId="46" fillId="0" borderId="60" xfId="0" applyFont="1" applyFill="1" applyBorder="1" applyAlignment="1">
      <alignment horizontal="center"/>
    </xf>
    <xf numFmtId="0" fontId="38" fillId="19" borderId="66" xfId="0" applyFont="1" applyFill="1" applyBorder="1" applyAlignment="1">
      <alignment horizontal="center" vertical="center" wrapText="1"/>
    </xf>
    <xf numFmtId="0" fontId="38" fillId="19" borderId="66" xfId="0" applyFont="1" applyFill="1" applyBorder="1" applyAlignment="1">
      <alignment vertical="center" wrapText="1"/>
    </xf>
    <xf numFmtId="165" fontId="38" fillId="19" borderId="66" xfId="1" applyNumberFormat="1" applyFont="1" applyFill="1" applyBorder="1" applyAlignment="1">
      <alignment horizontal="center" vertical="center" wrapText="1"/>
    </xf>
    <xf numFmtId="165" fontId="38" fillId="19" borderId="66" xfId="1" applyNumberFormat="1" applyFont="1" applyFill="1" applyBorder="1" applyAlignment="1">
      <alignment vertical="center" wrapText="1"/>
    </xf>
    <xf numFmtId="164" fontId="38" fillId="15" borderId="67" xfId="4" applyNumberFormat="1" applyFont="1" applyFill="1" applyBorder="1" applyAlignment="1">
      <alignment horizontal="right" vertical="center" wrapText="1"/>
    </xf>
    <xf numFmtId="0" fontId="46" fillId="0" borderId="14" xfId="0" applyFont="1" applyBorder="1" applyAlignment="1">
      <alignment horizontal="center" vertical="center"/>
    </xf>
    <xf numFmtId="0" fontId="46" fillId="0" borderId="14" xfId="0" applyFont="1" applyBorder="1" applyAlignment="1">
      <alignment horizontal="center"/>
    </xf>
    <xf numFmtId="0" fontId="6" fillId="0" borderId="22"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46" fillId="0" borderId="14" xfId="0" applyFont="1" applyFill="1" applyBorder="1" applyAlignment="1">
      <alignment horizontal="center" vertical="center"/>
    </xf>
    <xf numFmtId="0" fontId="46" fillId="0" borderId="14" xfId="0" applyFont="1" applyFill="1" applyBorder="1" applyAlignment="1">
      <alignment horizontal="center" vertical="center" wrapText="1"/>
    </xf>
    <xf numFmtId="0" fontId="46" fillId="0" borderId="14" xfId="0" applyFont="1" applyFill="1" applyBorder="1"/>
    <xf numFmtId="0" fontId="46" fillId="0" borderId="14" xfId="0" applyFont="1" applyFill="1" applyBorder="1" applyAlignment="1">
      <alignment horizontal="center"/>
    </xf>
    <xf numFmtId="0" fontId="13" fillId="2" borderId="8" xfId="0" applyFont="1" applyFill="1" applyBorder="1" applyAlignment="1">
      <alignment horizontal="right" vertical="center" wrapText="1"/>
    </xf>
    <xf numFmtId="0" fontId="46" fillId="0" borderId="19" xfId="0" applyFont="1" applyBorder="1" applyAlignment="1">
      <alignment horizontal="left"/>
    </xf>
    <xf numFmtId="0" fontId="46" fillId="3" borderId="19" xfId="0" applyFont="1" applyFill="1" applyBorder="1" applyAlignment="1">
      <alignment horizontal="left"/>
    </xf>
    <xf numFmtId="0" fontId="46" fillId="3" borderId="19" xfId="0" applyFont="1" applyFill="1" applyBorder="1" applyAlignment="1">
      <alignment horizontal="left" wrapText="1"/>
    </xf>
    <xf numFmtId="0" fontId="46" fillId="0" borderId="19" xfId="0" applyFont="1" applyBorder="1" applyAlignment="1">
      <alignment horizontal="left" vertical="top" wrapText="1"/>
    </xf>
    <xf numFmtId="0" fontId="46" fillId="0" borderId="1" xfId="0" applyFont="1" applyBorder="1" applyAlignment="1">
      <alignment horizontal="left" wrapText="1"/>
    </xf>
    <xf numFmtId="0" fontId="48" fillId="0" borderId="1" xfId="0" applyFont="1" applyFill="1" applyBorder="1" applyAlignment="1">
      <alignment horizontal="left"/>
    </xf>
    <xf numFmtId="0" fontId="46" fillId="0" borderId="1" xfId="0" applyFont="1" applyBorder="1" applyAlignment="1">
      <alignment horizontal="left" vertical="center" wrapText="1"/>
    </xf>
    <xf numFmtId="0" fontId="6" fillId="0" borderId="0" xfId="0" applyFont="1" applyAlignment="1">
      <alignment horizontal="left" vertical="center" wrapText="1"/>
    </xf>
    <xf numFmtId="4" fontId="6" fillId="0" borderId="3" xfId="0" applyNumberFormat="1"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2" borderId="4" xfId="0" applyFont="1" applyFill="1" applyBorder="1" applyAlignment="1" applyProtection="1">
      <alignment horizontal="left" vertical="center" wrapText="1"/>
    </xf>
    <xf numFmtId="0" fontId="6" fillId="0" borderId="68" xfId="0" applyFont="1" applyFill="1" applyBorder="1" applyAlignment="1">
      <alignment horizontal="left" vertical="center" wrapText="1"/>
    </xf>
    <xf numFmtId="49" fontId="13" fillId="3" borderId="10" xfId="0" applyNumberFormat="1" applyFont="1" applyFill="1" applyBorder="1" applyAlignment="1">
      <alignment horizontal="left" vertical="center" wrapText="1"/>
    </xf>
    <xf numFmtId="0" fontId="13" fillId="0" borderId="10" xfId="0" applyFont="1" applyFill="1" applyBorder="1" applyAlignment="1">
      <alignment horizontal="left" vertical="center" wrapText="1"/>
    </xf>
    <xf numFmtId="0" fontId="38" fillId="19" borderId="42" xfId="0" applyFont="1" applyFill="1" applyBorder="1" applyAlignment="1">
      <alignment horizontal="center" vertical="center" wrapText="1"/>
    </xf>
    <xf numFmtId="0" fontId="38" fillId="19" borderId="42" xfId="0" applyFont="1" applyFill="1" applyBorder="1" applyAlignment="1">
      <alignment vertical="center" wrapText="1"/>
    </xf>
    <xf numFmtId="165" fontId="38" fillId="19" borderId="42" xfId="1" applyNumberFormat="1" applyFont="1" applyFill="1" applyBorder="1" applyAlignment="1">
      <alignment horizontal="center" vertical="center" wrapText="1"/>
    </xf>
    <xf numFmtId="165" fontId="38" fillId="19" borderId="42" xfId="1" applyNumberFormat="1" applyFont="1" applyFill="1" applyBorder="1" applyAlignment="1">
      <alignment vertical="center" wrapText="1"/>
    </xf>
    <xf numFmtId="164" fontId="38" fillId="15" borderId="43" xfId="4" applyNumberFormat="1" applyFont="1" applyFill="1" applyBorder="1" applyAlignment="1">
      <alignment horizontal="right" vertical="center" wrapText="1"/>
    </xf>
    <xf numFmtId="0" fontId="38" fillId="19" borderId="70" xfId="0" applyFont="1" applyFill="1" applyBorder="1" applyAlignment="1">
      <alignment horizontal="left" vertical="center" wrapText="1"/>
    </xf>
    <xf numFmtId="4" fontId="6" fillId="2" borderId="70" xfId="0" applyNumberFormat="1" applyFont="1" applyFill="1" applyBorder="1" applyAlignment="1">
      <alignment horizontal="left" vertical="center" wrapText="1"/>
    </xf>
    <xf numFmtId="0" fontId="6" fillId="3" borderId="68" xfId="0" applyFont="1" applyFill="1" applyBorder="1" applyAlignment="1">
      <alignment horizontal="left" vertical="center" wrapText="1"/>
    </xf>
    <xf numFmtId="49" fontId="13" fillId="0" borderId="10" xfId="0" applyNumberFormat="1" applyFont="1" applyFill="1" applyBorder="1" applyAlignment="1">
      <alignment horizontal="left" vertical="center" wrapText="1"/>
    </xf>
    <xf numFmtId="0" fontId="46" fillId="0" borderId="68" xfId="0" applyFont="1" applyBorder="1" applyAlignment="1">
      <alignment horizontal="left"/>
    </xf>
    <xf numFmtId="0" fontId="6" fillId="0" borderId="10" xfId="0" applyFont="1" applyFill="1" applyBorder="1" applyAlignment="1">
      <alignment horizontal="left" vertical="center" wrapText="1"/>
    </xf>
    <xf numFmtId="0" fontId="46" fillId="3" borderId="68" xfId="0" applyFont="1" applyFill="1" applyBorder="1" applyAlignment="1">
      <alignment horizontal="left"/>
    </xf>
    <xf numFmtId="0" fontId="46" fillId="3" borderId="68" xfId="0" applyFont="1" applyFill="1" applyBorder="1" applyAlignment="1">
      <alignment horizontal="left" wrapText="1"/>
    </xf>
    <xf numFmtId="0" fontId="46" fillId="0" borderId="68" xfId="0" applyFont="1" applyBorder="1" applyAlignment="1">
      <alignment horizontal="left" vertical="top" wrapText="1"/>
    </xf>
    <xf numFmtId="0" fontId="38" fillId="19" borderId="73" xfId="0" applyFont="1" applyFill="1" applyBorder="1" applyAlignment="1">
      <alignment horizontal="left" vertical="center" wrapText="1"/>
    </xf>
    <xf numFmtId="0" fontId="46" fillId="0" borderId="0" xfId="0" applyFont="1" applyBorder="1" applyAlignment="1">
      <alignment horizontal="center" vertical="center"/>
    </xf>
    <xf numFmtId="2" fontId="13" fillId="0" borderId="10" xfId="0" applyNumberFormat="1" applyFont="1" applyFill="1" applyBorder="1" applyAlignment="1">
      <alignment horizontal="left" vertical="center" wrapText="1"/>
    </xf>
    <xf numFmtId="0" fontId="6" fillId="2" borderId="9" xfId="0" applyFont="1" applyFill="1" applyBorder="1" applyAlignment="1">
      <alignment horizontal="left" vertical="center" wrapText="1"/>
    </xf>
    <xf numFmtId="0" fontId="46" fillId="0" borderId="68" xfId="0" applyFont="1" applyBorder="1" applyAlignment="1">
      <alignment horizontal="left" vertical="center" wrapText="1"/>
    </xf>
    <xf numFmtId="0" fontId="13" fillId="0" borderId="0" xfId="0" applyFont="1" applyFill="1" applyAlignment="1">
      <alignment vertical="center" wrapText="1"/>
    </xf>
    <xf numFmtId="0" fontId="13" fillId="0" borderId="0" xfId="0" applyFont="1" applyAlignment="1">
      <alignment vertical="center" wrapText="1"/>
    </xf>
    <xf numFmtId="0" fontId="13" fillId="4" borderId="75" xfId="0" applyFont="1" applyFill="1" applyBorder="1" applyAlignment="1">
      <alignment horizontal="center" vertical="center" wrapText="1"/>
    </xf>
    <xf numFmtId="0" fontId="46" fillId="0" borderId="68" xfId="0" applyFont="1" applyBorder="1" applyAlignment="1">
      <alignment horizontal="left" vertical="top"/>
    </xf>
    <xf numFmtId="0" fontId="46" fillId="0" borderId="68" xfId="0" applyFont="1" applyBorder="1" applyAlignment="1">
      <alignment horizontal="left" wrapText="1"/>
    </xf>
    <xf numFmtId="0" fontId="46" fillId="0" borderId="68" xfId="0" applyFont="1" applyBorder="1" applyAlignment="1">
      <alignment horizontal="left" vertical="center"/>
    </xf>
    <xf numFmtId="0" fontId="46" fillId="0" borderId="68" xfId="0" applyFont="1" applyFill="1" applyBorder="1" applyAlignment="1">
      <alignment horizontal="left" vertical="center"/>
    </xf>
    <xf numFmtId="0" fontId="46" fillId="0" borderId="68" xfId="0" applyFont="1" applyFill="1" applyBorder="1" applyAlignment="1">
      <alignment horizontal="left"/>
    </xf>
    <xf numFmtId="0" fontId="48" fillId="0" borderId="68" xfId="0" applyFont="1" applyFill="1" applyBorder="1" applyAlignment="1">
      <alignment horizontal="left"/>
    </xf>
    <xf numFmtId="0" fontId="6" fillId="3" borderId="19" xfId="0" applyFont="1" applyFill="1" applyBorder="1" applyAlignment="1">
      <alignment horizontal="left" vertical="center" wrapText="1"/>
    </xf>
    <xf numFmtId="0" fontId="6" fillId="0" borderId="19" xfId="0" applyFont="1" applyFill="1" applyBorder="1" applyAlignment="1">
      <alignment horizontal="left" vertical="center" wrapText="1"/>
    </xf>
    <xf numFmtId="0" fontId="46" fillId="0" borderId="19" xfId="0" applyFont="1" applyBorder="1" applyAlignment="1">
      <alignment horizontal="left" vertical="center" wrapText="1"/>
    </xf>
    <xf numFmtId="0" fontId="38" fillId="19" borderId="47" xfId="0" applyFont="1" applyFill="1" applyBorder="1" applyAlignment="1">
      <alignment horizontal="left" vertical="center" wrapText="1"/>
    </xf>
    <xf numFmtId="0" fontId="6" fillId="2" borderId="28" xfId="0" applyFont="1" applyFill="1" applyBorder="1" applyAlignment="1">
      <alignment horizontal="left" vertical="center" wrapText="1"/>
    </xf>
    <xf numFmtId="0" fontId="6" fillId="2" borderId="33" xfId="0" applyFont="1" applyFill="1" applyBorder="1" applyAlignment="1" applyProtection="1">
      <alignment horizontal="left" vertical="center" wrapText="1"/>
    </xf>
    <xf numFmtId="0" fontId="38" fillId="19" borderId="69" xfId="0" applyFont="1" applyFill="1" applyBorder="1" applyAlignment="1">
      <alignment horizontal="left" vertical="center" wrapText="1"/>
    </xf>
    <xf numFmtId="4" fontId="6" fillId="2" borderId="76" xfId="0" applyNumberFormat="1" applyFont="1" applyFill="1" applyBorder="1" applyAlignment="1">
      <alignment horizontal="left" vertical="center" wrapText="1"/>
    </xf>
    <xf numFmtId="164" fontId="6" fillId="26" borderId="26" xfId="6" applyNumberFormat="1" applyFont="1" applyFill="1" applyBorder="1" applyAlignment="1" applyProtection="1">
      <alignment horizontal="right" vertical="center" wrapText="1"/>
    </xf>
    <xf numFmtId="0" fontId="46" fillId="0" borderId="1" xfId="0" applyFont="1" applyFill="1" applyBorder="1" applyAlignment="1">
      <alignment horizontal="center" wrapText="1"/>
    </xf>
    <xf numFmtId="0" fontId="0" fillId="0" borderId="0" xfId="0" applyFont="1" applyBorder="1" applyAlignment="1">
      <alignment horizontal="center" vertical="top"/>
    </xf>
    <xf numFmtId="0" fontId="0" fillId="21" borderId="0" xfId="0" applyFont="1" applyFill="1" applyAlignment="1">
      <alignment horizontal="center"/>
    </xf>
    <xf numFmtId="0" fontId="6" fillId="24" borderId="1" xfId="9" applyFont="1" applyBorder="1" applyAlignment="1">
      <alignment horizontal="center"/>
    </xf>
    <xf numFmtId="0" fontId="0" fillId="0" borderId="0" xfId="0" applyFont="1" applyFill="1" applyAlignment="1">
      <alignment horizontal="left" vertical="top"/>
    </xf>
    <xf numFmtId="0" fontId="13" fillId="25" borderId="1" xfId="10" applyFont="1" applyBorder="1" applyAlignment="1">
      <alignment horizontal="center"/>
    </xf>
    <xf numFmtId="0" fontId="6" fillId="22" borderId="1" xfId="7" applyFont="1" applyBorder="1" applyAlignment="1">
      <alignment horizontal="center"/>
    </xf>
    <xf numFmtId="0" fontId="0" fillId="24" borderId="1" xfId="9" applyFont="1" applyBorder="1" applyAlignment="1">
      <alignment horizontal="center"/>
    </xf>
    <xf numFmtId="0" fontId="44" fillId="22" borderId="1" xfId="7" applyFont="1" applyBorder="1" applyAlignment="1">
      <alignment horizontal="center"/>
    </xf>
    <xf numFmtId="0" fontId="20" fillId="25" borderId="1" xfId="10" applyFont="1" applyBorder="1" applyAlignment="1">
      <alignment horizontal="center"/>
    </xf>
    <xf numFmtId="0" fontId="0" fillId="2" borderId="40" xfId="0" applyFont="1" applyFill="1" applyBorder="1" applyAlignment="1">
      <alignment vertical="center" wrapText="1"/>
    </xf>
    <xf numFmtId="43" fontId="58" fillId="0" borderId="0" xfId="1" applyFont="1" applyAlignment="1">
      <alignment horizontal="center"/>
    </xf>
    <xf numFmtId="43" fontId="58" fillId="0" borderId="0" xfId="1" applyFont="1"/>
    <xf numFmtId="166" fontId="58" fillId="0" borderId="0" xfId="1" applyNumberFormat="1" applyFont="1"/>
    <xf numFmtId="165" fontId="58" fillId="0" borderId="0" xfId="1" applyNumberFormat="1" applyFont="1"/>
    <xf numFmtId="167" fontId="58" fillId="0" borderId="0" xfId="1" applyNumberFormat="1" applyFont="1"/>
    <xf numFmtId="4" fontId="58" fillId="0" borderId="0" xfId="4" applyNumberFormat="1" applyFont="1"/>
    <xf numFmtId="0" fontId="0" fillId="3" borderId="50" xfId="0" applyFill="1" applyBorder="1" applyAlignment="1">
      <alignment vertical="center" wrapText="1"/>
    </xf>
    <xf numFmtId="43" fontId="59" fillId="0" borderId="0" xfId="1" applyFont="1" applyAlignment="1">
      <alignment horizontal="center"/>
    </xf>
    <xf numFmtId="167" fontId="59" fillId="0" borderId="0" xfId="1" applyNumberFormat="1" applyFont="1"/>
    <xf numFmtId="165" fontId="59" fillId="0" borderId="0" xfId="1" applyNumberFormat="1" applyFont="1"/>
    <xf numFmtId="4" fontId="59" fillId="0" borderId="0" xfId="0" applyNumberFormat="1" applyFont="1"/>
    <xf numFmtId="43" fontId="59" fillId="0" borderId="0" xfId="1" applyFont="1"/>
    <xf numFmtId="0" fontId="12" fillId="3" borderId="1" xfId="0" applyFont="1" applyFill="1" applyBorder="1" applyAlignment="1">
      <alignment horizontal="center"/>
    </xf>
    <xf numFmtId="0" fontId="60" fillId="22" borderId="1" xfId="7" applyFont="1" applyBorder="1" applyAlignment="1">
      <alignment horizontal="center"/>
    </xf>
    <xf numFmtId="0" fontId="61" fillId="3" borderId="1" xfId="0" applyFont="1" applyFill="1" applyBorder="1" applyAlignment="1">
      <alignment horizontal="center"/>
    </xf>
    <xf numFmtId="0" fontId="24" fillId="23" borderId="1" xfId="8" applyFont="1" applyBorder="1" applyAlignment="1">
      <alignment horizontal="center"/>
    </xf>
    <xf numFmtId="0" fontId="37" fillId="24" borderId="1" xfId="9" applyFont="1" applyBorder="1" applyAlignment="1">
      <alignment horizontal="center"/>
    </xf>
    <xf numFmtId="0" fontId="24" fillId="23" borderId="1" xfId="8" applyFont="1" applyBorder="1" applyAlignment="1">
      <alignment horizontal="left"/>
    </xf>
    <xf numFmtId="0" fontId="12" fillId="3" borderId="1" xfId="0" applyFont="1" applyFill="1" applyBorder="1" applyAlignment="1">
      <alignment horizontal="left"/>
    </xf>
    <xf numFmtId="0" fontId="12" fillId="22" borderId="1" xfId="7" applyFont="1" applyBorder="1" applyAlignment="1">
      <alignment horizontal="center"/>
    </xf>
    <xf numFmtId="0" fontId="12" fillId="24" borderId="1" xfId="9" applyFont="1" applyBorder="1" applyAlignment="1">
      <alignment horizontal="center"/>
    </xf>
    <xf numFmtId="2" fontId="42" fillId="20" borderId="1" xfId="0" applyNumberFormat="1" applyFont="1" applyFill="1" applyBorder="1" applyAlignment="1">
      <alignment horizontal="center" vertical="top"/>
    </xf>
    <xf numFmtId="0" fontId="42" fillId="20" borderId="1" xfId="0" applyFont="1" applyFill="1" applyBorder="1" applyAlignment="1">
      <alignment horizontal="center" vertical="top"/>
    </xf>
    <xf numFmtId="10" fontId="42" fillId="20" borderId="1" xfId="0" applyNumberFormat="1" applyFont="1" applyFill="1" applyBorder="1" applyAlignment="1">
      <alignment horizontal="center" vertical="top"/>
    </xf>
    <xf numFmtId="164" fontId="13" fillId="20" borderId="25" xfId="6" applyNumberFormat="1" applyFont="1" applyFill="1" applyBorder="1" applyAlignment="1" applyProtection="1">
      <alignment horizontal="right" vertical="center" wrapText="1"/>
    </xf>
    <xf numFmtId="0" fontId="42" fillId="20" borderId="1" xfId="0" applyFont="1" applyFill="1" applyBorder="1" applyAlignment="1">
      <alignment horizontal="left" vertical="top"/>
    </xf>
    <xf numFmtId="2" fontId="38" fillId="20" borderId="1" xfId="0" applyNumberFormat="1" applyFont="1" applyFill="1" applyBorder="1" applyAlignment="1">
      <alignment horizontal="center" vertical="top"/>
    </xf>
    <xf numFmtId="0" fontId="38" fillId="20" borderId="1" xfId="0" applyFont="1" applyFill="1" applyBorder="1" applyAlignment="1">
      <alignment horizontal="center" vertical="top"/>
    </xf>
    <xf numFmtId="10" fontId="38" fillId="20" borderId="1" xfId="0" applyNumberFormat="1" applyFont="1" applyFill="1" applyBorder="1" applyAlignment="1">
      <alignment horizontal="center" vertical="top"/>
    </xf>
    <xf numFmtId="0" fontId="38" fillId="20" borderId="1" xfId="0" applyFont="1" applyFill="1" applyBorder="1" applyAlignment="1">
      <alignment horizontal="left" vertical="top"/>
    </xf>
    <xf numFmtId="2" fontId="38" fillId="27" borderId="1" xfId="0" applyNumberFormat="1" applyFont="1" applyFill="1" applyBorder="1" applyAlignment="1">
      <alignment horizontal="center" vertical="top"/>
    </xf>
    <xf numFmtId="0" fontId="38" fillId="27" borderId="1" xfId="0" applyFont="1" applyFill="1" applyBorder="1" applyAlignment="1">
      <alignment horizontal="center" vertical="top"/>
    </xf>
    <xf numFmtId="10" fontId="38" fillId="27" borderId="1" xfId="0" applyNumberFormat="1" applyFont="1" applyFill="1" applyBorder="1" applyAlignment="1">
      <alignment horizontal="center" vertical="top"/>
    </xf>
    <xf numFmtId="0" fontId="38" fillId="27" borderId="1" xfId="0" applyFont="1" applyFill="1" applyBorder="1" applyAlignment="1">
      <alignment horizontal="left" vertical="top"/>
    </xf>
    <xf numFmtId="0" fontId="62" fillId="0" borderId="0" xfId="0" applyNumberFormat="1" applyFont="1"/>
    <xf numFmtId="4" fontId="62" fillId="0" borderId="0" xfId="0" applyNumberFormat="1" applyFont="1"/>
    <xf numFmtId="0" fontId="13" fillId="2" borderId="58" xfId="0" applyFont="1" applyFill="1" applyBorder="1" applyAlignment="1">
      <alignment horizontal="right" vertical="center" wrapText="1"/>
    </xf>
    <xf numFmtId="0" fontId="13" fillId="2" borderId="42" xfId="0" applyFont="1" applyFill="1" applyBorder="1" applyAlignment="1">
      <alignment horizontal="right" vertical="center" wrapText="1"/>
    </xf>
    <xf numFmtId="0" fontId="6" fillId="14" borderId="18" xfId="0" applyFont="1" applyFill="1" applyBorder="1" applyAlignment="1">
      <alignment horizontal="center" vertical="center" wrapText="1"/>
    </xf>
    <xf numFmtId="0" fontId="6" fillId="14" borderId="19" xfId="0" applyFont="1" applyFill="1" applyBorder="1" applyAlignment="1">
      <alignment horizontal="center" vertical="center" wrapText="1"/>
    </xf>
    <xf numFmtId="0" fontId="41" fillId="19" borderId="58" xfId="0" applyFont="1" applyFill="1" applyBorder="1" applyAlignment="1">
      <alignment horizontal="center" vertical="center" wrapText="1"/>
    </xf>
    <xf numFmtId="0" fontId="41" fillId="19" borderId="69" xfId="0" applyFont="1" applyFill="1" applyBorder="1" applyAlignment="1">
      <alignment horizontal="center" vertical="center" wrapText="1"/>
    </xf>
    <xf numFmtId="0" fontId="13" fillId="2" borderId="2" xfId="0" applyFont="1" applyFill="1" applyBorder="1" applyAlignment="1" applyProtection="1">
      <alignment horizontal="center" vertical="center" wrapText="1"/>
    </xf>
    <xf numFmtId="0" fontId="13" fillId="2" borderId="3" xfId="0" applyFont="1" applyFill="1" applyBorder="1" applyAlignment="1" applyProtection="1">
      <alignment horizontal="center" vertical="center" wrapText="1"/>
    </xf>
    <xf numFmtId="0" fontId="13" fillId="2" borderId="4" xfId="0" applyFont="1" applyFill="1" applyBorder="1" applyAlignment="1" applyProtection="1">
      <alignment horizontal="center" vertical="center" wrapText="1"/>
    </xf>
    <xf numFmtId="0" fontId="13" fillId="2" borderId="55" xfId="0" applyFont="1" applyFill="1" applyBorder="1" applyAlignment="1" applyProtection="1">
      <alignment horizontal="center" vertical="center" wrapText="1"/>
    </xf>
    <xf numFmtId="0" fontId="13" fillId="2" borderId="38" xfId="0" applyFont="1" applyFill="1" applyBorder="1" applyAlignment="1" applyProtection="1">
      <alignment horizontal="center" vertical="center" wrapText="1"/>
    </xf>
    <xf numFmtId="0" fontId="13" fillId="2" borderId="71" xfId="0" applyFont="1" applyFill="1" applyBorder="1" applyAlignment="1" applyProtection="1">
      <alignment horizontal="center" vertical="center" wrapText="1"/>
    </xf>
    <xf numFmtId="0" fontId="41" fillId="19" borderId="74" xfId="0" applyFont="1" applyFill="1" applyBorder="1" applyAlignment="1">
      <alignment horizontal="center" vertical="center" wrapText="1"/>
    </xf>
    <xf numFmtId="0" fontId="41" fillId="19" borderId="47" xfId="0" applyFont="1" applyFill="1" applyBorder="1" applyAlignment="1">
      <alignment horizontal="center" vertical="center" wrapText="1"/>
    </xf>
    <xf numFmtId="0" fontId="41" fillId="19" borderId="72" xfId="0" applyFont="1" applyFill="1" applyBorder="1" applyAlignment="1">
      <alignment horizontal="center" vertical="center" wrapText="1"/>
    </xf>
    <xf numFmtId="0" fontId="41" fillId="19" borderId="65" xfId="0" applyFont="1" applyFill="1" applyBorder="1" applyAlignment="1">
      <alignment horizontal="center" vertical="center" wrapText="1"/>
    </xf>
    <xf numFmtId="0" fontId="26" fillId="0" borderId="57" xfId="0" applyFont="1" applyBorder="1" applyAlignment="1">
      <alignment horizontal="center" vertical="center"/>
    </xf>
    <xf numFmtId="0" fontId="26" fillId="0" borderId="52" xfId="0" applyFont="1" applyBorder="1" applyAlignment="1">
      <alignment horizontal="center" vertical="center"/>
    </xf>
    <xf numFmtId="0" fontId="19" fillId="0" borderId="39" xfId="0" applyFont="1" applyBorder="1" applyAlignment="1">
      <alignment horizontal="center" vertical="center"/>
    </xf>
    <xf numFmtId="0" fontId="19" fillId="0" borderId="41" xfId="0" applyFont="1" applyBorder="1" applyAlignment="1">
      <alignment horizontal="center" vertical="center"/>
    </xf>
    <xf numFmtId="165" fontId="23" fillId="13" borderId="0" xfId="1" applyNumberFormat="1" applyFont="1" applyFill="1" applyAlignment="1">
      <alignment wrapText="1"/>
    </xf>
    <xf numFmtId="165" fontId="23" fillId="13" borderId="0" xfId="1" applyNumberFormat="1" applyFont="1" applyFill="1" applyAlignment="1">
      <alignment horizontal="left" wrapText="1"/>
    </xf>
  </cellXfs>
  <cellStyles count="11">
    <cellStyle name="20% - Accent1" xfId="8" builtinId="30"/>
    <cellStyle name="20% - Accent3" xfId="9" builtinId="38"/>
    <cellStyle name="Accent1" xfId="7" builtinId="29"/>
    <cellStyle name="Accent5" xfId="10" builtinId="45"/>
    <cellStyle name="Comma" xfId="1" builtinId="3"/>
    <cellStyle name="Currency" xfId="4" builtinId="4"/>
    <cellStyle name="Currency 2" xfId="6"/>
    <cellStyle name="Normal" xfId="0" builtinId="0"/>
    <cellStyle name="Normal 2 10" xfId="2"/>
    <cellStyle name="Normal 53" xfId="3"/>
    <cellStyle name="Percent" xfId="5" builtinId="5"/>
  </cellStyles>
  <dxfs count="78">
    <dxf>
      <font>
        <b val="0"/>
        <i val="0"/>
        <strike val="0"/>
        <condense val="0"/>
        <extend val="0"/>
        <outline val="0"/>
        <shadow val="0"/>
        <u val="none"/>
        <vertAlign val="baseline"/>
        <sz val="11"/>
        <color theme="1"/>
        <name val="Calibri"/>
        <scheme val="minor"/>
      </font>
      <numFmt numFmtId="4" formatCode="#,##0.00"/>
    </dxf>
    <dxf>
      <numFmt numFmtId="4" formatCode="#,##0.0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dxf>
    <dxf>
      <numFmt numFmtId="4" formatCode="#,##0.00"/>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numFmt numFmtId="4" formatCode="#,##0.00"/>
    </dxf>
    <dxf>
      <numFmt numFmtId="4" formatCode="#,##0.0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dxf>
    <dxf>
      <numFmt numFmtId="4" formatCode="#,##0.00"/>
    </dxf>
    <dxf>
      <font>
        <b val="0"/>
        <i val="0"/>
        <strike val="0"/>
        <condense val="0"/>
        <extend val="0"/>
        <outline val="0"/>
        <shadow val="0"/>
        <u val="none"/>
        <vertAlign val="baseline"/>
        <sz val="11"/>
        <color theme="1"/>
        <name val="Calibri"/>
        <scheme val="minor"/>
      </font>
      <numFmt numFmtId="4" formatCode="#,##0.00"/>
    </dxf>
    <dxf>
      <numFmt numFmtId="4" formatCode="#,##0.00"/>
    </dxf>
    <dxf>
      <font>
        <b val="0"/>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numFmt numFmtId="165" formatCode="_(* #,##0_);_(* \(#,##0\);_(* &quot;-&quot;??_);_(@_)"/>
    </dxf>
    <dxf>
      <font>
        <b val="0"/>
        <i val="0"/>
        <strike val="0"/>
        <condense val="0"/>
        <extend val="0"/>
        <outline val="0"/>
        <shadow val="0"/>
        <u val="none"/>
        <vertAlign val="baseline"/>
        <sz val="11"/>
        <color theme="1"/>
        <name val="Calibri"/>
        <scheme val="minor"/>
      </font>
      <numFmt numFmtId="4" formatCode="#,##0.00"/>
    </dxf>
    <dxf>
      <numFmt numFmtId="165" formatCode="_(* #,##0_);_(* \(#,##0\);_(* &quot;-&quot;??_);_(@_)"/>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numFmt numFmtId="167" formatCode="_-* #,##0_-;\-* #,##0_-;_-* &quot;-&quot;??_-;_-@_-"/>
    </dxf>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numFmt numFmtId="167" formatCode="_-* #,##0_-;\-* #,##0_-;_-* &quot;-&quot;??_-;_-@_-"/>
    </dxf>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numFmt numFmtId="167" formatCode="_-* #,##0_-;\-* #,##0_-;_-* &quot;-&quot;??_-;_-@_-"/>
    </dxf>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numFmt numFmtId="167" formatCode="_-* #,##0_-;\-* #,##0_-;_-* &quot;-&quot;??_-;_-@_-"/>
    </dxf>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numFmt numFmtId="167" formatCode="_-* #,##0_-;\-* #,##0_-;_-* &quot;-&quot;??_-;_-@_-"/>
    </dxf>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numFmt numFmtId="167" formatCode="_-* #,##0_-;\-* #,##0_-;_-* &quot;-&quot;??_-;_-@_-"/>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numFmt numFmtId="165" formatCode="_(* #,##0_);_(* \(#,##0\);_(* &quot;-&quot;??_);_(@_)"/>
    </dxf>
    <dxf>
      <font>
        <b val="0"/>
        <i val="0"/>
        <strike val="0"/>
        <condense val="0"/>
        <extend val="0"/>
        <outline val="0"/>
        <shadow val="0"/>
        <u val="none"/>
        <vertAlign val="baseline"/>
        <sz val="11"/>
        <color theme="1"/>
        <name val="Calibri"/>
        <scheme val="minor"/>
      </font>
      <numFmt numFmtId="4" formatCode="#,##0.00"/>
    </dxf>
    <dxf>
      <numFmt numFmtId="4" formatCode="#,##0.00"/>
    </dxf>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numFmt numFmtId="166" formatCode="_(* #,##0.0_);_(* \(#,##0.0\);_(* &quot;-&quot;??_);_(@_)"/>
    </dxf>
    <dxf>
      <font>
        <b val="0"/>
        <i val="0"/>
        <strike val="0"/>
        <condense val="0"/>
        <extend val="0"/>
        <outline val="0"/>
        <shadow val="0"/>
        <u val="none"/>
        <vertAlign val="baseline"/>
        <sz val="11"/>
        <color theme="1"/>
        <name val="Calibri"/>
        <scheme val="minor"/>
      </font>
      <numFmt numFmtId="166" formatCode="_(* #,##0.0_);_(* \(#,##0.0\);_(* &quot;-&quot;??_);_(@_)"/>
    </dxf>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alignment horizontal="center" vertical="bottom" textRotation="0" indent="0" justifyLastLine="0" shrinkToFit="0" readingOrder="0"/>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colors>
    <mruColors>
      <color rgb="FFFFFF99"/>
      <color rgb="FFAD039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32"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onnections" Target="connection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powerPivotData" Target="model/item.data"/></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4</xdr:col>
      <xdr:colOff>53473</xdr:colOff>
      <xdr:row>1</xdr:row>
      <xdr:rowOff>6684</xdr:rowOff>
    </xdr:from>
    <xdr:ext cx="3880352" cy="3717591"/>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8159248" y="206709"/>
          <a:ext cx="3880352" cy="3717591"/>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b="1"/>
            <a:t>Automated Checks</a:t>
          </a:r>
          <a:r>
            <a:rPr lang="en-US" sz="1100" b="1" baseline="0"/>
            <a:t>:</a:t>
          </a:r>
        </a:p>
        <a:p>
          <a:r>
            <a:rPr lang="en-US" sz="1100" b="1" baseline="0"/>
            <a:t>  </a:t>
          </a:r>
        </a:p>
        <a:p>
          <a:pPr eaLnBrk="1" fontAlgn="auto" latinLnBrk="0" hangingPunct="1"/>
          <a:r>
            <a:rPr lang="en-US" sz="1100" baseline="0">
              <a:solidFill>
                <a:schemeClr val="tx1"/>
              </a:solidFill>
              <a:effectLst/>
              <a:latin typeface="+mn-lt"/>
              <a:ea typeface="+mn-ea"/>
              <a:cs typeface="+mn-cs"/>
            </a:rPr>
            <a:t>This tab is provided only as a</a:t>
          </a:r>
          <a:r>
            <a:rPr lang="en-US" sz="1100" b="1" baseline="0">
              <a:solidFill>
                <a:schemeClr val="tx1"/>
              </a:solidFill>
              <a:effectLst/>
              <a:latin typeface="+mn-lt"/>
              <a:ea typeface="+mn-ea"/>
              <a:cs typeface="+mn-cs"/>
            </a:rPr>
            <a:t> tool </a:t>
          </a:r>
          <a:r>
            <a:rPr lang="en-US" sz="1100" baseline="0">
              <a:solidFill>
                <a:schemeClr val="tx1"/>
              </a:solidFill>
              <a:effectLst/>
              <a:latin typeface="+mn-lt"/>
              <a:ea typeface="+mn-ea"/>
              <a:cs typeface="+mn-cs"/>
            </a:rPr>
            <a:t>for the bidders to assist in verifying that they have provided the bid currency as required and that the grand totals are accurate and traceable. </a:t>
          </a:r>
        </a:p>
        <a:p>
          <a:pPr eaLnBrk="1" fontAlgn="auto" latinLnBrk="0" hangingPunct="1"/>
          <a:endParaRPr lang="en-US" sz="1100" baseline="0">
            <a:solidFill>
              <a:schemeClr val="tx1"/>
            </a:solidFill>
            <a:effectLst/>
            <a:latin typeface="+mn-lt"/>
            <a:ea typeface="+mn-ea"/>
            <a:cs typeface="+mn-cs"/>
          </a:endParaRPr>
        </a:p>
        <a:p>
          <a:r>
            <a:rPr lang="en-US" sz="1100" b="1">
              <a:solidFill>
                <a:schemeClr val="tx1"/>
              </a:solidFill>
              <a:effectLst/>
              <a:latin typeface="+mn-lt"/>
              <a:ea typeface="+mn-ea"/>
              <a:cs typeface="+mn-cs"/>
            </a:rPr>
            <a:t>Checks do not guarantee that the bid is accurate or traceable and ultimately the bidder is responsible to meet the requirements outlined in the bidding instructions to ensure completeness, accuracy, and traceability. </a:t>
          </a:r>
          <a:endParaRPr lang="en-US" sz="1100">
            <a:solidFill>
              <a:schemeClr val="tx1"/>
            </a:solidFill>
            <a:effectLst/>
            <a:latin typeface="+mn-lt"/>
            <a:ea typeface="+mn-ea"/>
            <a:cs typeface="+mn-cs"/>
          </a:endParaRPr>
        </a:p>
        <a:p>
          <a:pPr eaLnBrk="1" fontAlgn="auto" latinLnBrk="0" hangingPunct="1"/>
          <a:endParaRPr lang="en-US" sz="1100" b="1" baseline="0">
            <a:solidFill>
              <a:schemeClr val="tx1"/>
            </a:solidFill>
            <a:effectLst/>
            <a:latin typeface="+mn-lt"/>
            <a:ea typeface="+mn-ea"/>
            <a:cs typeface="+mn-cs"/>
          </a:endParaRPr>
        </a:p>
        <a:p>
          <a:pPr eaLnBrk="1" fontAlgn="auto" latinLnBrk="0" hangingPunct="1"/>
          <a:r>
            <a:rPr lang="en-US" sz="1100" b="1" baseline="0">
              <a:solidFill>
                <a:schemeClr val="tx1"/>
              </a:solidFill>
              <a:effectLst/>
              <a:latin typeface="+mn-lt"/>
              <a:ea typeface="+mn-ea"/>
              <a:cs typeface="+mn-cs"/>
            </a:rPr>
            <a:t>Bidder is not required to use this automated checks tab, and is not required to ensure all items are "green" but it's highly recommended by the purchaser that this is used as a tool to ensure accuracy and minimize required corrections to the bid.</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5</xdr:col>
      <xdr:colOff>0</xdr:colOff>
      <xdr:row>2</xdr:row>
      <xdr:rowOff>114300</xdr:rowOff>
    </xdr:from>
    <xdr:ext cx="3756660" cy="453390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9763125" y="495300"/>
          <a:ext cx="3756660" cy="4533900"/>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b="1"/>
            <a:t>Offer Summary Instructions:</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p>
        <a:p>
          <a:pPr eaLnBrk="1" fontAlgn="auto" latinLnBrk="0" hangingPunct="1"/>
          <a:endParaRPr lang="en-US">
            <a:effectLst/>
          </a:endParaRPr>
        </a:p>
        <a:p>
          <a:r>
            <a:rPr lang="en-US" sz="1100" i="1" baseline="0">
              <a:solidFill>
                <a:schemeClr val="tx1"/>
              </a:solidFill>
              <a:effectLst/>
              <a:latin typeface="+mn-lt"/>
              <a:ea typeface="+mn-ea"/>
              <a:cs typeface="+mn-cs"/>
            </a:rPr>
            <a:t>Note </a:t>
          </a:r>
          <a:r>
            <a:rPr lang="pl-PL" sz="1100" i="1" baseline="0">
              <a:solidFill>
                <a:schemeClr val="tx1"/>
              </a:solidFill>
              <a:effectLst/>
              <a:latin typeface="+mn-lt"/>
              <a:ea typeface="+mn-ea"/>
              <a:cs typeface="+mn-cs"/>
            </a:rPr>
            <a:t>that </a:t>
          </a:r>
          <a:r>
            <a:rPr lang="en-US" sz="1100" i="1" baseline="0">
              <a:solidFill>
                <a:schemeClr val="tx1"/>
              </a:solidFill>
              <a:effectLst/>
              <a:latin typeface="+mn-lt"/>
              <a:ea typeface="+mn-ea"/>
              <a:cs typeface="+mn-cs"/>
            </a:rPr>
            <a:t>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a:p>
          <a:r>
            <a:rPr lang="en-US" sz="1100" b="1" baseline="0">
              <a:solidFill>
                <a:schemeClr val="tx1"/>
              </a:solidFill>
              <a:effectLst/>
              <a:latin typeface="+mn-lt"/>
              <a:ea typeface="+mn-ea"/>
              <a:cs typeface="+mn-cs"/>
            </a:rPr>
            <a:t>Important Note: </a:t>
          </a:r>
          <a:r>
            <a:rPr lang="en-US" sz="1100" b="0" baseline="0">
              <a:solidFill>
                <a:schemeClr val="tx1"/>
              </a:solidFill>
              <a:effectLst/>
              <a:latin typeface="+mn-lt"/>
              <a:ea typeface="+mn-ea"/>
              <a:cs typeface="+mn-cs"/>
            </a:rPr>
            <a:t>The total sum of the "Firm Fixed Price" column in this CLIN Summary sheet should equal the grand total from the "Offer Summary" tab. These totals are also required to be traceable to the totals from the details tabs BATCH #1 + BATCH #2 + BATCH #3 + Labour + Other Material + Travel + ODC) = CLIN Summary Tab = Offer Summary Tab.</a:t>
          </a:r>
          <a:endParaRPr lang="en-GB">
            <a:effectLst/>
          </a:endParaRPr>
        </a:p>
        <a:p>
          <a:endParaRPr lang="en-US" sz="1100" b="0" baseline="0">
            <a:solidFill>
              <a:schemeClr val="tx1"/>
            </a:solidFill>
            <a:effectLst/>
            <a:latin typeface="+mn-lt"/>
            <a:ea typeface="+mn-ea"/>
            <a:cs typeface="+mn-cs"/>
          </a:endParaRPr>
        </a:p>
        <a:p>
          <a:r>
            <a:rPr lang="en-US" sz="1100" b="0" baseline="0">
              <a:solidFill>
                <a:schemeClr val="tx1"/>
              </a:solidFill>
              <a:effectLst/>
              <a:latin typeface="+mn-lt"/>
              <a:ea typeface="+mn-ea"/>
              <a:cs typeface="+mn-cs"/>
            </a:rPr>
            <a:t>Example for multiple currencies: </a:t>
          </a:r>
        </a:p>
        <a:p>
          <a:endParaRPr lang="en-US" sz="1100" b="0" baseline="0">
            <a:solidFill>
              <a:schemeClr val="tx1"/>
            </a:solidFill>
            <a:effectLst/>
            <a:latin typeface="+mn-lt"/>
            <a:ea typeface="+mn-ea"/>
            <a:cs typeface="+mn-cs"/>
          </a:endParaRPr>
        </a:p>
        <a:p>
          <a:endParaRPr lang="en-US" sz="1100" b="0" baseline="0">
            <a:solidFill>
              <a:schemeClr val="tx1"/>
            </a:solidFill>
            <a:effectLst/>
            <a:latin typeface="+mn-lt"/>
            <a:ea typeface="+mn-ea"/>
            <a:cs typeface="+mn-cs"/>
          </a:endParaRPr>
        </a:p>
        <a:p>
          <a:endParaRPr lang="en-US">
            <a:effectLst/>
          </a:endParaRPr>
        </a:p>
      </xdr:txBody>
    </xdr:sp>
    <xdr:clientData/>
  </xdr:oneCellAnchor>
  <xdr:twoCellAnchor editAs="oneCell">
    <xdr:from>
      <xdr:col>5</xdr:col>
      <xdr:colOff>85725</xdr:colOff>
      <xdr:row>17</xdr:row>
      <xdr:rowOff>133351</xdr:rowOff>
    </xdr:from>
    <xdr:to>
      <xdr:col>11</xdr:col>
      <xdr:colOff>197028</xdr:colOff>
      <xdr:row>23</xdr:row>
      <xdr:rowOff>45721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stretch>
          <a:fillRect/>
        </a:stretch>
      </xdr:blipFill>
      <xdr:spPr>
        <a:xfrm>
          <a:off x="9848850" y="3733801"/>
          <a:ext cx="3654603" cy="105537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13</xdr:col>
      <xdr:colOff>38100</xdr:colOff>
      <xdr:row>4</xdr:row>
      <xdr:rowOff>0</xdr:rowOff>
    </xdr:from>
    <xdr:ext cx="3482340" cy="5306068"/>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30127575" y="952500"/>
          <a:ext cx="3482340" cy="5306068"/>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pPr eaLnBrk="1" fontAlgn="auto" latinLnBrk="0" hangingPunct="1"/>
          <a:r>
            <a:rPr lang="en-US" sz="1100" baseline="0">
              <a:solidFill>
                <a:schemeClr val="tx1"/>
              </a:solidFill>
              <a:effectLst/>
              <a:latin typeface="+mn-lt"/>
              <a:ea typeface="+mn-ea"/>
              <a:cs typeface="+mn-cs"/>
            </a:rPr>
            <a:t>For the CLIN Summary Tab Bidders have 2 options:</a:t>
          </a:r>
          <a:endParaRPr lang="pl-PL" sz="1400" baseline="0">
            <a:solidFill>
              <a:schemeClr val="tx1"/>
            </a:solidFill>
            <a:effectLst/>
            <a:latin typeface="+mn-lt"/>
            <a:ea typeface="+mn-ea"/>
            <a:cs typeface="+mn-cs"/>
          </a:endParaRPr>
        </a:p>
        <a:p>
          <a:pPr eaLnBrk="1" fontAlgn="auto" latinLnBrk="0" hangingPunct="1"/>
          <a:r>
            <a:rPr lang="en-US" sz="1100" baseline="0">
              <a:solidFill>
                <a:schemeClr val="tx1"/>
              </a:solidFill>
              <a:effectLst/>
              <a:latin typeface="+mn-lt"/>
              <a:ea typeface="+mn-ea"/>
              <a:cs typeface="+mn-cs"/>
            </a:rPr>
            <a:t>A) Columns may be added to the right of the current table; two columns "Unit Price" and "Total Firm Fixed Price" would be added for each additional currency of the bid</a:t>
          </a:r>
          <a:r>
            <a:rPr lang="pl-PL" sz="1100" baseline="0">
              <a:solidFill>
                <a:schemeClr val="tx1"/>
              </a:solidFill>
              <a:effectLst/>
              <a:latin typeface="+mn-lt"/>
              <a:ea typeface="+mn-ea"/>
              <a:cs typeface="+mn-cs"/>
            </a:rPr>
            <a:t>;</a:t>
          </a:r>
        </a:p>
        <a:p>
          <a:pPr eaLnBrk="1" fontAlgn="auto" latinLnBrk="0" hangingPunct="1"/>
          <a:r>
            <a:rPr lang="en-US" sz="1100" baseline="0">
              <a:solidFill>
                <a:schemeClr val="tx1"/>
              </a:solidFill>
              <a:effectLst/>
              <a:latin typeface="+mn-lt"/>
              <a:ea typeface="+mn-ea"/>
              <a:cs typeface="+mn-cs"/>
            </a:rPr>
            <a:t>B) Bidders may duplicate the CLIN Summary tab for each currency bid.</a:t>
          </a:r>
        </a:p>
        <a:p>
          <a:pPr eaLnBrk="1" fontAlgn="auto" latinLnBrk="0" hangingPunct="1"/>
          <a:endParaRPr lang="en-US">
            <a:effectLst/>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a:p>
          <a:r>
            <a:rPr lang="en-US" sz="1100" b="1" baseline="0">
              <a:solidFill>
                <a:schemeClr val="tx1"/>
              </a:solidFill>
              <a:effectLst/>
              <a:latin typeface="+mn-lt"/>
              <a:ea typeface="+mn-ea"/>
              <a:cs typeface="+mn-cs"/>
            </a:rPr>
            <a:t>Important Note: </a:t>
          </a:r>
          <a:r>
            <a:rPr lang="en-US" sz="1100" b="0" baseline="0">
              <a:solidFill>
                <a:schemeClr val="tx1"/>
              </a:solidFill>
              <a:effectLst/>
              <a:latin typeface="+mn-lt"/>
              <a:ea typeface="+mn-ea"/>
              <a:cs typeface="+mn-cs"/>
            </a:rPr>
            <a:t>The total sum of the "Firm Fixed Price" column in this CLIN Summary sheet should equal the grand total from the "Offer Summary" tab. These totals are also required to be traceable to the totals from the details tabs BATCH #1 + BATCH #2 + BATCH #3 + Labour + Other Material + Travel + ODC) = CLIN Summary Tab = Offer Summary Tab.</a:t>
          </a:r>
          <a:endParaRPr lang="en-GB">
            <a:effectLst/>
          </a:endParaRP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12</xdr:col>
      <xdr:colOff>0</xdr:colOff>
      <xdr:row>4</xdr:row>
      <xdr:rowOff>0</xdr:rowOff>
    </xdr:from>
    <xdr:ext cx="3482340" cy="2550442"/>
    <xdr:sp macro="" textlink="">
      <xdr:nvSpPr>
        <xdr:cNvPr id="2" name="TextBox 1">
          <a:extLst>
            <a:ext uri="{FF2B5EF4-FFF2-40B4-BE49-F238E27FC236}">
              <a16:creationId xmlns:a16="http://schemas.microsoft.com/office/drawing/2014/main" id="{00000000-0008-0000-0600-000002000000}"/>
            </a:ext>
          </a:extLst>
        </xdr:cNvPr>
        <xdr:cNvSpPr txBox="1"/>
      </xdr:nvSpPr>
      <xdr:spPr>
        <a:xfrm>
          <a:off x="23936325" y="552450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3" name="TextBox 2">
          <a:extLst>
            <a:ext uri="{FF2B5EF4-FFF2-40B4-BE49-F238E27FC236}">
              <a16:creationId xmlns:a16="http://schemas.microsoft.com/office/drawing/2014/main" id="{00000000-0008-0000-0700-000002000000}"/>
            </a:ext>
          </a:extLst>
        </xdr:cNvPr>
        <xdr:cNvSpPr txBox="1"/>
      </xdr:nvSpPr>
      <xdr:spPr>
        <a:xfrm>
          <a:off x="23936325" y="552450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4" name="TextBox 3">
          <a:extLst>
            <a:ext uri="{FF2B5EF4-FFF2-40B4-BE49-F238E27FC236}">
              <a16:creationId xmlns:a16="http://schemas.microsoft.com/office/drawing/2014/main" id="{00000000-0008-0000-0700-000002000000}"/>
            </a:ext>
          </a:extLst>
        </xdr:cNvPr>
        <xdr:cNvSpPr txBox="1"/>
      </xdr:nvSpPr>
      <xdr:spPr>
        <a:xfrm>
          <a:off x="23936325" y="862965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5" name="TextBox 4">
          <a:extLst>
            <a:ext uri="{FF2B5EF4-FFF2-40B4-BE49-F238E27FC236}">
              <a16:creationId xmlns:a16="http://schemas.microsoft.com/office/drawing/2014/main" id="{00000000-0008-0000-0600-000002000000}"/>
            </a:ext>
          </a:extLst>
        </xdr:cNvPr>
        <xdr:cNvSpPr txBox="1"/>
      </xdr:nvSpPr>
      <xdr:spPr>
        <a:xfrm>
          <a:off x="23936325" y="7812405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6" name="TextBox 5">
          <a:extLst>
            <a:ext uri="{FF2B5EF4-FFF2-40B4-BE49-F238E27FC236}">
              <a16:creationId xmlns:a16="http://schemas.microsoft.com/office/drawing/2014/main" id="{00000000-0008-0000-0700-000002000000}"/>
            </a:ext>
          </a:extLst>
        </xdr:cNvPr>
        <xdr:cNvSpPr txBox="1"/>
      </xdr:nvSpPr>
      <xdr:spPr>
        <a:xfrm>
          <a:off x="23936325" y="7812405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7" name="TextBox 6">
          <a:extLst>
            <a:ext uri="{FF2B5EF4-FFF2-40B4-BE49-F238E27FC236}">
              <a16:creationId xmlns:a16="http://schemas.microsoft.com/office/drawing/2014/main" id="{00000000-0008-0000-0700-000002000000}"/>
            </a:ext>
          </a:extLst>
        </xdr:cNvPr>
        <xdr:cNvSpPr txBox="1"/>
      </xdr:nvSpPr>
      <xdr:spPr>
        <a:xfrm>
          <a:off x="23936325" y="9834562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8" name="TextBox 7">
          <a:extLst>
            <a:ext uri="{FF2B5EF4-FFF2-40B4-BE49-F238E27FC236}">
              <a16:creationId xmlns:a16="http://schemas.microsoft.com/office/drawing/2014/main" id="{00000000-0008-0000-0600-000002000000}"/>
            </a:ext>
          </a:extLst>
        </xdr:cNvPr>
        <xdr:cNvSpPr txBox="1"/>
      </xdr:nvSpPr>
      <xdr:spPr>
        <a:xfrm>
          <a:off x="23936325" y="6482715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9" name="TextBox 8">
          <a:extLst>
            <a:ext uri="{FF2B5EF4-FFF2-40B4-BE49-F238E27FC236}">
              <a16:creationId xmlns:a16="http://schemas.microsoft.com/office/drawing/2014/main" id="{00000000-0008-0000-0700-000002000000}"/>
            </a:ext>
          </a:extLst>
        </xdr:cNvPr>
        <xdr:cNvSpPr txBox="1"/>
      </xdr:nvSpPr>
      <xdr:spPr>
        <a:xfrm>
          <a:off x="23936325" y="6482715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10" name="TextBox 9">
          <a:extLst>
            <a:ext uri="{FF2B5EF4-FFF2-40B4-BE49-F238E27FC236}">
              <a16:creationId xmlns:a16="http://schemas.microsoft.com/office/drawing/2014/main" id="{00000000-0008-0000-0700-000002000000}"/>
            </a:ext>
          </a:extLst>
        </xdr:cNvPr>
        <xdr:cNvSpPr txBox="1"/>
      </xdr:nvSpPr>
      <xdr:spPr>
        <a:xfrm>
          <a:off x="23936325" y="7812405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11" name="TextBox 10">
          <a:extLst>
            <a:ext uri="{FF2B5EF4-FFF2-40B4-BE49-F238E27FC236}">
              <a16:creationId xmlns:a16="http://schemas.microsoft.com/office/drawing/2014/main" id="{00000000-0008-0000-0600-000002000000}"/>
            </a:ext>
          </a:extLst>
        </xdr:cNvPr>
        <xdr:cNvSpPr txBox="1"/>
      </xdr:nvSpPr>
      <xdr:spPr>
        <a:xfrm>
          <a:off x="23936325" y="5153025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12" name="TextBox 11">
          <a:extLst>
            <a:ext uri="{FF2B5EF4-FFF2-40B4-BE49-F238E27FC236}">
              <a16:creationId xmlns:a16="http://schemas.microsoft.com/office/drawing/2014/main" id="{00000000-0008-0000-0700-000002000000}"/>
            </a:ext>
          </a:extLst>
        </xdr:cNvPr>
        <xdr:cNvSpPr txBox="1"/>
      </xdr:nvSpPr>
      <xdr:spPr>
        <a:xfrm>
          <a:off x="23936325" y="5153025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13" name="TextBox 12">
          <a:extLst>
            <a:ext uri="{FF2B5EF4-FFF2-40B4-BE49-F238E27FC236}">
              <a16:creationId xmlns:a16="http://schemas.microsoft.com/office/drawing/2014/main" id="{00000000-0008-0000-0700-000002000000}"/>
            </a:ext>
          </a:extLst>
        </xdr:cNvPr>
        <xdr:cNvSpPr txBox="1"/>
      </xdr:nvSpPr>
      <xdr:spPr>
        <a:xfrm>
          <a:off x="23936325" y="6482715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14" name="TextBox 13">
          <a:extLst>
            <a:ext uri="{FF2B5EF4-FFF2-40B4-BE49-F238E27FC236}">
              <a16:creationId xmlns:a16="http://schemas.microsoft.com/office/drawing/2014/main" id="{00000000-0008-0000-0600-000002000000}"/>
            </a:ext>
          </a:extLst>
        </xdr:cNvPr>
        <xdr:cNvSpPr txBox="1"/>
      </xdr:nvSpPr>
      <xdr:spPr>
        <a:xfrm>
          <a:off x="23936325" y="3823335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15" name="TextBox 14">
          <a:extLst>
            <a:ext uri="{FF2B5EF4-FFF2-40B4-BE49-F238E27FC236}">
              <a16:creationId xmlns:a16="http://schemas.microsoft.com/office/drawing/2014/main" id="{00000000-0008-0000-0700-000002000000}"/>
            </a:ext>
          </a:extLst>
        </xdr:cNvPr>
        <xdr:cNvSpPr txBox="1"/>
      </xdr:nvSpPr>
      <xdr:spPr>
        <a:xfrm>
          <a:off x="23936325" y="3823335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16" name="TextBox 15">
          <a:extLst>
            <a:ext uri="{FF2B5EF4-FFF2-40B4-BE49-F238E27FC236}">
              <a16:creationId xmlns:a16="http://schemas.microsoft.com/office/drawing/2014/main" id="{00000000-0008-0000-0700-000002000000}"/>
            </a:ext>
          </a:extLst>
        </xdr:cNvPr>
        <xdr:cNvSpPr txBox="1"/>
      </xdr:nvSpPr>
      <xdr:spPr>
        <a:xfrm>
          <a:off x="23936325" y="5153025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17" name="TextBox 16">
          <a:extLst>
            <a:ext uri="{FF2B5EF4-FFF2-40B4-BE49-F238E27FC236}">
              <a16:creationId xmlns:a16="http://schemas.microsoft.com/office/drawing/2014/main" id="{00000000-0008-0000-0600-000002000000}"/>
            </a:ext>
          </a:extLst>
        </xdr:cNvPr>
        <xdr:cNvSpPr txBox="1"/>
      </xdr:nvSpPr>
      <xdr:spPr>
        <a:xfrm>
          <a:off x="23936325" y="2187892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18" name="TextBox 17">
          <a:extLst>
            <a:ext uri="{FF2B5EF4-FFF2-40B4-BE49-F238E27FC236}">
              <a16:creationId xmlns:a16="http://schemas.microsoft.com/office/drawing/2014/main" id="{00000000-0008-0000-0700-000002000000}"/>
            </a:ext>
          </a:extLst>
        </xdr:cNvPr>
        <xdr:cNvSpPr txBox="1"/>
      </xdr:nvSpPr>
      <xdr:spPr>
        <a:xfrm>
          <a:off x="23936325" y="2187892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19" name="TextBox 18">
          <a:extLst>
            <a:ext uri="{FF2B5EF4-FFF2-40B4-BE49-F238E27FC236}">
              <a16:creationId xmlns:a16="http://schemas.microsoft.com/office/drawing/2014/main" id="{00000000-0008-0000-0700-000002000000}"/>
            </a:ext>
          </a:extLst>
        </xdr:cNvPr>
        <xdr:cNvSpPr txBox="1"/>
      </xdr:nvSpPr>
      <xdr:spPr>
        <a:xfrm>
          <a:off x="23936325" y="3823335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20" name="TextBox 19">
          <a:extLst>
            <a:ext uri="{FF2B5EF4-FFF2-40B4-BE49-F238E27FC236}">
              <a16:creationId xmlns:a16="http://schemas.microsoft.com/office/drawing/2014/main" id="{00000000-0008-0000-0600-000002000000}"/>
            </a:ext>
          </a:extLst>
        </xdr:cNvPr>
        <xdr:cNvSpPr txBox="1"/>
      </xdr:nvSpPr>
      <xdr:spPr>
        <a:xfrm>
          <a:off x="23936325" y="9834562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21" name="TextBox 20">
          <a:extLst>
            <a:ext uri="{FF2B5EF4-FFF2-40B4-BE49-F238E27FC236}">
              <a16:creationId xmlns:a16="http://schemas.microsoft.com/office/drawing/2014/main" id="{00000000-0008-0000-0700-000002000000}"/>
            </a:ext>
          </a:extLst>
        </xdr:cNvPr>
        <xdr:cNvSpPr txBox="1"/>
      </xdr:nvSpPr>
      <xdr:spPr>
        <a:xfrm>
          <a:off x="23936325" y="9834562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22" name="TextBox 21">
          <a:extLst>
            <a:ext uri="{FF2B5EF4-FFF2-40B4-BE49-F238E27FC236}">
              <a16:creationId xmlns:a16="http://schemas.microsoft.com/office/drawing/2014/main" id="{00000000-0008-0000-0700-000002000000}"/>
            </a:ext>
          </a:extLst>
        </xdr:cNvPr>
        <xdr:cNvSpPr txBox="1"/>
      </xdr:nvSpPr>
      <xdr:spPr>
        <a:xfrm>
          <a:off x="23936325" y="9834562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23" name="TextBox 22">
          <a:extLst>
            <a:ext uri="{FF2B5EF4-FFF2-40B4-BE49-F238E27FC236}">
              <a16:creationId xmlns:a16="http://schemas.microsoft.com/office/drawing/2014/main" id="{00000000-0008-0000-0600-000002000000}"/>
            </a:ext>
          </a:extLst>
        </xdr:cNvPr>
        <xdr:cNvSpPr txBox="1"/>
      </xdr:nvSpPr>
      <xdr:spPr>
        <a:xfrm>
          <a:off x="23936325" y="9834562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24" name="TextBox 23">
          <a:extLst>
            <a:ext uri="{FF2B5EF4-FFF2-40B4-BE49-F238E27FC236}">
              <a16:creationId xmlns:a16="http://schemas.microsoft.com/office/drawing/2014/main" id="{00000000-0008-0000-0700-000002000000}"/>
            </a:ext>
          </a:extLst>
        </xdr:cNvPr>
        <xdr:cNvSpPr txBox="1"/>
      </xdr:nvSpPr>
      <xdr:spPr>
        <a:xfrm>
          <a:off x="23936325" y="9834562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29" name="TextBox 28">
          <a:extLst>
            <a:ext uri="{FF2B5EF4-FFF2-40B4-BE49-F238E27FC236}">
              <a16:creationId xmlns:a16="http://schemas.microsoft.com/office/drawing/2014/main" id="{00000000-0008-0000-0600-000002000000}"/>
            </a:ext>
          </a:extLst>
        </xdr:cNvPr>
        <xdr:cNvSpPr txBox="1"/>
      </xdr:nvSpPr>
      <xdr:spPr>
        <a:xfrm>
          <a:off x="23936325" y="2187892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30" name="TextBox 29">
          <a:extLst>
            <a:ext uri="{FF2B5EF4-FFF2-40B4-BE49-F238E27FC236}">
              <a16:creationId xmlns:a16="http://schemas.microsoft.com/office/drawing/2014/main" id="{00000000-0008-0000-0700-000002000000}"/>
            </a:ext>
          </a:extLst>
        </xdr:cNvPr>
        <xdr:cNvSpPr txBox="1"/>
      </xdr:nvSpPr>
      <xdr:spPr>
        <a:xfrm>
          <a:off x="23936325" y="2187892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31" name="TextBox 30">
          <a:extLst>
            <a:ext uri="{FF2B5EF4-FFF2-40B4-BE49-F238E27FC236}">
              <a16:creationId xmlns:a16="http://schemas.microsoft.com/office/drawing/2014/main" id="{00000000-0008-0000-0700-000002000000}"/>
            </a:ext>
          </a:extLst>
        </xdr:cNvPr>
        <xdr:cNvSpPr txBox="1"/>
      </xdr:nvSpPr>
      <xdr:spPr>
        <a:xfrm>
          <a:off x="23936325" y="249840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32" name="TextBox 31">
          <a:extLst>
            <a:ext uri="{FF2B5EF4-FFF2-40B4-BE49-F238E27FC236}">
              <a16:creationId xmlns:a16="http://schemas.microsoft.com/office/drawing/2014/main" id="{00000000-0008-0000-0600-000002000000}"/>
            </a:ext>
          </a:extLst>
        </xdr:cNvPr>
        <xdr:cNvSpPr txBox="1"/>
      </xdr:nvSpPr>
      <xdr:spPr>
        <a:xfrm>
          <a:off x="23936325" y="3823335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33" name="TextBox 32">
          <a:extLst>
            <a:ext uri="{FF2B5EF4-FFF2-40B4-BE49-F238E27FC236}">
              <a16:creationId xmlns:a16="http://schemas.microsoft.com/office/drawing/2014/main" id="{00000000-0008-0000-0700-000002000000}"/>
            </a:ext>
          </a:extLst>
        </xdr:cNvPr>
        <xdr:cNvSpPr txBox="1"/>
      </xdr:nvSpPr>
      <xdr:spPr>
        <a:xfrm>
          <a:off x="23936325" y="3823335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34" name="TextBox 33">
          <a:extLst>
            <a:ext uri="{FF2B5EF4-FFF2-40B4-BE49-F238E27FC236}">
              <a16:creationId xmlns:a16="http://schemas.microsoft.com/office/drawing/2014/main" id="{00000000-0008-0000-0600-000002000000}"/>
            </a:ext>
          </a:extLst>
        </xdr:cNvPr>
        <xdr:cNvSpPr txBox="1"/>
      </xdr:nvSpPr>
      <xdr:spPr>
        <a:xfrm>
          <a:off x="23936325" y="3823335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35" name="TextBox 34">
          <a:extLst>
            <a:ext uri="{FF2B5EF4-FFF2-40B4-BE49-F238E27FC236}">
              <a16:creationId xmlns:a16="http://schemas.microsoft.com/office/drawing/2014/main" id="{00000000-0008-0000-0700-000002000000}"/>
            </a:ext>
          </a:extLst>
        </xdr:cNvPr>
        <xdr:cNvSpPr txBox="1"/>
      </xdr:nvSpPr>
      <xdr:spPr>
        <a:xfrm>
          <a:off x="23936325" y="3823335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36" name="TextBox 35">
          <a:extLst>
            <a:ext uri="{FF2B5EF4-FFF2-40B4-BE49-F238E27FC236}">
              <a16:creationId xmlns:a16="http://schemas.microsoft.com/office/drawing/2014/main" id="{00000000-0008-0000-0700-000002000000}"/>
            </a:ext>
          </a:extLst>
        </xdr:cNvPr>
        <xdr:cNvSpPr txBox="1"/>
      </xdr:nvSpPr>
      <xdr:spPr>
        <a:xfrm>
          <a:off x="23936325" y="384714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37" name="TextBox 36">
          <a:extLst>
            <a:ext uri="{FF2B5EF4-FFF2-40B4-BE49-F238E27FC236}">
              <a16:creationId xmlns:a16="http://schemas.microsoft.com/office/drawing/2014/main" id="{00000000-0008-0000-0600-000002000000}"/>
            </a:ext>
          </a:extLst>
        </xdr:cNvPr>
        <xdr:cNvSpPr txBox="1"/>
      </xdr:nvSpPr>
      <xdr:spPr>
        <a:xfrm>
          <a:off x="23936325" y="5153025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38" name="TextBox 37">
          <a:extLst>
            <a:ext uri="{FF2B5EF4-FFF2-40B4-BE49-F238E27FC236}">
              <a16:creationId xmlns:a16="http://schemas.microsoft.com/office/drawing/2014/main" id="{00000000-0008-0000-0700-000002000000}"/>
            </a:ext>
          </a:extLst>
        </xdr:cNvPr>
        <xdr:cNvSpPr txBox="1"/>
      </xdr:nvSpPr>
      <xdr:spPr>
        <a:xfrm>
          <a:off x="23936325" y="5153025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39" name="TextBox 38">
          <a:extLst>
            <a:ext uri="{FF2B5EF4-FFF2-40B4-BE49-F238E27FC236}">
              <a16:creationId xmlns:a16="http://schemas.microsoft.com/office/drawing/2014/main" id="{00000000-0008-0000-0700-000002000000}"/>
            </a:ext>
          </a:extLst>
        </xdr:cNvPr>
        <xdr:cNvSpPr txBox="1"/>
      </xdr:nvSpPr>
      <xdr:spPr>
        <a:xfrm>
          <a:off x="23936325" y="5153025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40" name="TextBox 39">
          <a:extLst>
            <a:ext uri="{FF2B5EF4-FFF2-40B4-BE49-F238E27FC236}">
              <a16:creationId xmlns:a16="http://schemas.microsoft.com/office/drawing/2014/main" id="{00000000-0008-0000-0600-000002000000}"/>
            </a:ext>
          </a:extLst>
        </xdr:cNvPr>
        <xdr:cNvSpPr txBox="1"/>
      </xdr:nvSpPr>
      <xdr:spPr>
        <a:xfrm>
          <a:off x="23936325" y="5153025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41" name="TextBox 40">
          <a:extLst>
            <a:ext uri="{FF2B5EF4-FFF2-40B4-BE49-F238E27FC236}">
              <a16:creationId xmlns:a16="http://schemas.microsoft.com/office/drawing/2014/main" id="{00000000-0008-0000-0700-000002000000}"/>
            </a:ext>
          </a:extLst>
        </xdr:cNvPr>
        <xdr:cNvSpPr txBox="1"/>
      </xdr:nvSpPr>
      <xdr:spPr>
        <a:xfrm>
          <a:off x="23936325" y="5153025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42" name="TextBox 41">
          <a:extLst>
            <a:ext uri="{FF2B5EF4-FFF2-40B4-BE49-F238E27FC236}">
              <a16:creationId xmlns:a16="http://schemas.microsoft.com/office/drawing/2014/main" id="{00000000-0008-0000-0600-000002000000}"/>
            </a:ext>
          </a:extLst>
        </xdr:cNvPr>
        <xdr:cNvSpPr txBox="1"/>
      </xdr:nvSpPr>
      <xdr:spPr>
        <a:xfrm>
          <a:off x="23936325" y="5153025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43" name="TextBox 42">
          <a:extLst>
            <a:ext uri="{FF2B5EF4-FFF2-40B4-BE49-F238E27FC236}">
              <a16:creationId xmlns:a16="http://schemas.microsoft.com/office/drawing/2014/main" id="{00000000-0008-0000-0700-000002000000}"/>
            </a:ext>
          </a:extLst>
        </xdr:cNvPr>
        <xdr:cNvSpPr txBox="1"/>
      </xdr:nvSpPr>
      <xdr:spPr>
        <a:xfrm>
          <a:off x="23936325" y="5153025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44" name="TextBox 43">
          <a:extLst>
            <a:ext uri="{FF2B5EF4-FFF2-40B4-BE49-F238E27FC236}">
              <a16:creationId xmlns:a16="http://schemas.microsoft.com/office/drawing/2014/main" id="{00000000-0008-0000-0700-000002000000}"/>
            </a:ext>
          </a:extLst>
        </xdr:cNvPr>
        <xdr:cNvSpPr txBox="1"/>
      </xdr:nvSpPr>
      <xdr:spPr>
        <a:xfrm>
          <a:off x="23936325" y="5196840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45" name="TextBox 44">
          <a:extLst>
            <a:ext uri="{FF2B5EF4-FFF2-40B4-BE49-F238E27FC236}">
              <a16:creationId xmlns:a16="http://schemas.microsoft.com/office/drawing/2014/main" id="{00000000-0008-0000-0600-000002000000}"/>
            </a:ext>
          </a:extLst>
        </xdr:cNvPr>
        <xdr:cNvSpPr txBox="1"/>
      </xdr:nvSpPr>
      <xdr:spPr>
        <a:xfrm>
          <a:off x="23936325" y="6482715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46" name="TextBox 45">
          <a:extLst>
            <a:ext uri="{FF2B5EF4-FFF2-40B4-BE49-F238E27FC236}">
              <a16:creationId xmlns:a16="http://schemas.microsoft.com/office/drawing/2014/main" id="{00000000-0008-0000-0700-000002000000}"/>
            </a:ext>
          </a:extLst>
        </xdr:cNvPr>
        <xdr:cNvSpPr txBox="1"/>
      </xdr:nvSpPr>
      <xdr:spPr>
        <a:xfrm>
          <a:off x="23936325" y="6482715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47" name="TextBox 46">
          <a:extLst>
            <a:ext uri="{FF2B5EF4-FFF2-40B4-BE49-F238E27FC236}">
              <a16:creationId xmlns:a16="http://schemas.microsoft.com/office/drawing/2014/main" id="{00000000-0008-0000-0700-000002000000}"/>
            </a:ext>
          </a:extLst>
        </xdr:cNvPr>
        <xdr:cNvSpPr txBox="1"/>
      </xdr:nvSpPr>
      <xdr:spPr>
        <a:xfrm>
          <a:off x="23936325" y="6482715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48" name="TextBox 47">
          <a:extLst>
            <a:ext uri="{FF2B5EF4-FFF2-40B4-BE49-F238E27FC236}">
              <a16:creationId xmlns:a16="http://schemas.microsoft.com/office/drawing/2014/main" id="{00000000-0008-0000-0600-000002000000}"/>
            </a:ext>
          </a:extLst>
        </xdr:cNvPr>
        <xdr:cNvSpPr txBox="1"/>
      </xdr:nvSpPr>
      <xdr:spPr>
        <a:xfrm>
          <a:off x="23936325" y="6482715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49" name="TextBox 48">
          <a:extLst>
            <a:ext uri="{FF2B5EF4-FFF2-40B4-BE49-F238E27FC236}">
              <a16:creationId xmlns:a16="http://schemas.microsoft.com/office/drawing/2014/main" id="{00000000-0008-0000-0700-000002000000}"/>
            </a:ext>
          </a:extLst>
        </xdr:cNvPr>
        <xdr:cNvSpPr txBox="1"/>
      </xdr:nvSpPr>
      <xdr:spPr>
        <a:xfrm>
          <a:off x="23936325" y="6482715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50" name="TextBox 49">
          <a:extLst>
            <a:ext uri="{FF2B5EF4-FFF2-40B4-BE49-F238E27FC236}">
              <a16:creationId xmlns:a16="http://schemas.microsoft.com/office/drawing/2014/main" id="{00000000-0008-0000-0700-000002000000}"/>
            </a:ext>
          </a:extLst>
        </xdr:cNvPr>
        <xdr:cNvSpPr txBox="1"/>
      </xdr:nvSpPr>
      <xdr:spPr>
        <a:xfrm>
          <a:off x="23936325" y="6482715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51" name="TextBox 50">
          <a:extLst>
            <a:ext uri="{FF2B5EF4-FFF2-40B4-BE49-F238E27FC236}">
              <a16:creationId xmlns:a16="http://schemas.microsoft.com/office/drawing/2014/main" id="{00000000-0008-0000-0600-000002000000}"/>
            </a:ext>
          </a:extLst>
        </xdr:cNvPr>
        <xdr:cNvSpPr txBox="1"/>
      </xdr:nvSpPr>
      <xdr:spPr>
        <a:xfrm>
          <a:off x="23936325" y="6482715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52" name="TextBox 51">
          <a:extLst>
            <a:ext uri="{FF2B5EF4-FFF2-40B4-BE49-F238E27FC236}">
              <a16:creationId xmlns:a16="http://schemas.microsoft.com/office/drawing/2014/main" id="{00000000-0008-0000-0700-000002000000}"/>
            </a:ext>
          </a:extLst>
        </xdr:cNvPr>
        <xdr:cNvSpPr txBox="1"/>
      </xdr:nvSpPr>
      <xdr:spPr>
        <a:xfrm>
          <a:off x="23936325" y="6482715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53" name="TextBox 52">
          <a:extLst>
            <a:ext uri="{FF2B5EF4-FFF2-40B4-BE49-F238E27FC236}">
              <a16:creationId xmlns:a16="http://schemas.microsoft.com/office/drawing/2014/main" id="{00000000-0008-0000-0600-000002000000}"/>
            </a:ext>
          </a:extLst>
        </xdr:cNvPr>
        <xdr:cNvSpPr txBox="1"/>
      </xdr:nvSpPr>
      <xdr:spPr>
        <a:xfrm>
          <a:off x="23936325" y="6482715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54" name="TextBox 53">
          <a:extLst>
            <a:ext uri="{FF2B5EF4-FFF2-40B4-BE49-F238E27FC236}">
              <a16:creationId xmlns:a16="http://schemas.microsoft.com/office/drawing/2014/main" id="{00000000-0008-0000-0700-000002000000}"/>
            </a:ext>
          </a:extLst>
        </xdr:cNvPr>
        <xdr:cNvSpPr txBox="1"/>
      </xdr:nvSpPr>
      <xdr:spPr>
        <a:xfrm>
          <a:off x="23936325" y="6482715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55" name="TextBox 54">
          <a:extLst>
            <a:ext uri="{FF2B5EF4-FFF2-40B4-BE49-F238E27FC236}">
              <a16:creationId xmlns:a16="http://schemas.microsoft.com/office/drawing/2014/main" id="{00000000-0008-0000-0700-000002000000}"/>
            </a:ext>
          </a:extLst>
        </xdr:cNvPr>
        <xdr:cNvSpPr txBox="1"/>
      </xdr:nvSpPr>
      <xdr:spPr>
        <a:xfrm>
          <a:off x="23936325" y="6793230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56" name="TextBox 55">
          <a:extLst>
            <a:ext uri="{FF2B5EF4-FFF2-40B4-BE49-F238E27FC236}">
              <a16:creationId xmlns:a16="http://schemas.microsoft.com/office/drawing/2014/main" id="{00000000-0008-0000-0600-000002000000}"/>
            </a:ext>
          </a:extLst>
        </xdr:cNvPr>
        <xdr:cNvSpPr txBox="1"/>
      </xdr:nvSpPr>
      <xdr:spPr>
        <a:xfrm>
          <a:off x="23936325" y="7812405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57" name="TextBox 56">
          <a:extLst>
            <a:ext uri="{FF2B5EF4-FFF2-40B4-BE49-F238E27FC236}">
              <a16:creationId xmlns:a16="http://schemas.microsoft.com/office/drawing/2014/main" id="{00000000-0008-0000-0700-000002000000}"/>
            </a:ext>
          </a:extLst>
        </xdr:cNvPr>
        <xdr:cNvSpPr txBox="1"/>
      </xdr:nvSpPr>
      <xdr:spPr>
        <a:xfrm>
          <a:off x="23936325" y="7812405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58" name="TextBox 57">
          <a:extLst>
            <a:ext uri="{FF2B5EF4-FFF2-40B4-BE49-F238E27FC236}">
              <a16:creationId xmlns:a16="http://schemas.microsoft.com/office/drawing/2014/main" id="{00000000-0008-0000-0700-000002000000}"/>
            </a:ext>
          </a:extLst>
        </xdr:cNvPr>
        <xdr:cNvSpPr txBox="1"/>
      </xdr:nvSpPr>
      <xdr:spPr>
        <a:xfrm>
          <a:off x="23936325" y="7812405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59" name="TextBox 58">
          <a:extLst>
            <a:ext uri="{FF2B5EF4-FFF2-40B4-BE49-F238E27FC236}">
              <a16:creationId xmlns:a16="http://schemas.microsoft.com/office/drawing/2014/main" id="{00000000-0008-0000-0600-000002000000}"/>
            </a:ext>
          </a:extLst>
        </xdr:cNvPr>
        <xdr:cNvSpPr txBox="1"/>
      </xdr:nvSpPr>
      <xdr:spPr>
        <a:xfrm>
          <a:off x="23936325" y="7812405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60" name="TextBox 59">
          <a:extLst>
            <a:ext uri="{FF2B5EF4-FFF2-40B4-BE49-F238E27FC236}">
              <a16:creationId xmlns:a16="http://schemas.microsoft.com/office/drawing/2014/main" id="{00000000-0008-0000-0700-000002000000}"/>
            </a:ext>
          </a:extLst>
        </xdr:cNvPr>
        <xdr:cNvSpPr txBox="1"/>
      </xdr:nvSpPr>
      <xdr:spPr>
        <a:xfrm>
          <a:off x="23936325" y="7812405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61" name="TextBox 60">
          <a:extLst>
            <a:ext uri="{FF2B5EF4-FFF2-40B4-BE49-F238E27FC236}">
              <a16:creationId xmlns:a16="http://schemas.microsoft.com/office/drawing/2014/main" id="{00000000-0008-0000-0700-000002000000}"/>
            </a:ext>
          </a:extLst>
        </xdr:cNvPr>
        <xdr:cNvSpPr txBox="1"/>
      </xdr:nvSpPr>
      <xdr:spPr>
        <a:xfrm>
          <a:off x="23936325" y="7812405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62" name="TextBox 61">
          <a:extLst>
            <a:ext uri="{FF2B5EF4-FFF2-40B4-BE49-F238E27FC236}">
              <a16:creationId xmlns:a16="http://schemas.microsoft.com/office/drawing/2014/main" id="{00000000-0008-0000-0600-000002000000}"/>
            </a:ext>
          </a:extLst>
        </xdr:cNvPr>
        <xdr:cNvSpPr txBox="1"/>
      </xdr:nvSpPr>
      <xdr:spPr>
        <a:xfrm>
          <a:off x="23936325" y="7812405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63" name="TextBox 62">
          <a:extLst>
            <a:ext uri="{FF2B5EF4-FFF2-40B4-BE49-F238E27FC236}">
              <a16:creationId xmlns:a16="http://schemas.microsoft.com/office/drawing/2014/main" id="{00000000-0008-0000-0700-000002000000}"/>
            </a:ext>
          </a:extLst>
        </xdr:cNvPr>
        <xdr:cNvSpPr txBox="1"/>
      </xdr:nvSpPr>
      <xdr:spPr>
        <a:xfrm>
          <a:off x="23936325" y="7812405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64" name="TextBox 63">
          <a:extLst>
            <a:ext uri="{FF2B5EF4-FFF2-40B4-BE49-F238E27FC236}">
              <a16:creationId xmlns:a16="http://schemas.microsoft.com/office/drawing/2014/main" id="{00000000-0008-0000-0700-000002000000}"/>
            </a:ext>
          </a:extLst>
        </xdr:cNvPr>
        <xdr:cNvSpPr txBox="1"/>
      </xdr:nvSpPr>
      <xdr:spPr>
        <a:xfrm>
          <a:off x="23936325" y="7812405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65" name="TextBox 64">
          <a:extLst>
            <a:ext uri="{FF2B5EF4-FFF2-40B4-BE49-F238E27FC236}">
              <a16:creationId xmlns:a16="http://schemas.microsoft.com/office/drawing/2014/main" id="{00000000-0008-0000-0600-000002000000}"/>
            </a:ext>
          </a:extLst>
        </xdr:cNvPr>
        <xdr:cNvSpPr txBox="1"/>
      </xdr:nvSpPr>
      <xdr:spPr>
        <a:xfrm>
          <a:off x="23936325" y="7812405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66" name="TextBox 65">
          <a:extLst>
            <a:ext uri="{FF2B5EF4-FFF2-40B4-BE49-F238E27FC236}">
              <a16:creationId xmlns:a16="http://schemas.microsoft.com/office/drawing/2014/main" id="{00000000-0008-0000-0700-000002000000}"/>
            </a:ext>
          </a:extLst>
        </xdr:cNvPr>
        <xdr:cNvSpPr txBox="1"/>
      </xdr:nvSpPr>
      <xdr:spPr>
        <a:xfrm>
          <a:off x="23936325" y="7812405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67" name="TextBox 66">
          <a:extLst>
            <a:ext uri="{FF2B5EF4-FFF2-40B4-BE49-F238E27FC236}">
              <a16:creationId xmlns:a16="http://schemas.microsoft.com/office/drawing/2014/main" id="{00000000-0008-0000-0600-000002000000}"/>
            </a:ext>
          </a:extLst>
        </xdr:cNvPr>
        <xdr:cNvSpPr txBox="1"/>
      </xdr:nvSpPr>
      <xdr:spPr>
        <a:xfrm>
          <a:off x="23936325" y="7812405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68" name="TextBox 67">
          <a:extLst>
            <a:ext uri="{FF2B5EF4-FFF2-40B4-BE49-F238E27FC236}">
              <a16:creationId xmlns:a16="http://schemas.microsoft.com/office/drawing/2014/main" id="{00000000-0008-0000-0700-000002000000}"/>
            </a:ext>
          </a:extLst>
        </xdr:cNvPr>
        <xdr:cNvSpPr txBox="1"/>
      </xdr:nvSpPr>
      <xdr:spPr>
        <a:xfrm>
          <a:off x="23936325" y="7812405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69" name="TextBox 68">
          <a:extLst>
            <a:ext uri="{FF2B5EF4-FFF2-40B4-BE49-F238E27FC236}">
              <a16:creationId xmlns:a16="http://schemas.microsoft.com/office/drawing/2014/main" id="{00000000-0008-0000-0700-000002000000}"/>
            </a:ext>
          </a:extLst>
        </xdr:cNvPr>
        <xdr:cNvSpPr txBox="1"/>
      </xdr:nvSpPr>
      <xdr:spPr>
        <a:xfrm>
          <a:off x="23936325" y="8161020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70" name="TextBox 69">
          <a:extLst>
            <a:ext uri="{FF2B5EF4-FFF2-40B4-BE49-F238E27FC236}">
              <a16:creationId xmlns:a16="http://schemas.microsoft.com/office/drawing/2014/main" id="{00000000-0008-0000-0600-000002000000}"/>
            </a:ext>
          </a:extLst>
        </xdr:cNvPr>
        <xdr:cNvSpPr txBox="1"/>
      </xdr:nvSpPr>
      <xdr:spPr>
        <a:xfrm>
          <a:off x="23936325" y="8523922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71" name="TextBox 70">
          <a:extLst>
            <a:ext uri="{FF2B5EF4-FFF2-40B4-BE49-F238E27FC236}">
              <a16:creationId xmlns:a16="http://schemas.microsoft.com/office/drawing/2014/main" id="{00000000-0008-0000-0700-000002000000}"/>
            </a:ext>
          </a:extLst>
        </xdr:cNvPr>
        <xdr:cNvSpPr txBox="1"/>
      </xdr:nvSpPr>
      <xdr:spPr>
        <a:xfrm>
          <a:off x="23936325" y="8523922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72" name="TextBox 71">
          <a:extLst>
            <a:ext uri="{FF2B5EF4-FFF2-40B4-BE49-F238E27FC236}">
              <a16:creationId xmlns:a16="http://schemas.microsoft.com/office/drawing/2014/main" id="{00000000-0008-0000-0700-000002000000}"/>
            </a:ext>
          </a:extLst>
        </xdr:cNvPr>
        <xdr:cNvSpPr txBox="1"/>
      </xdr:nvSpPr>
      <xdr:spPr>
        <a:xfrm>
          <a:off x="23936325" y="8523922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73" name="TextBox 72">
          <a:extLst>
            <a:ext uri="{FF2B5EF4-FFF2-40B4-BE49-F238E27FC236}">
              <a16:creationId xmlns:a16="http://schemas.microsoft.com/office/drawing/2014/main" id="{00000000-0008-0000-0600-000002000000}"/>
            </a:ext>
          </a:extLst>
        </xdr:cNvPr>
        <xdr:cNvSpPr txBox="1"/>
      </xdr:nvSpPr>
      <xdr:spPr>
        <a:xfrm>
          <a:off x="23936325" y="8523922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74" name="TextBox 73">
          <a:extLst>
            <a:ext uri="{FF2B5EF4-FFF2-40B4-BE49-F238E27FC236}">
              <a16:creationId xmlns:a16="http://schemas.microsoft.com/office/drawing/2014/main" id="{00000000-0008-0000-0700-000002000000}"/>
            </a:ext>
          </a:extLst>
        </xdr:cNvPr>
        <xdr:cNvSpPr txBox="1"/>
      </xdr:nvSpPr>
      <xdr:spPr>
        <a:xfrm>
          <a:off x="23936325" y="8523922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75" name="TextBox 74">
          <a:extLst>
            <a:ext uri="{FF2B5EF4-FFF2-40B4-BE49-F238E27FC236}">
              <a16:creationId xmlns:a16="http://schemas.microsoft.com/office/drawing/2014/main" id="{00000000-0008-0000-0700-000002000000}"/>
            </a:ext>
          </a:extLst>
        </xdr:cNvPr>
        <xdr:cNvSpPr txBox="1"/>
      </xdr:nvSpPr>
      <xdr:spPr>
        <a:xfrm>
          <a:off x="23936325" y="8523922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76" name="TextBox 75">
          <a:extLst>
            <a:ext uri="{FF2B5EF4-FFF2-40B4-BE49-F238E27FC236}">
              <a16:creationId xmlns:a16="http://schemas.microsoft.com/office/drawing/2014/main" id="{00000000-0008-0000-0600-000002000000}"/>
            </a:ext>
          </a:extLst>
        </xdr:cNvPr>
        <xdr:cNvSpPr txBox="1"/>
      </xdr:nvSpPr>
      <xdr:spPr>
        <a:xfrm>
          <a:off x="23936325" y="8523922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77" name="TextBox 76">
          <a:extLst>
            <a:ext uri="{FF2B5EF4-FFF2-40B4-BE49-F238E27FC236}">
              <a16:creationId xmlns:a16="http://schemas.microsoft.com/office/drawing/2014/main" id="{00000000-0008-0000-0700-000002000000}"/>
            </a:ext>
          </a:extLst>
        </xdr:cNvPr>
        <xdr:cNvSpPr txBox="1"/>
      </xdr:nvSpPr>
      <xdr:spPr>
        <a:xfrm>
          <a:off x="23936325" y="8523922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78" name="TextBox 77">
          <a:extLst>
            <a:ext uri="{FF2B5EF4-FFF2-40B4-BE49-F238E27FC236}">
              <a16:creationId xmlns:a16="http://schemas.microsoft.com/office/drawing/2014/main" id="{00000000-0008-0000-0700-000002000000}"/>
            </a:ext>
          </a:extLst>
        </xdr:cNvPr>
        <xdr:cNvSpPr txBox="1"/>
      </xdr:nvSpPr>
      <xdr:spPr>
        <a:xfrm>
          <a:off x="23936325" y="8523922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79" name="TextBox 78">
          <a:extLst>
            <a:ext uri="{FF2B5EF4-FFF2-40B4-BE49-F238E27FC236}">
              <a16:creationId xmlns:a16="http://schemas.microsoft.com/office/drawing/2014/main" id="{00000000-0008-0000-0600-000002000000}"/>
            </a:ext>
          </a:extLst>
        </xdr:cNvPr>
        <xdr:cNvSpPr txBox="1"/>
      </xdr:nvSpPr>
      <xdr:spPr>
        <a:xfrm>
          <a:off x="23936325" y="8523922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80" name="TextBox 79">
          <a:extLst>
            <a:ext uri="{FF2B5EF4-FFF2-40B4-BE49-F238E27FC236}">
              <a16:creationId xmlns:a16="http://schemas.microsoft.com/office/drawing/2014/main" id="{00000000-0008-0000-0700-000002000000}"/>
            </a:ext>
          </a:extLst>
        </xdr:cNvPr>
        <xdr:cNvSpPr txBox="1"/>
      </xdr:nvSpPr>
      <xdr:spPr>
        <a:xfrm>
          <a:off x="23936325" y="8523922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81" name="TextBox 80">
          <a:extLst>
            <a:ext uri="{FF2B5EF4-FFF2-40B4-BE49-F238E27FC236}">
              <a16:creationId xmlns:a16="http://schemas.microsoft.com/office/drawing/2014/main" id="{00000000-0008-0000-0700-000002000000}"/>
            </a:ext>
          </a:extLst>
        </xdr:cNvPr>
        <xdr:cNvSpPr txBox="1"/>
      </xdr:nvSpPr>
      <xdr:spPr>
        <a:xfrm>
          <a:off x="23936325" y="8523922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82" name="TextBox 81">
          <a:extLst>
            <a:ext uri="{FF2B5EF4-FFF2-40B4-BE49-F238E27FC236}">
              <a16:creationId xmlns:a16="http://schemas.microsoft.com/office/drawing/2014/main" id="{00000000-0008-0000-0600-000002000000}"/>
            </a:ext>
          </a:extLst>
        </xdr:cNvPr>
        <xdr:cNvSpPr txBox="1"/>
      </xdr:nvSpPr>
      <xdr:spPr>
        <a:xfrm>
          <a:off x="23936325" y="8523922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83" name="TextBox 82">
          <a:extLst>
            <a:ext uri="{FF2B5EF4-FFF2-40B4-BE49-F238E27FC236}">
              <a16:creationId xmlns:a16="http://schemas.microsoft.com/office/drawing/2014/main" id="{00000000-0008-0000-0700-000002000000}"/>
            </a:ext>
          </a:extLst>
        </xdr:cNvPr>
        <xdr:cNvSpPr txBox="1"/>
      </xdr:nvSpPr>
      <xdr:spPr>
        <a:xfrm>
          <a:off x="23936325" y="8523922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84" name="TextBox 83">
          <a:extLst>
            <a:ext uri="{FF2B5EF4-FFF2-40B4-BE49-F238E27FC236}">
              <a16:creationId xmlns:a16="http://schemas.microsoft.com/office/drawing/2014/main" id="{00000000-0008-0000-0600-000002000000}"/>
            </a:ext>
          </a:extLst>
        </xdr:cNvPr>
        <xdr:cNvSpPr txBox="1"/>
      </xdr:nvSpPr>
      <xdr:spPr>
        <a:xfrm>
          <a:off x="23936325" y="8523922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85" name="TextBox 84">
          <a:extLst>
            <a:ext uri="{FF2B5EF4-FFF2-40B4-BE49-F238E27FC236}">
              <a16:creationId xmlns:a16="http://schemas.microsoft.com/office/drawing/2014/main" id="{00000000-0008-0000-0700-000002000000}"/>
            </a:ext>
          </a:extLst>
        </xdr:cNvPr>
        <xdr:cNvSpPr txBox="1"/>
      </xdr:nvSpPr>
      <xdr:spPr>
        <a:xfrm>
          <a:off x="23936325" y="8523922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86" name="TextBox 85">
          <a:extLst>
            <a:ext uri="{FF2B5EF4-FFF2-40B4-BE49-F238E27FC236}">
              <a16:creationId xmlns:a16="http://schemas.microsoft.com/office/drawing/2014/main" id="{00000000-0008-0000-0700-000002000000}"/>
            </a:ext>
          </a:extLst>
        </xdr:cNvPr>
        <xdr:cNvSpPr txBox="1"/>
      </xdr:nvSpPr>
      <xdr:spPr>
        <a:xfrm>
          <a:off x="23936325" y="8547735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87" name="TextBox 86">
          <a:extLst>
            <a:ext uri="{FF2B5EF4-FFF2-40B4-BE49-F238E27FC236}">
              <a16:creationId xmlns:a16="http://schemas.microsoft.com/office/drawing/2014/main" id="{00000000-0008-0000-0600-000002000000}"/>
            </a:ext>
          </a:extLst>
        </xdr:cNvPr>
        <xdr:cNvSpPr txBox="1"/>
      </xdr:nvSpPr>
      <xdr:spPr>
        <a:xfrm>
          <a:off x="23936325" y="9834562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88" name="TextBox 87">
          <a:extLst>
            <a:ext uri="{FF2B5EF4-FFF2-40B4-BE49-F238E27FC236}">
              <a16:creationId xmlns:a16="http://schemas.microsoft.com/office/drawing/2014/main" id="{00000000-0008-0000-0700-000002000000}"/>
            </a:ext>
          </a:extLst>
        </xdr:cNvPr>
        <xdr:cNvSpPr txBox="1"/>
      </xdr:nvSpPr>
      <xdr:spPr>
        <a:xfrm>
          <a:off x="23936325" y="9834562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89" name="TextBox 88">
          <a:extLst>
            <a:ext uri="{FF2B5EF4-FFF2-40B4-BE49-F238E27FC236}">
              <a16:creationId xmlns:a16="http://schemas.microsoft.com/office/drawing/2014/main" id="{00000000-0008-0000-0700-000002000000}"/>
            </a:ext>
          </a:extLst>
        </xdr:cNvPr>
        <xdr:cNvSpPr txBox="1"/>
      </xdr:nvSpPr>
      <xdr:spPr>
        <a:xfrm>
          <a:off x="23936325" y="9834562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90" name="TextBox 89">
          <a:extLst>
            <a:ext uri="{FF2B5EF4-FFF2-40B4-BE49-F238E27FC236}">
              <a16:creationId xmlns:a16="http://schemas.microsoft.com/office/drawing/2014/main" id="{00000000-0008-0000-0600-000002000000}"/>
            </a:ext>
          </a:extLst>
        </xdr:cNvPr>
        <xdr:cNvSpPr txBox="1"/>
      </xdr:nvSpPr>
      <xdr:spPr>
        <a:xfrm>
          <a:off x="23936325" y="9834562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91" name="TextBox 90">
          <a:extLst>
            <a:ext uri="{FF2B5EF4-FFF2-40B4-BE49-F238E27FC236}">
              <a16:creationId xmlns:a16="http://schemas.microsoft.com/office/drawing/2014/main" id="{00000000-0008-0000-0700-000002000000}"/>
            </a:ext>
          </a:extLst>
        </xdr:cNvPr>
        <xdr:cNvSpPr txBox="1"/>
      </xdr:nvSpPr>
      <xdr:spPr>
        <a:xfrm>
          <a:off x="23936325" y="9834562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92" name="TextBox 91">
          <a:extLst>
            <a:ext uri="{FF2B5EF4-FFF2-40B4-BE49-F238E27FC236}">
              <a16:creationId xmlns:a16="http://schemas.microsoft.com/office/drawing/2014/main" id="{00000000-0008-0000-0700-000002000000}"/>
            </a:ext>
          </a:extLst>
        </xdr:cNvPr>
        <xdr:cNvSpPr txBox="1"/>
      </xdr:nvSpPr>
      <xdr:spPr>
        <a:xfrm>
          <a:off x="23936325" y="9834562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93" name="TextBox 92">
          <a:extLst>
            <a:ext uri="{FF2B5EF4-FFF2-40B4-BE49-F238E27FC236}">
              <a16:creationId xmlns:a16="http://schemas.microsoft.com/office/drawing/2014/main" id="{00000000-0008-0000-0600-000002000000}"/>
            </a:ext>
          </a:extLst>
        </xdr:cNvPr>
        <xdr:cNvSpPr txBox="1"/>
      </xdr:nvSpPr>
      <xdr:spPr>
        <a:xfrm>
          <a:off x="23936325" y="9834562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94" name="TextBox 93">
          <a:extLst>
            <a:ext uri="{FF2B5EF4-FFF2-40B4-BE49-F238E27FC236}">
              <a16:creationId xmlns:a16="http://schemas.microsoft.com/office/drawing/2014/main" id="{00000000-0008-0000-0700-000002000000}"/>
            </a:ext>
          </a:extLst>
        </xdr:cNvPr>
        <xdr:cNvSpPr txBox="1"/>
      </xdr:nvSpPr>
      <xdr:spPr>
        <a:xfrm>
          <a:off x="23936325" y="9834562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95" name="TextBox 94">
          <a:extLst>
            <a:ext uri="{FF2B5EF4-FFF2-40B4-BE49-F238E27FC236}">
              <a16:creationId xmlns:a16="http://schemas.microsoft.com/office/drawing/2014/main" id="{00000000-0008-0000-0700-000002000000}"/>
            </a:ext>
          </a:extLst>
        </xdr:cNvPr>
        <xdr:cNvSpPr txBox="1"/>
      </xdr:nvSpPr>
      <xdr:spPr>
        <a:xfrm>
          <a:off x="23936325" y="9834562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96" name="TextBox 95">
          <a:extLst>
            <a:ext uri="{FF2B5EF4-FFF2-40B4-BE49-F238E27FC236}">
              <a16:creationId xmlns:a16="http://schemas.microsoft.com/office/drawing/2014/main" id="{00000000-0008-0000-0600-000002000000}"/>
            </a:ext>
          </a:extLst>
        </xdr:cNvPr>
        <xdr:cNvSpPr txBox="1"/>
      </xdr:nvSpPr>
      <xdr:spPr>
        <a:xfrm>
          <a:off x="23936325" y="9834562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97" name="TextBox 96">
          <a:extLst>
            <a:ext uri="{FF2B5EF4-FFF2-40B4-BE49-F238E27FC236}">
              <a16:creationId xmlns:a16="http://schemas.microsoft.com/office/drawing/2014/main" id="{00000000-0008-0000-0700-000002000000}"/>
            </a:ext>
          </a:extLst>
        </xdr:cNvPr>
        <xdr:cNvSpPr txBox="1"/>
      </xdr:nvSpPr>
      <xdr:spPr>
        <a:xfrm>
          <a:off x="23936325" y="9834562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98" name="TextBox 97">
          <a:extLst>
            <a:ext uri="{FF2B5EF4-FFF2-40B4-BE49-F238E27FC236}">
              <a16:creationId xmlns:a16="http://schemas.microsoft.com/office/drawing/2014/main" id="{00000000-0008-0000-0700-000002000000}"/>
            </a:ext>
          </a:extLst>
        </xdr:cNvPr>
        <xdr:cNvSpPr txBox="1"/>
      </xdr:nvSpPr>
      <xdr:spPr>
        <a:xfrm>
          <a:off x="23936325" y="9834562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99" name="TextBox 98">
          <a:extLst>
            <a:ext uri="{FF2B5EF4-FFF2-40B4-BE49-F238E27FC236}">
              <a16:creationId xmlns:a16="http://schemas.microsoft.com/office/drawing/2014/main" id="{00000000-0008-0000-0600-000002000000}"/>
            </a:ext>
          </a:extLst>
        </xdr:cNvPr>
        <xdr:cNvSpPr txBox="1"/>
      </xdr:nvSpPr>
      <xdr:spPr>
        <a:xfrm>
          <a:off x="23936325" y="9834562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100" name="TextBox 99">
          <a:extLst>
            <a:ext uri="{FF2B5EF4-FFF2-40B4-BE49-F238E27FC236}">
              <a16:creationId xmlns:a16="http://schemas.microsoft.com/office/drawing/2014/main" id="{00000000-0008-0000-0700-000002000000}"/>
            </a:ext>
          </a:extLst>
        </xdr:cNvPr>
        <xdr:cNvSpPr txBox="1"/>
      </xdr:nvSpPr>
      <xdr:spPr>
        <a:xfrm>
          <a:off x="23936325" y="9834562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101" name="TextBox 100">
          <a:extLst>
            <a:ext uri="{FF2B5EF4-FFF2-40B4-BE49-F238E27FC236}">
              <a16:creationId xmlns:a16="http://schemas.microsoft.com/office/drawing/2014/main" id="{00000000-0008-0000-0600-000002000000}"/>
            </a:ext>
          </a:extLst>
        </xdr:cNvPr>
        <xdr:cNvSpPr txBox="1"/>
      </xdr:nvSpPr>
      <xdr:spPr>
        <a:xfrm>
          <a:off x="23936325" y="9834562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102" name="TextBox 101">
          <a:extLst>
            <a:ext uri="{FF2B5EF4-FFF2-40B4-BE49-F238E27FC236}">
              <a16:creationId xmlns:a16="http://schemas.microsoft.com/office/drawing/2014/main" id="{00000000-0008-0000-0700-000002000000}"/>
            </a:ext>
          </a:extLst>
        </xdr:cNvPr>
        <xdr:cNvSpPr txBox="1"/>
      </xdr:nvSpPr>
      <xdr:spPr>
        <a:xfrm>
          <a:off x="23936325" y="9834562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127" name="TextBox 126">
          <a:extLst>
            <a:ext uri="{FF2B5EF4-FFF2-40B4-BE49-F238E27FC236}">
              <a16:creationId xmlns:a16="http://schemas.microsoft.com/office/drawing/2014/main" id="{00000000-0008-0000-0600-000002000000}"/>
            </a:ext>
          </a:extLst>
        </xdr:cNvPr>
        <xdr:cNvSpPr txBox="1"/>
      </xdr:nvSpPr>
      <xdr:spPr>
        <a:xfrm>
          <a:off x="23936325" y="6793230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128" name="TextBox 127">
          <a:extLst>
            <a:ext uri="{FF2B5EF4-FFF2-40B4-BE49-F238E27FC236}">
              <a16:creationId xmlns:a16="http://schemas.microsoft.com/office/drawing/2014/main" id="{00000000-0008-0000-0700-000002000000}"/>
            </a:ext>
          </a:extLst>
        </xdr:cNvPr>
        <xdr:cNvSpPr txBox="1"/>
      </xdr:nvSpPr>
      <xdr:spPr>
        <a:xfrm>
          <a:off x="23936325" y="6793230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129" name="TextBox 128">
          <a:extLst>
            <a:ext uri="{FF2B5EF4-FFF2-40B4-BE49-F238E27FC236}">
              <a16:creationId xmlns:a16="http://schemas.microsoft.com/office/drawing/2014/main" id="{00000000-0008-0000-0700-000002000000}"/>
            </a:ext>
          </a:extLst>
        </xdr:cNvPr>
        <xdr:cNvSpPr txBox="1"/>
      </xdr:nvSpPr>
      <xdr:spPr>
        <a:xfrm>
          <a:off x="23936325" y="6793230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130" name="TextBox 129">
          <a:extLst>
            <a:ext uri="{FF2B5EF4-FFF2-40B4-BE49-F238E27FC236}">
              <a16:creationId xmlns:a16="http://schemas.microsoft.com/office/drawing/2014/main" id="{00000000-0008-0000-0600-000002000000}"/>
            </a:ext>
          </a:extLst>
        </xdr:cNvPr>
        <xdr:cNvSpPr txBox="1"/>
      </xdr:nvSpPr>
      <xdr:spPr>
        <a:xfrm>
          <a:off x="23936325" y="6793230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131" name="TextBox 130">
          <a:extLst>
            <a:ext uri="{FF2B5EF4-FFF2-40B4-BE49-F238E27FC236}">
              <a16:creationId xmlns:a16="http://schemas.microsoft.com/office/drawing/2014/main" id="{00000000-0008-0000-0700-000002000000}"/>
            </a:ext>
          </a:extLst>
        </xdr:cNvPr>
        <xdr:cNvSpPr txBox="1"/>
      </xdr:nvSpPr>
      <xdr:spPr>
        <a:xfrm>
          <a:off x="23936325" y="6793230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132" name="TextBox 131">
          <a:extLst>
            <a:ext uri="{FF2B5EF4-FFF2-40B4-BE49-F238E27FC236}">
              <a16:creationId xmlns:a16="http://schemas.microsoft.com/office/drawing/2014/main" id="{00000000-0008-0000-0700-000002000000}"/>
            </a:ext>
          </a:extLst>
        </xdr:cNvPr>
        <xdr:cNvSpPr txBox="1"/>
      </xdr:nvSpPr>
      <xdr:spPr>
        <a:xfrm>
          <a:off x="23936325" y="6793230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133" name="TextBox 132">
          <a:extLst>
            <a:ext uri="{FF2B5EF4-FFF2-40B4-BE49-F238E27FC236}">
              <a16:creationId xmlns:a16="http://schemas.microsoft.com/office/drawing/2014/main" id="{00000000-0008-0000-0600-000002000000}"/>
            </a:ext>
          </a:extLst>
        </xdr:cNvPr>
        <xdr:cNvSpPr txBox="1"/>
      </xdr:nvSpPr>
      <xdr:spPr>
        <a:xfrm>
          <a:off x="23936325" y="6793230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134" name="TextBox 133">
          <a:extLst>
            <a:ext uri="{FF2B5EF4-FFF2-40B4-BE49-F238E27FC236}">
              <a16:creationId xmlns:a16="http://schemas.microsoft.com/office/drawing/2014/main" id="{00000000-0008-0000-0700-000002000000}"/>
            </a:ext>
          </a:extLst>
        </xdr:cNvPr>
        <xdr:cNvSpPr txBox="1"/>
      </xdr:nvSpPr>
      <xdr:spPr>
        <a:xfrm>
          <a:off x="23936325" y="6793230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135" name="TextBox 134">
          <a:extLst>
            <a:ext uri="{FF2B5EF4-FFF2-40B4-BE49-F238E27FC236}">
              <a16:creationId xmlns:a16="http://schemas.microsoft.com/office/drawing/2014/main" id="{00000000-0008-0000-0700-000002000000}"/>
            </a:ext>
          </a:extLst>
        </xdr:cNvPr>
        <xdr:cNvSpPr txBox="1"/>
      </xdr:nvSpPr>
      <xdr:spPr>
        <a:xfrm>
          <a:off x="23936325" y="6793230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136" name="TextBox 135">
          <a:extLst>
            <a:ext uri="{FF2B5EF4-FFF2-40B4-BE49-F238E27FC236}">
              <a16:creationId xmlns:a16="http://schemas.microsoft.com/office/drawing/2014/main" id="{00000000-0008-0000-0600-000002000000}"/>
            </a:ext>
          </a:extLst>
        </xdr:cNvPr>
        <xdr:cNvSpPr txBox="1"/>
      </xdr:nvSpPr>
      <xdr:spPr>
        <a:xfrm>
          <a:off x="23936325" y="6793230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137" name="TextBox 136">
          <a:extLst>
            <a:ext uri="{FF2B5EF4-FFF2-40B4-BE49-F238E27FC236}">
              <a16:creationId xmlns:a16="http://schemas.microsoft.com/office/drawing/2014/main" id="{00000000-0008-0000-0700-000002000000}"/>
            </a:ext>
          </a:extLst>
        </xdr:cNvPr>
        <xdr:cNvSpPr txBox="1"/>
      </xdr:nvSpPr>
      <xdr:spPr>
        <a:xfrm>
          <a:off x="23936325" y="6793230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138" name="TextBox 137">
          <a:extLst>
            <a:ext uri="{FF2B5EF4-FFF2-40B4-BE49-F238E27FC236}">
              <a16:creationId xmlns:a16="http://schemas.microsoft.com/office/drawing/2014/main" id="{00000000-0008-0000-0700-000002000000}"/>
            </a:ext>
          </a:extLst>
        </xdr:cNvPr>
        <xdr:cNvSpPr txBox="1"/>
      </xdr:nvSpPr>
      <xdr:spPr>
        <a:xfrm>
          <a:off x="23936325" y="6793230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139" name="TextBox 138">
          <a:extLst>
            <a:ext uri="{FF2B5EF4-FFF2-40B4-BE49-F238E27FC236}">
              <a16:creationId xmlns:a16="http://schemas.microsoft.com/office/drawing/2014/main" id="{00000000-0008-0000-0600-000002000000}"/>
            </a:ext>
          </a:extLst>
        </xdr:cNvPr>
        <xdr:cNvSpPr txBox="1"/>
      </xdr:nvSpPr>
      <xdr:spPr>
        <a:xfrm>
          <a:off x="23936325" y="6793230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140" name="TextBox 139">
          <a:extLst>
            <a:ext uri="{FF2B5EF4-FFF2-40B4-BE49-F238E27FC236}">
              <a16:creationId xmlns:a16="http://schemas.microsoft.com/office/drawing/2014/main" id="{00000000-0008-0000-0700-000002000000}"/>
            </a:ext>
          </a:extLst>
        </xdr:cNvPr>
        <xdr:cNvSpPr txBox="1"/>
      </xdr:nvSpPr>
      <xdr:spPr>
        <a:xfrm>
          <a:off x="23936325" y="6793230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141" name="TextBox 140">
          <a:extLst>
            <a:ext uri="{FF2B5EF4-FFF2-40B4-BE49-F238E27FC236}">
              <a16:creationId xmlns:a16="http://schemas.microsoft.com/office/drawing/2014/main" id="{00000000-0008-0000-0600-000002000000}"/>
            </a:ext>
          </a:extLst>
        </xdr:cNvPr>
        <xdr:cNvSpPr txBox="1"/>
      </xdr:nvSpPr>
      <xdr:spPr>
        <a:xfrm>
          <a:off x="23936325" y="6793230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142" name="TextBox 141">
          <a:extLst>
            <a:ext uri="{FF2B5EF4-FFF2-40B4-BE49-F238E27FC236}">
              <a16:creationId xmlns:a16="http://schemas.microsoft.com/office/drawing/2014/main" id="{00000000-0008-0000-0700-000002000000}"/>
            </a:ext>
          </a:extLst>
        </xdr:cNvPr>
        <xdr:cNvSpPr txBox="1"/>
      </xdr:nvSpPr>
      <xdr:spPr>
        <a:xfrm>
          <a:off x="23936325" y="6793230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143" name="TextBox 142">
          <a:extLst>
            <a:ext uri="{FF2B5EF4-FFF2-40B4-BE49-F238E27FC236}">
              <a16:creationId xmlns:a16="http://schemas.microsoft.com/office/drawing/2014/main" id="{00000000-0008-0000-0600-000002000000}"/>
            </a:ext>
          </a:extLst>
        </xdr:cNvPr>
        <xdr:cNvSpPr txBox="1"/>
      </xdr:nvSpPr>
      <xdr:spPr>
        <a:xfrm>
          <a:off x="23936325" y="8161020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11</xdr:col>
      <xdr:colOff>9525</xdr:colOff>
      <xdr:row>5</xdr:row>
      <xdr:rowOff>123825</xdr:rowOff>
    </xdr:from>
    <xdr:ext cx="3482340" cy="2550442"/>
    <xdr:sp macro="" textlink="">
      <xdr:nvSpPr>
        <xdr:cNvPr id="3" name="TextBox 2">
          <a:extLst>
            <a:ext uri="{FF2B5EF4-FFF2-40B4-BE49-F238E27FC236}">
              <a16:creationId xmlns:a16="http://schemas.microsoft.com/office/drawing/2014/main" id="{00000000-0008-0000-0700-000002000000}"/>
            </a:ext>
          </a:extLst>
        </xdr:cNvPr>
        <xdr:cNvSpPr txBox="1"/>
      </xdr:nvSpPr>
      <xdr:spPr>
        <a:xfrm>
          <a:off x="27089100" y="180022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2</xdr:col>
      <xdr:colOff>0</xdr:colOff>
      <xdr:row>893</xdr:row>
      <xdr:rowOff>0</xdr:rowOff>
    </xdr:from>
    <xdr:ext cx="184731" cy="264560"/>
    <xdr:sp macro="" textlink="">
      <xdr:nvSpPr>
        <xdr:cNvPr id="2" name="TextBox 1"/>
        <xdr:cNvSpPr txBox="1"/>
      </xdr:nvSpPr>
      <xdr:spPr>
        <a:xfrm>
          <a:off x="9906000" y="822880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12</xdr:col>
      <xdr:colOff>0</xdr:colOff>
      <xdr:row>4</xdr:row>
      <xdr:rowOff>0</xdr:rowOff>
    </xdr:from>
    <xdr:ext cx="3482340" cy="2550442"/>
    <xdr:sp macro="" textlink="">
      <xdr:nvSpPr>
        <xdr:cNvPr id="3" name="TextBox 2">
          <a:extLst>
            <a:ext uri="{FF2B5EF4-FFF2-40B4-BE49-F238E27FC236}">
              <a16:creationId xmlns:a16="http://schemas.microsoft.com/office/drawing/2014/main" id="{00000000-0008-0000-06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4" name="TextBox 3">
          <a:extLst>
            <a:ext uri="{FF2B5EF4-FFF2-40B4-BE49-F238E27FC236}">
              <a16:creationId xmlns:a16="http://schemas.microsoft.com/office/drawing/2014/main" id="{00000000-0008-0000-07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5" name="TextBox 4">
          <a:extLst>
            <a:ext uri="{FF2B5EF4-FFF2-40B4-BE49-F238E27FC236}">
              <a16:creationId xmlns:a16="http://schemas.microsoft.com/office/drawing/2014/main" id="{00000000-0008-0000-07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6" name="TextBox 5">
          <a:extLst>
            <a:ext uri="{FF2B5EF4-FFF2-40B4-BE49-F238E27FC236}">
              <a16:creationId xmlns:a16="http://schemas.microsoft.com/office/drawing/2014/main" id="{00000000-0008-0000-06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7" name="TextBox 6">
          <a:extLst>
            <a:ext uri="{FF2B5EF4-FFF2-40B4-BE49-F238E27FC236}">
              <a16:creationId xmlns:a16="http://schemas.microsoft.com/office/drawing/2014/main" id="{00000000-0008-0000-07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8" name="TextBox 7">
          <a:extLst>
            <a:ext uri="{FF2B5EF4-FFF2-40B4-BE49-F238E27FC236}">
              <a16:creationId xmlns:a16="http://schemas.microsoft.com/office/drawing/2014/main" id="{00000000-0008-0000-07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9" name="TextBox 8">
          <a:extLst>
            <a:ext uri="{FF2B5EF4-FFF2-40B4-BE49-F238E27FC236}">
              <a16:creationId xmlns:a16="http://schemas.microsoft.com/office/drawing/2014/main" id="{00000000-0008-0000-06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10" name="TextBox 9">
          <a:extLst>
            <a:ext uri="{FF2B5EF4-FFF2-40B4-BE49-F238E27FC236}">
              <a16:creationId xmlns:a16="http://schemas.microsoft.com/office/drawing/2014/main" id="{00000000-0008-0000-07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11" name="TextBox 10">
          <a:extLst>
            <a:ext uri="{FF2B5EF4-FFF2-40B4-BE49-F238E27FC236}">
              <a16:creationId xmlns:a16="http://schemas.microsoft.com/office/drawing/2014/main" id="{00000000-0008-0000-07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12" name="TextBox 11">
          <a:extLst>
            <a:ext uri="{FF2B5EF4-FFF2-40B4-BE49-F238E27FC236}">
              <a16:creationId xmlns:a16="http://schemas.microsoft.com/office/drawing/2014/main" id="{00000000-0008-0000-06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13" name="TextBox 12">
          <a:extLst>
            <a:ext uri="{FF2B5EF4-FFF2-40B4-BE49-F238E27FC236}">
              <a16:creationId xmlns:a16="http://schemas.microsoft.com/office/drawing/2014/main" id="{00000000-0008-0000-07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14" name="TextBox 13">
          <a:extLst>
            <a:ext uri="{FF2B5EF4-FFF2-40B4-BE49-F238E27FC236}">
              <a16:creationId xmlns:a16="http://schemas.microsoft.com/office/drawing/2014/main" id="{00000000-0008-0000-07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15" name="TextBox 14">
          <a:extLst>
            <a:ext uri="{FF2B5EF4-FFF2-40B4-BE49-F238E27FC236}">
              <a16:creationId xmlns:a16="http://schemas.microsoft.com/office/drawing/2014/main" id="{00000000-0008-0000-06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16" name="TextBox 15">
          <a:extLst>
            <a:ext uri="{FF2B5EF4-FFF2-40B4-BE49-F238E27FC236}">
              <a16:creationId xmlns:a16="http://schemas.microsoft.com/office/drawing/2014/main" id="{00000000-0008-0000-07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17" name="TextBox 16">
          <a:extLst>
            <a:ext uri="{FF2B5EF4-FFF2-40B4-BE49-F238E27FC236}">
              <a16:creationId xmlns:a16="http://schemas.microsoft.com/office/drawing/2014/main" id="{00000000-0008-0000-07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18" name="TextBox 17">
          <a:extLst>
            <a:ext uri="{FF2B5EF4-FFF2-40B4-BE49-F238E27FC236}">
              <a16:creationId xmlns:a16="http://schemas.microsoft.com/office/drawing/2014/main" id="{00000000-0008-0000-06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19" name="TextBox 18">
          <a:extLst>
            <a:ext uri="{FF2B5EF4-FFF2-40B4-BE49-F238E27FC236}">
              <a16:creationId xmlns:a16="http://schemas.microsoft.com/office/drawing/2014/main" id="{00000000-0008-0000-07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20" name="TextBox 19">
          <a:extLst>
            <a:ext uri="{FF2B5EF4-FFF2-40B4-BE49-F238E27FC236}">
              <a16:creationId xmlns:a16="http://schemas.microsoft.com/office/drawing/2014/main" id="{00000000-0008-0000-07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21" name="TextBox 20">
          <a:extLst>
            <a:ext uri="{FF2B5EF4-FFF2-40B4-BE49-F238E27FC236}">
              <a16:creationId xmlns:a16="http://schemas.microsoft.com/office/drawing/2014/main" id="{00000000-0008-0000-06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22" name="TextBox 21">
          <a:extLst>
            <a:ext uri="{FF2B5EF4-FFF2-40B4-BE49-F238E27FC236}">
              <a16:creationId xmlns:a16="http://schemas.microsoft.com/office/drawing/2014/main" id="{00000000-0008-0000-07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23" name="TextBox 22">
          <a:extLst>
            <a:ext uri="{FF2B5EF4-FFF2-40B4-BE49-F238E27FC236}">
              <a16:creationId xmlns:a16="http://schemas.microsoft.com/office/drawing/2014/main" id="{00000000-0008-0000-07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24" name="TextBox 23">
          <a:extLst>
            <a:ext uri="{FF2B5EF4-FFF2-40B4-BE49-F238E27FC236}">
              <a16:creationId xmlns:a16="http://schemas.microsoft.com/office/drawing/2014/main" id="{00000000-0008-0000-06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25" name="TextBox 24">
          <a:extLst>
            <a:ext uri="{FF2B5EF4-FFF2-40B4-BE49-F238E27FC236}">
              <a16:creationId xmlns:a16="http://schemas.microsoft.com/office/drawing/2014/main" id="{00000000-0008-0000-07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26" name="TextBox 25">
          <a:extLst>
            <a:ext uri="{FF2B5EF4-FFF2-40B4-BE49-F238E27FC236}">
              <a16:creationId xmlns:a16="http://schemas.microsoft.com/office/drawing/2014/main" id="{00000000-0008-0000-06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27" name="TextBox 26">
          <a:extLst>
            <a:ext uri="{FF2B5EF4-FFF2-40B4-BE49-F238E27FC236}">
              <a16:creationId xmlns:a16="http://schemas.microsoft.com/office/drawing/2014/main" id="{00000000-0008-0000-07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28" name="TextBox 27">
          <a:extLst>
            <a:ext uri="{FF2B5EF4-FFF2-40B4-BE49-F238E27FC236}">
              <a16:creationId xmlns:a16="http://schemas.microsoft.com/office/drawing/2014/main" id="{00000000-0008-0000-07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29" name="TextBox 28">
          <a:extLst>
            <a:ext uri="{FF2B5EF4-FFF2-40B4-BE49-F238E27FC236}">
              <a16:creationId xmlns:a16="http://schemas.microsoft.com/office/drawing/2014/main" id="{00000000-0008-0000-06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30" name="TextBox 29">
          <a:extLst>
            <a:ext uri="{FF2B5EF4-FFF2-40B4-BE49-F238E27FC236}">
              <a16:creationId xmlns:a16="http://schemas.microsoft.com/office/drawing/2014/main" id="{00000000-0008-0000-07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31" name="TextBox 30">
          <a:extLst>
            <a:ext uri="{FF2B5EF4-FFF2-40B4-BE49-F238E27FC236}">
              <a16:creationId xmlns:a16="http://schemas.microsoft.com/office/drawing/2014/main" id="{00000000-0008-0000-06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32" name="TextBox 31">
          <a:extLst>
            <a:ext uri="{FF2B5EF4-FFF2-40B4-BE49-F238E27FC236}">
              <a16:creationId xmlns:a16="http://schemas.microsoft.com/office/drawing/2014/main" id="{00000000-0008-0000-07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33" name="TextBox 32">
          <a:extLst>
            <a:ext uri="{FF2B5EF4-FFF2-40B4-BE49-F238E27FC236}">
              <a16:creationId xmlns:a16="http://schemas.microsoft.com/office/drawing/2014/main" id="{00000000-0008-0000-07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34" name="TextBox 33">
          <a:extLst>
            <a:ext uri="{FF2B5EF4-FFF2-40B4-BE49-F238E27FC236}">
              <a16:creationId xmlns:a16="http://schemas.microsoft.com/office/drawing/2014/main" id="{00000000-0008-0000-06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35" name="TextBox 34">
          <a:extLst>
            <a:ext uri="{FF2B5EF4-FFF2-40B4-BE49-F238E27FC236}">
              <a16:creationId xmlns:a16="http://schemas.microsoft.com/office/drawing/2014/main" id="{00000000-0008-0000-07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36" name="TextBox 35">
          <a:extLst>
            <a:ext uri="{FF2B5EF4-FFF2-40B4-BE49-F238E27FC236}">
              <a16:creationId xmlns:a16="http://schemas.microsoft.com/office/drawing/2014/main" id="{00000000-0008-0000-07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37" name="TextBox 36">
          <a:extLst>
            <a:ext uri="{FF2B5EF4-FFF2-40B4-BE49-F238E27FC236}">
              <a16:creationId xmlns:a16="http://schemas.microsoft.com/office/drawing/2014/main" id="{00000000-0008-0000-06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38" name="TextBox 37">
          <a:extLst>
            <a:ext uri="{FF2B5EF4-FFF2-40B4-BE49-F238E27FC236}">
              <a16:creationId xmlns:a16="http://schemas.microsoft.com/office/drawing/2014/main" id="{00000000-0008-0000-07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39" name="TextBox 38">
          <a:extLst>
            <a:ext uri="{FF2B5EF4-FFF2-40B4-BE49-F238E27FC236}">
              <a16:creationId xmlns:a16="http://schemas.microsoft.com/office/drawing/2014/main" id="{00000000-0008-0000-06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40" name="TextBox 39">
          <a:extLst>
            <a:ext uri="{FF2B5EF4-FFF2-40B4-BE49-F238E27FC236}">
              <a16:creationId xmlns:a16="http://schemas.microsoft.com/office/drawing/2014/main" id="{00000000-0008-0000-07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41" name="TextBox 40">
          <a:extLst>
            <a:ext uri="{FF2B5EF4-FFF2-40B4-BE49-F238E27FC236}">
              <a16:creationId xmlns:a16="http://schemas.microsoft.com/office/drawing/2014/main" id="{00000000-0008-0000-07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42" name="TextBox 41">
          <a:extLst>
            <a:ext uri="{FF2B5EF4-FFF2-40B4-BE49-F238E27FC236}">
              <a16:creationId xmlns:a16="http://schemas.microsoft.com/office/drawing/2014/main" id="{00000000-0008-0000-06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43" name="TextBox 42">
          <a:extLst>
            <a:ext uri="{FF2B5EF4-FFF2-40B4-BE49-F238E27FC236}">
              <a16:creationId xmlns:a16="http://schemas.microsoft.com/office/drawing/2014/main" id="{00000000-0008-0000-07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44" name="TextBox 43">
          <a:extLst>
            <a:ext uri="{FF2B5EF4-FFF2-40B4-BE49-F238E27FC236}">
              <a16:creationId xmlns:a16="http://schemas.microsoft.com/office/drawing/2014/main" id="{00000000-0008-0000-07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45" name="TextBox 44">
          <a:extLst>
            <a:ext uri="{FF2B5EF4-FFF2-40B4-BE49-F238E27FC236}">
              <a16:creationId xmlns:a16="http://schemas.microsoft.com/office/drawing/2014/main" id="{00000000-0008-0000-06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46" name="TextBox 45">
          <a:extLst>
            <a:ext uri="{FF2B5EF4-FFF2-40B4-BE49-F238E27FC236}">
              <a16:creationId xmlns:a16="http://schemas.microsoft.com/office/drawing/2014/main" id="{00000000-0008-0000-07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47" name="TextBox 46">
          <a:extLst>
            <a:ext uri="{FF2B5EF4-FFF2-40B4-BE49-F238E27FC236}">
              <a16:creationId xmlns:a16="http://schemas.microsoft.com/office/drawing/2014/main" id="{00000000-0008-0000-07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48" name="TextBox 47">
          <a:extLst>
            <a:ext uri="{FF2B5EF4-FFF2-40B4-BE49-F238E27FC236}">
              <a16:creationId xmlns:a16="http://schemas.microsoft.com/office/drawing/2014/main" id="{00000000-0008-0000-06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49" name="TextBox 48">
          <a:extLst>
            <a:ext uri="{FF2B5EF4-FFF2-40B4-BE49-F238E27FC236}">
              <a16:creationId xmlns:a16="http://schemas.microsoft.com/office/drawing/2014/main" id="{00000000-0008-0000-07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50" name="TextBox 49">
          <a:extLst>
            <a:ext uri="{FF2B5EF4-FFF2-40B4-BE49-F238E27FC236}">
              <a16:creationId xmlns:a16="http://schemas.microsoft.com/office/drawing/2014/main" id="{00000000-0008-0000-06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51" name="TextBox 50">
          <a:extLst>
            <a:ext uri="{FF2B5EF4-FFF2-40B4-BE49-F238E27FC236}">
              <a16:creationId xmlns:a16="http://schemas.microsoft.com/office/drawing/2014/main" id="{00000000-0008-0000-07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52" name="TextBox 51">
          <a:extLst>
            <a:ext uri="{FF2B5EF4-FFF2-40B4-BE49-F238E27FC236}">
              <a16:creationId xmlns:a16="http://schemas.microsoft.com/office/drawing/2014/main" id="{00000000-0008-0000-07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53" name="TextBox 52">
          <a:extLst>
            <a:ext uri="{FF2B5EF4-FFF2-40B4-BE49-F238E27FC236}">
              <a16:creationId xmlns:a16="http://schemas.microsoft.com/office/drawing/2014/main" id="{00000000-0008-0000-06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54" name="TextBox 53">
          <a:extLst>
            <a:ext uri="{FF2B5EF4-FFF2-40B4-BE49-F238E27FC236}">
              <a16:creationId xmlns:a16="http://schemas.microsoft.com/office/drawing/2014/main" id="{00000000-0008-0000-07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55" name="TextBox 54">
          <a:extLst>
            <a:ext uri="{FF2B5EF4-FFF2-40B4-BE49-F238E27FC236}">
              <a16:creationId xmlns:a16="http://schemas.microsoft.com/office/drawing/2014/main" id="{00000000-0008-0000-07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56" name="TextBox 55">
          <a:extLst>
            <a:ext uri="{FF2B5EF4-FFF2-40B4-BE49-F238E27FC236}">
              <a16:creationId xmlns:a16="http://schemas.microsoft.com/office/drawing/2014/main" id="{00000000-0008-0000-06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57" name="TextBox 56">
          <a:extLst>
            <a:ext uri="{FF2B5EF4-FFF2-40B4-BE49-F238E27FC236}">
              <a16:creationId xmlns:a16="http://schemas.microsoft.com/office/drawing/2014/main" id="{00000000-0008-0000-07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58" name="TextBox 57">
          <a:extLst>
            <a:ext uri="{FF2B5EF4-FFF2-40B4-BE49-F238E27FC236}">
              <a16:creationId xmlns:a16="http://schemas.microsoft.com/office/drawing/2014/main" id="{00000000-0008-0000-07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59" name="TextBox 58">
          <a:extLst>
            <a:ext uri="{FF2B5EF4-FFF2-40B4-BE49-F238E27FC236}">
              <a16:creationId xmlns:a16="http://schemas.microsoft.com/office/drawing/2014/main" id="{00000000-0008-0000-06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60" name="TextBox 59">
          <a:extLst>
            <a:ext uri="{FF2B5EF4-FFF2-40B4-BE49-F238E27FC236}">
              <a16:creationId xmlns:a16="http://schemas.microsoft.com/office/drawing/2014/main" id="{00000000-0008-0000-07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61" name="TextBox 60">
          <a:extLst>
            <a:ext uri="{FF2B5EF4-FFF2-40B4-BE49-F238E27FC236}">
              <a16:creationId xmlns:a16="http://schemas.microsoft.com/office/drawing/2014/main" id="{00000000-0008-0000-07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62" name="TextBox 61">
          <a:extLst>
            <a:ext uri="{FF2B5EF4-FFF2-40B4-BE49-F238E27FC236}">
              <a16:creationId xmlns:a16="http://schemas.microsoft.com/office/drawing/2014/main" id="{00000000-0008-0000-06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63" name="TextBox 62">
          <a:extLst>
            <a:ext uri="{FF2B5EF4-FFF2-40B4-BE49-F238E27FC236}">
              <a16:creationId xmlns:a16="http://schemas.microsoft.com/office/drawing/2014/main" id="{00000000-0008-0000-07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64" name="TextBox 63">
          <a:extLst>
            <a:ext uri="{FF2B5EF4-FFF2-40B4-BE49-F238E27FC236}">
              <a16:creationId xmlns:a16="http://schemas.microsoft.com/office/drawing/2014/main" id="{00000000-0008-0000-06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65" name="TextBox 64">
          <a:extLst>
            <a:ext uri="{FF2B5EF4-FFF2-40B4-BE49-F238E27FC236}">
              <a16:creationId xmlns:a16="http://schemas.microsoft.com/office/drawing/2014/main" id="{00000000-0008-0000-07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66" name="TextBox 65">
          <a:extLst>
            <a:ext uri="{FF2B5EF4-FFF2-40B4-BE49-F238E27FC236}">
              <a16:creationId xmlns:a16="http://schemas.microsoft.com/office/drawing/2014/main" id="{00000000-0008-0000-07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67" name="TextBox 66">
          <a:extLst>
            <a:ext uri="{FF2B5EF4-FFF2-40B4-BE49-F238E27FC236}">
              <a16:creationId xmlns:a16="http://schemas.microsoft.com/office/drawing/2014/main" id="{00000000-0008-0000-06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68" name="TextBox 67">
          <a:extLst>
            <a:ext uri="{FF2B5EF4-FFF2-40B4-BE49-F238E27FC236}">
              <a16:creationId xmlns:a16="http://schemas.microsoft.com/office/drawing/2014/main" id="{00000000-0008-0000-07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69" name="TextBox 68">
          <a:extLst>
            <a:ext uri="{FF2B5EF4-FFF2-40B4-BE49-F238E27FC236}">
              <a16:creationId xmlns:a16="http://schemas.microsoft.com/office/drawing/2014/main" id="{00000000-0008-0000-07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70" name="TextBox 69">
          <a:extLst>
            <a:ext uri="{FF2B5EF4-FFF2-40B4-BE49-F238E27FC236}">
              <a16:creationId xmlns:a16="http://schemas.microsoft.com/office/drawing/2014/main" id="{00000000-0008-0000-06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71" name="TextBox 70">
          <a:extLst>
            <a:ext uri="{FF2B5EF4-FFF2-40B4-BE49-F238E27FC236}">
              <a16:creationId xmlns:a16="http://schemas.microsoft.com/office/drawing/2014/main" id="{00000000-0008-0000-07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72" name="TextBox 71">
          <a:extLst>
            <a:ext uri="{FF2B5EF4-FFF2-40B4-BE49-F238E27FC236}">
              <a16:creationId xmlns:a16="http://schemas.microsoft.com/office/drawing/2014/main" id="{00000000-0008-0000-07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73" name="TextBox 72">
          <a:extLst>
            <a:ext uri="{FF2B5EF4-FFF2-40B4-BE49-F238E27FC236}">
              <a16:creationId xmlns:a16="http://schemas.microsoft.com/office/drawing/2014/main" id="{00000000-0008-0000-06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74" name="TextBox 73">
          <a:extLst>
            <a:ext uri="{FF2B5EF4-FFF2-40B4-BE49-F238E27FC236}">
              <a16:creationId xmlns:a16="http://schemas.microsoft.com/office/drawing/2014/main" id="{00000000-0008-0000-07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75" name="TextBox 74">
          <a:extLst>
            <a:ext uri="{FF2B5EF4-FFF2-40B4-BE49-F238E27FC236}">
              <a16:creationId xmlns:a16="http://schemas.microsoft.com/office/drawing/2014/main" id="{00000000-0008-0000-07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76" name="TextBox 75">
          <a:extLst>
            <a:ext uri="{FF2B5EF4-FFF2-40B4-BE49-F238E27FC236}">
              <a16:creationId xmlns:a16="http://schemas.microsoft.com/office/drawing/2014/main" id="{00000000-0008-0000-06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77" name="TextBox 76">
          <a:extLst>
            <a:ext uri="{FF2B5EF4-FFF2-40B4-BE49-F238E27FC236}">
              <a16:creationId xmlns:a16="http://schemas.microsoft.com/office/drawing/2014/main" id="{00000000-0008-0000-07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78" name="TextBox 77">
          <a:extLst>
            <a:ext uri="{FF2B5EF4-FFF2-40B4-BE49-F238E27FC236}">
              <a16:creationId xmlns:a16="http://schemas.microsoft.com/office/drawing/2014/main" id="{00000000-0008-0000-07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79" name="TextBox 78">
          <a:extLst>
            <a:ext uri="{FF2B5EF4-FFF2-40B4-BE49-F238E27FC236}">
              <a16:creationId xmlns:a16="http://schemas.microsoft.com/office/drawing/2014/main" id="{00000000-0008-0000-06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80" name="TextBox 79">
          <a:extLst>
            <a:ext uri="{FF2B5EF4-FFF2-40B4-BE49-F238E27FC236}">
              <a16:creationId xmlns:a16="http://schemas.microsoft.com/office/drawing/2014/main" id="{00000000-0008-0000-07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81" name="TextBox 80">
          <a:extLst>
            <a:ext uri="{FF2B5EF4-FFF2-40B4-BE49-F238E27FC236}">
              <a16:creationId xmlns:a16="http://schemas.microsoft.com/office/drawing/2014/main" id="{00000000-0008-0000-06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82" name="TextBox 81">
          <a:extLst>
            <a:ext uri="{FF2B5EF4-FFF2-40B4-BE49-F238E27FC236}">
              <a16:creationId xmlns:a16="http://schemas.microsoft.com/office/drawing/2014/main" id="{00000000-0008-0000-07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83" name="TextBox 82">
          <a:extLst>
            <a:ext uri="{FF2B5EF4-FFF2-40B4-BE49-F238E27FC236}">
              <a16:creationId xmlns:a16="http://schemas.microsoft.com/office/drawing/2014/main" id="{00000000-0008-0000-07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84" name="TextBox 83">
          <a:extLst>
            <a:ext uri="{FF2B5EF4-FFF2-40B4-BE49-F238E27FC236}">
              <a16:creationId xmlns:a16="http://schemas.microsoft.com/office/drawing/2014/main" id="{00000000-0008-0000-06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85" name="TextBox 84">
          <a:extLst>
            <a:ext uri="{FF2B5EF4-FFF2-40B4-BE49-F238E27FC236}">
              <a16:creationId xmlns:a16="http://schemas.microsoft.com/office/drawing/2014/main" id="{00000000-0008-0000-07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86" name="TextBox 85">
          <a:extLst>
            <a:ext uri="{FF2B5EF4-FFF2-40B4-BE49-F238E27FC236}">
              <a16:creationId xmlns:a16="http://schemas.microsoft.com/office/drawing/2014/main" id="{00000000-0008-0000-07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87" name="TextBox 86">
          <a:extLst>
            <a:ext uri="{FF2B5EF4-FFF2-40B4-BE49-F238E27FC236}">
              <a16:creationId xmlns:a16="http://schemas.microsoft.com/office/drawing/2014/main" id="{00000000-0008-0000-06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88" name="TextBox 87">
          <a:extLst>
            <a:ext uri="{FF2B5EF4-FFF2-40B4-BE49-F238E27FC236}">
              <a16:creationId xmlns:a16="http://schemas.microsoft.com/office/drawing/2014/main" id="{00000000-0008-0000-07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89" name="TextBox 88">
          <a:extLst>
            <a:ext uri="{FF2B5EF4-FFF2-40B4-BE49-F238E27FC236}">
              <a16:creationId xmlns:a16="http://schemas.microsoft.com/office/drawing/2014/main" id="{00000000-0008-0000-07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90" name="TextBox 89">
          <a:extLst>
            <a:ext uri="{FF2B5EF4-FFF2-40B4-BE49-F238E27FC236}">
              <a16:creationId xmlns:a16="http://schemas.microsoft.com/office/drawing/2014/main" id="{00000000-0008-0000-06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91" name="TextBox 90">
          <a:extLst>
            <a:ext uri="{FF2B5EF4-FFF2-40B4-BE49-F238E27FC236}">
              <a16:creationId xmlns:a16="http://schemas.microsoft.com/office/drawing/2014/main" id="{00000000-0008-0000-07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92" name="TextBox 91">
          <a:extLst>
            <a:ext uri="{FF2B5EF4-FFF2-40B4-BE49-F238E27FC236}">
              <a16:creationId xmlns:a16="http://schemas.microsoft.com/office/drawing/2014/main" id="{00000000-0008-0000-07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93" name="TextBox 92">
          <a:extLst>
            <a:ext uri="{FF2B5EF4-FFF2-40B4-BE49-F238E27FC236}">
              <a16:creationId xmlns:a16="http://schemas.microsoft.com/office/drawing/2014/main" id="{00000000-0008-0000-06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94" name="TextBox 93">
          <a:extLst>
            <a:ext uri="{FF2B5EF4-FFF2-40B4-BE49-F238E27FC236}">
              <a16:creationId xmlns:a16="http://schemas.microsoft.com/office/drawing/2014/main" id="{00000000-0008-0000-07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95" name="TextBox 94">
          <a:extLst>
            <a:ext uri="{FF2B5EF4-FFF2-40B4-BE49-F238E27FC236}">
              <a16:creationId xmlns:a16="http://schemas.microsoft.com/office/drawing/2014/main" id="{00000000-0008-0000-07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96" name="TextBox 95">
          <a:extLst>
            <a:ext uri="{FF2B5EF4-FFF2-40B4-BE49-F238E27FC236}">
              <a16:creationId xmlns:a16="http://schemas.microsoft.com/office/drawing/2014/main" id="{00000000-0008-0000-06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97" name="TextBox 96">
          <a:extLst>
            <a:ext uri="{FF2B5EF4-FFF2-40B4-BE49-F238E27FC236}">
              <a16:creationId xmlns:a16="http://schemas.microsoft.com/office/drawing/2014/main" id="{00000000-0008-0000-07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98" name="TextBox 97">
          <a:extLst>
            <a:ext uri="{FF2B5EF4-FFF2-40B4-BE49-F238E27FC236}">
              <a16:creationId xmlns:a16="http://schemas.microsoft.com/office/drawing/2014/main" id="{00000000-0008-0000-06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99" name="TextBox 98">
          <a:extLst>
            <a:ext uri="{FF2B5EF4-FFF2-40B4-BE49-F238E27FC236}">
              <a16:creationId xmlns:a16="http://schemas.microsoft.com/office/drawing/2014/main" id="{00000000-0008-0000-07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100" name="TextBox 99">
          <a:extLst>
            <a:ext uri="{FF2B5EF4-FFF2-40B4-BE49-F238E27FC236}">
              <a16:creationId xmlns:a16="http://schemas.microsoft.com/office/drawing/2014/main" id="{00000000-0008-0000-06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101" name="TextBox 100">
          <a:extLst>
            <a:ext uri="{FF2B5EF4-FFF2-40B4-BE49-F238E27FC236}">
              <a16:creationId xmlns:a16="http://schemas.microsoft.com/office/drawing/2014/main" id="{00000000-0008-0000-07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102" name="TextBox 101">
          <a:extLst>
            <a:ext uri="{FF2B5EF4-FFF2-40B4-BE49-F238E27FC236}">
              <a16:creationId xmlns:a16="http://schemas.microsoft.com/office/drawing/2014/main" id="{00000000-0008-0000-07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103" name="TextBox 102">
          <a:extLst>
            <a:ext uri="{FF2B5EF4-FFF2-40B4-BE49-F238E27FC236}">
              <a16:creationId xmlns:a16="http://schemas.microsoft.com/office/drawing/2014/main" id="{00000000-0008-0000-06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104" name="TextBox 103">
          <a:extLst>
            <a:ext uri="{FF2B5EF4-FFF2-40B4-BE49-F238E27FC236}">
              <a16:creationId xmlns:a16="http://schemas.microsoft.com/office/drawing/2014/main" id="{00000000-0008-0000-07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105" name="TextBox 104">
          <a:extLst>
            <a:ext uri="{FF2B5EF4-FFF2-40B4-BE49-F238E27FC236}">
              <a16:creationId xmlns:a16="http://schemas.microsoft.com/office/drawing/2014/main" id="{00000000-0008-0000-07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106" name="TextBox 105">
          <a:extLst>
            <a:ext uri="{FF2B5EF4-FFF2-40B4-BE49-F238E27FC236}">
              <a16:creationId xmlns:a16="http://schemas.microsoft.com/office/drawing/2014/main" id="{00000000-0008-0000-06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107" name="TextBox 106">
          <a:extLst>
            <a:ext uri="{FF2B5EF4-FFF2-40B4-BE49-F238E27FC236}">
              <a16:creationId xmlns:a16="http://schemas.microsoft.com/office/drawing/2014/main" id="{00000000-0008-0000-07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108" name="TextBox 107">
          <a:extLst>
            <a:ext uri="{FF2B5EF4-FFF2-40B4-BE49-F238E27FC236}">
              <a16:creationId xmlns:a16="http://schemas.microsoft.com/office/drawing/2014/main" id="{00000000-0008-0000-07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109" name="TextBox 108">
          <a:extLst>
            <a:ext uri="{FF2B5EF4-FFF2-40B4-BE49-F238E27FC236}">
              <a16:creationId xmlns:a16="http://schemas.microsoft.com/office/drawing/2014/main" id="{00000000-0008-0000-06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110" name="TextBox 109">
          <a:extLst>
            <a:ext uri="{FF2B5EF4-FFF2-40B4-BE49-F238E27FC236}">
              <a16:creationId xmlns:a16="http://schemas.microsoft.com/office/drawing/2014/main" id="{00000000-0008-0000-07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111" name="TextBox 110">
          <a:extLst>
            <a:ext uri="{FF2B5EF4-FFF2-40B4-BE49-F238E27FC236}">
              <a16:creationId xmlns:a16="http://schemas.microsoft.com/office/drawing/2014/main" id="{00000000-0008-0000-07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112" name="TextBox 111">
          <a:extLst>
            <a:ext uri="{FF2B5EF4-FFF2-40B4-BE49-F238E27FC236}">
              <a16:creationId xmlns:a16="http://schemas.microsoft.com/office/drawing/2014/main" id="{00000000-0008-0000-06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113" name="TextBox 112">
          <a:extLst>
            <a:ext uri="{FF2B5EF4-FFF2-40B4-BE49-F238E27FC236}">
              <a16:creationId xmlns:a16="http://schemas.microsoft.com/office/drawing/2014/main" id="{00000000-0008-0000-07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114" name="TextBox 113">
          <a:extLst>
            <a:ext uri="{FF2B5EF4-FFF2-40B4-BE49-F238E27FC236}">
              <a16:creationId xmlns:a16="http://schemas.microsoft.com/office/drawing/2014/main" id="{00000000-0008-0000-06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115" name="TextBox 114">
          <a:extLst>
            <a:ext uri="{FF2B5EF4-FFF2-40B4-BE49-F238E27FC236}">
              <a16:creationId xmlns:a16="http://schemas.microsoft.com/office/drawing/2014/main" id="{00000000-0008-0000-07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116" name="TextBox 115">
          <a:extLst>
            <a:ext uri="{FF2B5EF4-FFF2-40B4-BE49-F238E27FC236}">
              <a16:creationId xmlns:a16="http://schemas.microsoft.com/office/drawing/2014/main" id="{00000000-0008-0000-06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117" name="TextBox 116">
          <a:extLst>
            <a:ext uri="{FF2B5EF4-FFF2-40B4-BE49-F238E27FC236}">
              <a16:creationId xmlns:a16="http://schemas.microsoft.com/office/drawing/2014/main" id="{00000000-0008-0000-06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118" name="TextBox 117">
          <a:extLst>
            <a:ext uri="{FF2B5EF4-FFF2-40B4-BE49-F238E27FC236}">
              <a16:creationId xmlns:a16="http://schemas.microsoft.com/office/drawing/2014/main" id="{00000000-0008-0000-07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119" name="TextBox 118">
          <a:extLst>
            <a:ext uri="{FF2B5EF4-FFF2-40B4-BE49-F238E27FC236}">
              <a16:creationId xmlns:a16="http://schemas.microsoft.com/office/drawing/2014/main" id="{00000000-0008-0000-07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120" name="TextBox 119">
          <a:extLst>
            <a:ext uri="{FF2B5EF4-FFF2-40B4-BE49-F238E27FC236}">
              <a16:creationId xmlns:a16="http://schemas.microsoft.com/office/drawing/2014/main" id="{00000000-0008-0000-06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121" name="TextBox 120">
          <a:extLst>
            <a:ext uri="{FF2B5EF4-FFF2-40B4-BE49-F238E27FC236}">
              <a16:creationId xmlns:a16="http://schemas.microsoft.com/office/drawing/2014/main" id="{00000000-0008-0000-07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122" name="TextBox 121">
          <a:extLst>
            <a:ext uri="{FF2B5EF4-FFF2-40B4-BE49-F238E27FC236}">
              <a16:creationId xmlns:a16="http://schemas.microsoft.com/office/drawing/2014/main" id="{00000000-0008-0000-07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123" name="TextBox 122">
          <a:extLst>
            <a:ext uri="{FF2B5EF4-FFF2-40B4-BE49-F238E27FC236}">
              <a16:creationId xmlns:a16="http://schemas.microsoft.com/office/drawing/2014/main" id="{00000000-0008-0000-06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124" name="TextBox 123">
          <a:extLst>
            <a:ext uri="{FF2B5EF4-FFF2-40B4-BE49-F238E27FC236}">
              <a16:creationId xmlns:a16="http://schemas.microsoft.com/office/drawing/2014/main" id="{00000000-0008-0000-07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125" name="TextBox 124">
          <a:extLst>
            <a:ext uri="{FF2B5EF4-FFF2-40B4-BE49-F238E27FC236}">
              <a16:creationId xmlns:a16="http://schemas.microsoft.com/office/drawing/2014/main" id="{00000000-0008-0000-07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126" name="TextBox 125">
          <a:extLst>
            <a:ext uri="{FF2B5EF4-FFF2-40B4-BE49-F238E27FC236}">
              <a16:creationId xmlns:a16="http://schemas.microsoft.com/office/drawing/2014/main" id="{00000000-0008-0000-06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127" name="TextBox 126">
          <a:extLst>
            <a:ext uri="{FF2B5EF4-FFF2-40B4-BE49-F238E27FC236}">
              <a16:creationId xmlns:a16="http://schemas.microsoft.com/office/drawing/2014/main" id="{00000000-0008-0000-07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128" name="TextBox 127">
          <a:extLst>
            <a:ext uri="{FF2B5EF4-FFF2-40B4-BE49-F238E27FC236}">
              <a16:creationId xmlns:a16="http://schemas.microsoft.com/office/drawing/2014/main" id="{00000000-0008-0000-07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129" name="TextBox 128">
          <a:extLst>
            <a:ext uri="{FF2B5EF4-FFF2-40B4-BE49-F238E27FC236}">
              <a16:creationId xmlns:a16="http://schemas.microsoft.com/office/drawing/2014/main" id="{00000000-0008-0000-06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130" name="TextBox 129">
          <a:extLst>
            <a:ext uri="{FF2B5EF4-FFF2-40B4-BE49-F238E27FC236}">
              <a16:creationId xmlns:a16="http://schemas.microsoft.com/office/drawing/2014/main" id="{00000000-0008-0000-07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131" name="TextBox 130">
          <a:extLst>
            <a:ext uri="{FF2B5EF4-FFF2-40B4-BE49-F238E27FC236}">
              <a16:creationId xmlns:a16="http://schemas.microsoft.com/office/drawing/2014/main" id="{00000000-0008-0000-07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132" name="TextBox 131">
          <a:extLst>
            <a:ext uri="{FF2B5EF4-FFF2-40B4-BE49-F238E27FC236}">
              <a16:creationId xmlns:a16="http://schemas.microsoft.com/office/drawing/2014/main" id="{00000000-0008-0000-06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133" name="TextBox 132">
          <a:extLst>
            <a:ext uri="{FF2B5EF4-FFF2-40B4-BE49-F238E27FC236}">
              <a16:creationId xmlns:a16="http://schemas.microsoft.com/office/drawing/2014/main" id="{00000000-0008-0000-07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134" name="TextBox 133">
          <a:extLst>
            <a:ext uri="{FF2B5EF4-FFF2-40B4-BE49-F238E27FC236}">
              <a16:creationId xmlns:a16="http://schemas.microsoft.com/office/drawing/2014/main" id="{00000000-0008-0000-07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135" name="TextBox 134">
          <a:extLst>
            <a:ext uri="{FF2B5EF4-FFF2-40B4-BE49-F238E27FC236}">
              <a16:creationId xmlns:a16="http://schemas.microsoft.com/office/drawing/2014/main" id="{00000000-0008-0000-06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136" name="TextBox 135">
          <a:extLst>
            <a:ext uri="{FF2B5EF4-FFF2-40B4-BE49-F238E27FC236}">
              <a16:creationId xmlns:a16="http://schemas.microsoft.com/office/drawing/2014/main" id="{00000000-0008-0000-07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137" name="TextBox 136">
          <a:extLst>
            <a:ext uri="{FF2B5EF4-FFF2-40B4-BE49-F238E27FC236}">
              <a16:creationId xmlns:a16="http://schemas.microsoft.com/office/drawing/2014/main" id="{00000000-0008-0000-07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138" name="TextBox 137">
          <a:extLst>
            <a:ext uri="{FF2B5EF4-FFF2-40B4-BE49-F238E27FC236}">
              <a16:creationId xmlns:a16="http://schemas.microsoft.com/office/drawing/2014/main" id="{00000000-0008-0000-06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139" name="TextBox 138">
          <a:extLst>
            <a:ext uri="{FF2B5EF4-FFF2-40B4-BE49-F238E27FC236}">
              <a16:creationId xmlns:a16="http://schemas.microsoft.com/office/drawing/2014/main" id="{00000000-0008-0000-07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140" name="TextBox 139">
          <a:extLst>
            <a:ext uri="{FF2B5EF4-FFF2-40B4-BE49-F238E27FC236}">
              <a16:creationId xmlns:a16="http://schemas.microsoft.com/office/drawing/2014/main" id="{00000000-0008-0000-06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141" name="TextBox 140">
          <a:extLst>
            <a:ext uri="{FF2B5EF4-FFF2-40B4-BE49-F238E27FC236}">
              <a16:creationId xmlns:a16="http://schemas.microsoft.com/office/drawing/2014/main" id="{00000000-0008-0000-07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142" name="TextBox 141">
          <a:extLst>
            <a:ext uri="{FF2B5EF4-FFF2-40B4-BE49-F238E27FC236}">
              <a16:creationId xmlns:a16="http://schemas.microsoft.com/office/drawing/2014/main" id="{00000000-0008-0000-07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143" name="TextBox 142">
          <a:extLst>
            <a:ext uri="{FF2B5EF4-FFF2-40B4-BE49-F238E27FC236}">
              <a16:creationId xmlns:a16="http://schemas.microsoft.com/office/drawing/2014/main" id="{00000000-0008-0000-06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144" name="TextBox 143">
          <a:extLst>
            <a:ext uri="{FF2B5EF4-FFF2-40B4-BE49-F238E27FC236}">
              <a16:creationId xmlns:a16="http://schemas.microsoft.com/office/drawing/2014/main" id="{00000000-0008-0000-07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145" name="TextBox 144">
          <a:extLst>
            <a:ext uri="{FF2B5EF4-FFF2-40B4-BE49-F238E27FC236}">
              <a16:creationId xmlns:a16="http://schemas.microsoft.com/office/drawing/2014/main" id="{00000000-0008-0000-06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146" name="TextBox 145">
          <a:extLst>
            <a:ext uri="{FF2B5EF4-FFF2-40B4-BE49-F238E27FC236}">
              <a16:creationId xmlns:a16="http://schemas.microsoft.com/office/drawing/2014/main" id="{00000000-0008-0000-07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147" name="TextBox 146">
          <a:extLst>
            <a:ext uri="{FF2B5EF4-FFF2-40B4-BE49-F238E27FC236}">
              <a16:creationId xmlns:a16="http://schemas.microsoft.com/office/drawing/2014/main" id="{00000000-0008-0000-07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148" name="TextBox 147">
          <a:extLst>
            <a:ext uri="{FF2B5EF4-FFF2-40B4-BE49-F238E27FC236}">
              <a16:creationId xmlns:a16="http://schemas.microsoft.com/office/drawing/2014/main" id="{00000000-0008-0000-06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149" name="TextBox 148">
          <a:extLst>
            <a:ext uri="{FF2B5EF4-FFF2-40B4-BE49-F238E27FC236}">
              <a16:creationId xmlns:a16="http://schemas.microsoft.com/office/drawing/2014/main" id="{00000000-0008-0000-07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150" name="TextBox 149">
          <a:extLst>
            <a:ext uri="{FF2B5EF4-FFF2-40B4-BE49-F238E27FC236}">
              <a16:creationId xmlns:a16="http://schemas.microsoft.com/office/drawing/2014/main" id="{00000000-0008-0000-07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151" name="TextBox 150">
          <a:extLst>
            <a:ext uri="{FF2B5EF4-FFF2-40B4-BE49-F238E27FC236}">
              <a16:creationId xmlns:a16="http://schemas.microsoft.com/office/drawing/2014/main" id="{00000000-0008-0000-06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152" name="TextBox 151">
          <a:extLst>
            <a:ext uri="{FF2B5EF4-FFF2-40B4-BE49-F238E27FC236}">
              <a16:creationId xmlns:a16="http://schemas.microsoft.com/office/drawing/2014/main" id="{00000000-0008-0000-07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153" name="TextBox 152">
          <a:extLst>
            <a:ext uri="{FF2B5EF4-FFF2-40B4-BE49-F238E27FC236}">
              <a16:creationId xmlns:a16="http://schemas.microsoft.com/office/drawing/2014/main" id="{00000000-0008-0000-06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154" name="TextBox 153">
          <a:extLst>
            <a:ext uri="{FF2B5EF4-FFF2-40B4-BE49-F238E27FC236}">
              <a16:creationId xmlns:a16="http://schemas.microsoft.com/office/drawing/2014/main" id="{00000000-0008-0000-07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155" name="TextBox 154">
          <a:extLst>
            <a:ext uri="{FF2B5EF4-FFF2-40B4-BE49-F238E27FC236}">
              <a16:creationId xmlns:a16="http://schemas.microsoft.com/office/drawing/2014/main" id="{00000000-0008-0000-07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156" name="TextBox 155">
          <a:extLst>
            <a:ext uri="{FF2B5EF4-FFF2-40B4-BE49-F238E27FC236}">
              <a16:creationId xmlns:a16="http://schemas.microsoft.com/office/drawing/2014/main" id="{00000000-0008-0000-06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157" name="TextBox 156">
          <a:extLst>
            <a:ext uri="{FF2B5EF4-FFF2-40B4-BE49-F238E27FC236}">
              <a16:creationId xmlns:a16="http://schemas.microsoft.com/office/drawing/2014/main" id="{00000000-0008-0000-07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158" name="TextBox 157">
          <a:extLst>
            <a:ext uri="{FF2B5EF4-FFF2-40B4-BE49-F238E27FC236}">
              <a16:creationId xmlns:a16="http://schemas.microsoft.com/office/drawing/2014/main" id="{00000000-0008-0000-07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159" name="TextBox 158">
          <a:extLst>
            <a:ext uri="{FF2B5EF4-FFF2-40B4-BE49-F238E27FC236}">
              <a16:creationId xmlns:a16="http://schemas.microsoft.com/office/drawing/2014/main" id="{00000000-0008-0000-06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160" name="TextBox 159">
          <a:extLst>
            <a:ext uri="{FF2B5EF4-FFF2-40B4-BE49-F238E27FC236}">
              <a16:creationId xmlns:a16="http://schemas.microsoft.com/office/drawing/2014/main" id="{00000000-0008-0000-07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161" name="TextBox 160">
          <a:extLst>
            <a:ext uri="{FF2B5EF4-FFF2-40B4-BE49-F238E27FC236}">
              <a16:creationId xmlns:a16="http://schemas.microsoft.com/office/drawing/2014/main" id="{00000000-0008-0000-07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162" name="TextBox 161">
          <a:extLst>
            <a:ext uri="{FF2B5EF4-FFF2-40B4-BE49-F238E27FC236}">
              <a16:creationId xmlns:a16="http://schemas.microsoft.com/office/drawing/2014/main" id="{00000000-0008-0000-06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163" name="TextBox 162">
          <a:extLst>
            <a:ext uri="{FF2B5EF4-FFF2-40B4-BE49-F238E27FC236}">
              <a16:creationId xmlns:a16="http://schemas.microsoft.com/office/drawing/2014/main" id="{00000000-0008-0000-07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164" name="TextBox 163">
          <a:extLst>
            <a:ext uri="{FF2B5EF4-FFF2-40B4-BE49-F238E27FC236}">
              <a16:creationId xmlns:a16="http://schemas.microsoft.com/office/drawing/2014/main" id="{00000000-0008-0000-06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165" name="TextBox 164">
          <a:extLst>
            <a:ext uri="{FF2B5EF4-FFF2-40B4-BE49-F238E27FC236}">
              <a16:creationId xmlns:a16="http://schemas.microsoft.com/office/drawing/2014/main" id="{00000000-0008-0000-07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166" name="TextBox 165">
          <a:extLst>
            <a:ext uri="{FF2B5EF4-FFF2-40B4-BE49-F238E27FC236}">
              <a16:creationId xmlns:a16="http://schemas.microsoft.com/office/drawing/2014/main" id="{00000000-0008-0000-07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167" name="TextBox 166">
          <a:extLst>
            <a:ext uri="{FF2B5EF4-FFF2-40B4-BE49-F238E27FC236}">
              <a16:creationId xmlns:a16="http://schemas.microsoft.com/office/drawing/2014/main" id="{00000000-0008-0000-06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168" name="TextBox 167">
          <a:extLst>
            <a:ext uri="{FF2B5EF4-FFF2-40B4-BE49-F238E27FC236}">
              <a16:creationId xmlns:a16="http://schemas.microsoft.com/office/drawing/2014/main" id="{00000000-0008-0000-07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169" name="TextBox 168">
          <a:extLst>
            <a:ext uri="{FF2B5EF4-FFF2-40B4-BE49-F238E27FC236}">
              <a16:creationId xmlns:a16="http://schemas.microsoft.com/office/drawing/2014/main" id="{00000000-0008-0000-07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170" name="TextBox 169">
          <a:extLst>
            <a:ext uri="{FF2B5EF4-FFF2-40B4-BE49-F238E27FC236}">
              <a16:creationId xmlns:a16="http://schemas.microsoft.com/office/drawing/2014/main" id="{00000000-0008-0000-06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171" name="TextBox 170">
          <a:extLst>
            <a:ext uri="{FF2B5EF4-FFF2-40B4-BE49-F238E27FC236}">
              <a16:creationId xmlns:a16="http://schemas.microsoft.com/office/drawing/2014/main" id="{00000000-0008-0000-07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172" name="TextBox 171">
          <a:extLst>
            <a:ext uri="{FF2B5EF4-FFF2-40B4-BE49-F238E27FC236}">
              <a16:creationId xmlns:a16="http://schemas.microsoft.com/office/drawing/2014/main" id="{00000000-0008-0000-07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173" name="TextBox 172">
          <a:extLst>
            <a:ext uri="{FF2B5EF4-FFF2-40B4-BE49-F238E27FC236}">
              <a16:creationId xmlns:a16="http://schemas.microsoft.com/office/drawing/2014/main" id="{00000000-0008-0000-06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174" name="TextBox 173">
          <a:extLst>
            <a:ext uri="{FF2B5EF4-FFF2-40B4-BE49-F238E27FC236}">
              <a16:creationId xmlns:a16="http://schemas.microsoft.com/office/drawing/2014/main" id="{00000000-0008-0000-07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175" name="TextBox 174">
          <a:extLst>
            <a:ext uri="{FF2B5EF4-FFF2-40B4-BE49-F238E27FC236}">
              <a16:creationId xmlns:a16="http://schemas.microsoft.com/office/drawing/2014/main" id="{00000000-0008-0000-07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176" name="TextBox 175">
          <a:extLst>
            <a:ext uri="{FF2B5EF4-FFF2-40B4-BE49-F238E27FC236}">
              <a16:creationId xmlns:a16="http://schemas.microsoft.com/office/drawing/2014/main" id="{00000000-0008-0000-06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177" name="TextBox 176">
          <a:extLst>
            <a:ext uri="{FF2B5EF4-FFF2-40B4-BE49-F238E27FC236}">
              <a16:creationId xmlns:a16="http://schemas.microsoft.com/office/drawing/2014/main" id="{00000000-0008-0000-07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178" name="TextBox 177">
          <a:extLst>
            <a:ext uri="{FF2B5EF4-FFF2-40B4-BE49-F238E27FC236}">
              <a16:creationId xmlns:a16="http://schemas.microsoft.com/office/drawing/2014/main" id="{00000000-0008-0000-06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179" name="TextBox 178">
          <a:extLst>
            <a:ext uri="{FF2B5EF4-FFF2-40B4-BE49-F238E27FC236}">
              <a16:creationId xmlns:a16="http://schemas.microsoft.com/office/drawing/2014/main" id="{00000000-0008-0000-07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180" name="TextBox 179">
          <a:extLst>
            <a:ext uri="{FF2B5EF4-FFF2-40B4-BE49-F238E27FC236}">
              <a16:creationId xmlns:a16="http://schemas.microsoft.com/office/drawing/2014/main" id="{00000000-0008-0000-07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181" name="TextBox 180">
          <a:extLst>
            <a:ext uri="{FF2B5EF4-FFF2-40B4-BE49-F238E27FC236}">
              <a16:creationId xmlns:a16="http://schemas.microsoft.com/office/drawing/2014/main" id="{00000000-0008-0000-06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182" name="TextBox 181">
          <a:extLst>
            <a:ext uri="{FF2B5EF4-FFF2-40B4-BE49-F238E27FC236}">
              <a16:creationId xmlns:a16="http://schemas.microsoft.com/office/drawing/2014/main" id="{00000000-0008-0000-07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183" name="TextBox 182">
          <a:extLst>
            <a:ext uri="{FF2B5EF4-FFF2-40B4-BE49-F238E27FC236}">
              <a16:creationId xmlns:a16="http://schemas.microsoft.com/office/drawing/2014/main" id="{00000000-0008-0000-07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184" name="TextBox 183">
          <a:extLst>
            <a:ext uri="{FF2B5EF4-FFF2-40B4-BE49-F238E27FC236}">
              <a16:creationId xmlns:a16="http://schemas.microsoft.com/office/drawing/2014/main" id="{00000000-0008-0000-06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185" name="TextBox 184">
          <a:extLst>
            <a:ext uri="{FF2B5EF4-FFF2-40B4-BE49-F238E27FC236}">
              <a16:creationId xmlns:a16="http://schemas.microsoft.com/office/drawing/2014/main" id="{00000000-0008-0000-07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186" name="TextBox 185">
          <a:extLst>
            <a:ext uri="{FF2B5EF4-FFF2-40B4-BE49-F238E27FC236}">
              <a16:creationId xmlns:a16="http://schemas.microsoft.com/office/drawing/2014/main" id="{00000000-0008-0000-07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187" name="TextBox 186">
          <a:extLst>
            <a:ext uri="{FF2B5EF4-FFF2-40B4-BE49-F238E27FC236}">
              <a16:creationId xmlns:a16="http://schemas.microsoft.com/office/drawing/2014/main" id="{00000000-0008-0000-06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188" name="TextBox 187">
          <a:extLst>
            <a:ext uri="{FF2B5EF4-FFF2-40B4-BE49-F238E27FC236}">
              <a16:creationId xmlns:a16="http://schemas.microsoft.com/office/drawing/2014/main" id="{00000000-0008-0000-07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189" name="TextBox 188">
          <a:extLst>
            <a:ext uri="{FF2B5EF4-FFF2-40B4-BE49-F238E27FC236}">
              <a16:creationId xmlns:a16="http://schemas.microsoft.com/office/drawing/2014/main" id="{00000000-0008-0000-07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190" name="TextBox 189">
          <a:extLst>
            <a:ext uri="{FF2B5EF4-FFF2-40B4-BE49-F238E27FC236}">
              <a16:creationId xmlns:a16="http://schemas.microsoft.com/office/drawing/2014/main" id="{00000000-0008-0000-06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191" name="TextBox 190">
          <a:extLst>
            <a:ext uri="{FF2B5EF4-FFF2-40B4-BE49-F238E27FC236}">
              <a16:creationId xmlns:a16="http://schemas.microsoft.com/office/drawing/2014/main" id="{00000000-0008-0000-07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192" name="TextBox 191">
          <a:extLst>
            <a:ext uri="{FF2B5EF4-FFF2-40B4-BE49-F238E27FC236}">
              <a16:creationId xmlns:a16="http://schemas.microsoft.com/office/drawing/2014/main" id="{00000000-0008-0000-07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193" name="TextBox 192">
          <a:extLst>
            <a:ext uri="{FF2B5EF4-FFF2-40B4-BE49-F238E27FC236}">
              <a16:creationId xmlns:a16="http://schemas.microsoft.com/office/drawing/2014/main" id="{00000000-0008-0000-06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194" name="TextBox 193">
          <a:extLst>
            <a:ext uri="{FF2B5EF4-FFF2-40B4-BE49-F238E27FC236}">
              <a16:creationId xmlns:a16="http://schemas.microsoft.com/office/drawing/2014/main" id="{00000000-0008-0000-07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195" name="TextBox 194">
          <a:extLst>
            <a:ext uri="{FF2B5EF4-FFF2-40B4-BE49-F238E27FC236}">
              <a16:creationId xmlns:a16="http://schemas.microsoft.com/office/drawing/2014/main" id="{00000000-0008-0000-06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196" name="TextBox 195">
          <a:extLst>
            <a:ext uri="{FF2B5EF4-FFF2-40B4-BE49-F238E27FC236}">
              <a16:creationId xmlns:a16="http://schemas.microsoft.com/office/drawing/2014/main" id="{00000000-0008-0000-07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197" name="TextBox 196">
          <a:extLst>
            <a:ext uri="{FF2B5EF4-FFF2-40B4-BE49-F238E27FC236}">
              <a16:creationId xmlns:a16="http://schemas.microsoft.com/office/drawing/2014/main" id="{00000000-0008-0000-07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198" name="TextBox 197">
          <a:extLst>
            <a:ext uri="{FF2B5EF4-FFF2-40B4-BE49-F238E27FC236}">
              <a16:creationId xmlns:a16="http://schemas.microsoft.com/office/drawing/2014/main" id="{00000000-0008-0000-06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199" name="TextBox 198">
          <a:extLst>
            <a:ext uri="{FF2B5EF4-FFF2-40B4-BE49-F238E27FC236}">
              <a16:creationId xmlns:a16="http://schemas.microsoft.com/office/drawing/2014/main" id="{00000000-0008-0000-07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200" name="TextBox 199">
          <a:extLst>
            <a:ext uri="{FF2B5EF4-FFF2-40B4-BE49-F238E27FC236}">
              <a16:creationId xmlns:a16="http://schemas.microsoft.com/office/drawing/2014/main" id="{00000000-0008-0000-07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201" name="TextBox 200">
          <a:extLst>
            <a:ext uri="{FF2B5EF4-FFF2-40B4-BE49-F238E27FC236}">
              <a16:creationId xmlns:a16="http://schemas.microsoft.com/office/drawing/2014/main" id="{00000000-0008-0000-06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202" name="TextBox 201">
          <a:extLst>
            <a:ext uri="{FF2B5EF4-FFF2-40B4-BE49-F238E27FC236}">
              <a16:creationId xmlns:a16="http://schemas.microsoft.com/office/drawing/2014/main" id="{00000000-0008-0000-07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203" name="TextBox 202">
          <a:extLst>
            <a:ext uri="{FF2B5EF4-FFF2-40B4-BE49-F238E27FC236}">
              <a16:creationId xmlns:a16="http://schemas.microsoft.com/office/drawing/2014/main" id="{00000000-0008-0000-07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204" name="TextBox 203">
          <a:extLst>
            <a:ext uri="{FF2B5EF4-FFF2-40B4-BE49-F238E27FC236}">
              <a16:creationId xmlns:a16="http://schemas.microsoft.com/office/drawing/2014/main" id="{00000000-0008-0000-06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205" name="TextBox 204">
          <a:extLst>
            <a:ext uri="{FF2B5EF4-FFF2-40B4-BE49-F238E27FC236}">
              <a16:creationId xmlns:a16="http://schemas.microsoft.com/office/drawing/2014/main" id="{00000000-0008-0000-07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206" name="TextBox 205">
          <a:extLst>
            <a:ext uri="{FF2B5EF4-FFF2-40B4-BE49-F238E27FC236}">
              <a16:creationId xmlns:a16="http://schemas.microsoft.com/office/drawing/2014/main" id="{00000000-0008-0000-07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207" name="TextBox 206">
          <a:extLst>
            <a:ext uri="{FF2B5EF4-FFF2-40B4-BE49-F238E27FC236}">
              <a16:creationId xmlns:a16="http://schemas.microsoft.com/office/drawing/2014/main" id="{00000000-0008-0000-06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208" name="TextBox 207">
          <a:extLst>
            <a:ext uri="{FF2B5EF4-FFF2-40B4-BE49-F238E27FC236}">
              <a16:creationId xmlns:a16="http://schemas.microsoft.com/office/drawing/2014/main" id="{00000000-0008-0000-07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209" name="TextBox 208">
          <a:extLst>
            <a:ext uri="{FF2B5EF4-FFF2-40B4-BE49-F238E27FC236}">
              <a16:creationId xmlns:a16="http://schemas.microsoft.com/office/drawing/2014/main" id="{00000000-0008-0000-07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210" name="TextBox 209">
          <a:extLst>
            <a:ext uri="{FF2B5EF4-FFF2-40B4-BE49-F238E27FC236}">
              <a16:creationId xmlns:a16="http://schemas.microsoft.com/office/drawing/2014/main" id="{00000000-0008-0000-06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211" name="TextBox 210">
          <a:extLst>
            <a:ext uri="{FF2B5EF4-FFF2-40B4-BE49-F238E27FC236}">
              <a16:creationId xmlns:a16="http://schemas.microsoft.com/office/drawing/2014/main" id="{00000000-0008-0000-07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212" name="TextBox 211">
          <a:extLst>
            <a:ext uri="{FF2B5EF4-FFF2-40B4-BE49-F238E27FC236}">
              <a16:creationId xmlns:a16="http://schemas.microsoft.com/office/drawing/2014/main" id="{00000000-0008-0000-06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213" name="TextBox 212">
          <a:extLst>
            <a:ext uri="{FF2B5EF4-FFF2-40B4-BE49-F238E27FC236}">
              <a16:creationId xmlns:a16="http://schemas.microsoft.com/office/drawing/2014/main" id="{00000000-0008-0000-07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214" name="TextBox 213">
          <a:extLst>
            <a:ext uri="{FF2B5EF4-FFF2-40B4-BE49-F238E27FC236}">
              <a16:creationId xmlns:a16="http://schemas.microsoft.com/office/drawing/2014/main" id="{00000000-0008-0000-06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215" name="TextBox 214">
          <a:extLst>
            <a:ext uri="{FF2B5EF4-FFF2-40B4-BE49-F238E27FC236}">
              <a16:creationId xmlns:a16="http://schemas.microsoft.com/office/drawing/2014/main" id="{00000000-0008-0000-07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216" name="TextBox 215">
          <a:extLst>
            <a:ext uri="{FF2B5EF4-FFF2-40B4-BE49-F238E27FC236}">
              <a16:creationId xmlns:a16="http://schemas.microsoft.com/office/drawing/2014/main" id="{00000000-0008-0000-07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217" name="TextBox 216">
          <a:extLst>
            <a:ext uri="{FF2B5EF4-FFF2-40B4-BE49-F238E27FC236}">
              <a16:creationId xmlns:a16="http://schemas.microsoft.com/office/drawing/2014/main" id="{00000000-0008-0000-06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218" name="TextBox 217">
          <a:extLst>
            <a:ext uri="{FF2B5EF4-FFF2-40B4-BE49-F238E27FC236}">
              <a16:creationId xmlns:a16="http://schemas.microsoft.com/office/drawing/2014/main" id="{00000000-0008-0000-07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219" name="TextBox 218">
          <a:extLst>
            <a:ext uri="{FF2B5EF4-FFF2-40B4-BE49-F238E27FC236}">
              <a16:creationId xmlns:a16="http://schemas.microsoft.com/office/drawing/2014/main" id="{00000000-0008-0000-07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220" name="TextBox 219">
          <a:extLst>
            <a:ext uri="{FF2B5EF4-FFF2-40B4-BE49-F238E27FC236}">
              <a16:creationId xmlns:a16="http://schemas.microsoft.com/office/drawing/2014/main" id="{00000000-0008-0000-06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221" name="TextBox 220">
          <a:extLst>
            <a:ext uri="{FF2B5EF4-FFF2-40B4-BE49-F238E27FC236}">
              <a16:creationId xmlns:a16="http://schemas.microsoft.com/office/drawing/2014/main" id="{00000000-0008-0000-07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222" name="TextBox 221">
          <a:extLst>
            <a:ext uri="{FF2B5EF4-FFF2-40B4-BE49-F238E27FC236}">
              <a16:creationId xmlns:a16="http://schemas.microsoft.com/office/drawing/2014/main" id="{00000000-0008-0000-07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223" name="TextBox 222">
          <a:extLst>
            <a:ext uri="{FF2B5EF4-FFF2-40B4-BE49-F238E27FC236}">
              <a16:creationId xmlns:a16="http://schemas.microsoft.com/office/drawing/2014/main" id="{00000000-0008-0000-06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224" name="TextBox 223">
          <a:extLst>
            <a:ext uri="{FF2B5EF4-FFF2-40B4-BE49-F238E27FC236}">
              <a16:creationId xmlns:a16="http://schemas.microsoft.com/office/drawing/2014/main" id="{00000000-0008-0000-07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225" name="TextBox 224">
          <a:extLst>
            <a:ext uri="{FF2B5EF4-FFF2-40B4-BE49-F238E27FC236}">
              <a16:creationId xmlns:a16="http://schemas.microsoft.com/office/drawing/2014/main" id="{00000000-0008-0000-07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226" name="TextBox 225">
          <a:extLst>
            <a:ext uri="{FF2B5EF4-FFF2-40B4-BE49-F238E27FC236}">
              <a16:creationId xmlns:a16="http://schemas.microsoft.com/office/drawing/2014/main" id="{00000000-0008-0000-06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227" name="TextBox 226">
          <a:extLst>
            <a:ext uri="{FF2B5EF4-FFF2-40B4-BE49-F238E27FC236}">
              <a16:creationId xmlns:a16="http://schemas.microsoft.com/office/drawing/2014/main" id="{00000000-0008-0000-07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228" name="TextBox 227">
          <a:extLst>
            <a:ext uri="{FF2B5EF4-FFF2-40B4-BE49-F238E27FC236}">
              <a16:creationId xmlns:a16="http://schemas.microsoft.com/office/drawing/2014/main" id="{00000000-0008-0000-06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229" name="TextBox 228">
          <a:extLst>
            <a:ext uri="{FF2B5EF4-FFF2-40B4-BE49-F238E27FC236}">
              <a16:creationId xmlns:a16="http://schemas.microsoft.com/office/drawing/2014/main" id="{00000000-0008-0000-07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12</xdr:col>
      <xdr:colOff>0</xdr:colOff>
      <xdr:row>4</xdr:row>
      <xdr:rowOff>0</xdr:rowOff>
    </xdr:from>
    <xdr:ext cx="3482340" cy="2550442"/>
    <xdr:sp macro="" textlink="">
      <xdr:nvSpPr>
        <xdr:cNvPr id="230" name="TextBox 229">
          <a:extLst>
            <a:ext uri="{FF2B5EF4-FFF2-40B4-BE49-F238E27FC236}">
              <a16:creationId xmlns:a16="http://schemas.microsoft.com/office/drawing/2014/main" id="{00000000-0008-0000-0600-000002000000}"/>
            </a:ext>
          </a:extLst>
        </xdr:cNvPr>
        <xdr:cNvSpPr txBox="1"/>
      </xdr:nvSpPr>
      <xdr:spPr>
        <a:xfrm>
          <a:off x="21764625" y="12477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20</xdr:col>
      <xdr:colOff>5715</xdr:colOff>
      <xdr:row>3</xdr:row>
      <xdr:rowOff>0</xdr:rowOff>
    </xdr:from>
    <xdr:ext cx="2887980" cy="7602855"/>
    <xdr:sp macro="" textlink="">
      <xdr:nvSpPr>
        <xdr:cNvPr id="2" name="TextBox 1">
          <a:extLst>
            <a:ext uri="{FF2B5EF4-FFF2-40B4-BE49-F238E27FC236}">
              <a16:creationId xmlns:a16="http://schemas.microsoft.com/office/drawing/2014/main" id="{00000000-0008-0000-0A00-000002000000}"/>
            </a:ext>
          </a:extLst>
        </xdr:cNvPr>
        <xdr:cNvSpPr txBox="1"/>
      </xdr:nvSpPr>
      <xdr:spPr>
        <a:xfrm>
          <a:off x="26047065" y="3074670"/>
          <a:ext cx="2887980" cy="7602855"/>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b="1"/>
            <a:t>Labour</a:t>
          </a:r>
          <a:r>
            <a:rPr lang="en-US" sz="1100" b="1" baseline="0"/>
            <a:t> table </a:t>
          </a:r>
          <a:r>
            <a:rPr lang="en-US" sz="1100" b="1"/>
            <a:t>Instructions:</a:t>
          </a:r>
          <a:r>
            <a:rPr lang="en-US" sz="1100" b="1" baseline="0"/>
            <a:t> </a:t>
          </a: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tx1"/>
              </a:solidFill>
              <a:effectLst/>
              <a:latin typeface="+mn-lt"/>
              <a:ea typeface="+mn-ea"/>
              <a:cs typeface="+mn-cs"/>
            </a:rPr>
            <a:t>This detailed labour table is to be completed by </a:t>
          </a:r>
          <a:r>
            <a:rPr lang="pl-PL" sz="1100" baseline="0">
              <a:solidFill>
                <a:schemeClr val="tx1"/>
              </a:solidFill>
              <a:effectLst/>
              <a:latin typeface="+mn-lt"/>
              <a:ea typeface="+mn-ea"/>
              <a:cs typeface="+mn-cs"/>
            </a:rPr>
            <a:t>B</a:t>
          </a:r>
          <a:r>
            <a:rPr lang="en-US" sz="1100" baseline="0">
              <a:solidFill>
                <a:schemeClr val="tx1"/>
              </a:solidFill>
              <a:effectLst/>
              <a:latin typeface="+mn-lt"/>
              <a:ea typeface="+mn-ea"/>
              <a:cs typeface="+mn-cs"/>
            </a:rPr>
            <a:t>idder with all columns populated and shall be expanded to include as many rows as necessary to provide the detail requested. Any unnecessary rows should be deleted (no blank entries).  </a:t>
          </a:r>
          <a:r>
            <a:rPr lang="pl-PL" sz="1100" baseline="0">
              <a:solidFill>
                <a:schemeClr val="tx1"/>
              </a:solidFill>
              <a:effectLst/>
              <a:latin typeface="+mn-lt"/>
              <a:ea typeface="+mn-ea"/>
              <a:cs typeface="+mn-cs"/>
            </a:rPr>
            <a:t>B</a:t>
          </a:r>
          <a:r>
            <a:rPr lang="en-US" sz="1100" baseline="0">
              <a:solidFill>
                <a:schemeClr val="tx1"/>
              </a:solidFill>
              <a:effectLst/>
              <a:latin typeface="+mn-lt"/>
              <a:ea typeface="+mn-ea"/>
              <a:cs typeface="+mn-cs"/>
            </a:rPr>
            <a:t>idder is required to identify for each item the CLIN it is associated with from the drop down menu. Each column should then be populated using the column- specific instructions in the first row. Bidder may not delete columns or omit information from columns, but may add columns </a:t>
          </a:r>
          <a:r>
            <a:rPr lang="en-US" sz="1100" i="0" baseline="0">
              <a:solidFill>
                <a:schemeClr val="tx1"/>
              </a:solidFill>
              <a:effectLst/>
              <a:latin typeface="+mn-lt"/>
              <a:ea typeface="+mn-ea"/>
              <a:cs typeface="+mn-cs"/>
            </a:rPr>
            <a:t>if necessary</a:t>
          </a:r>
          <a:r>
            <a:rPr lang="en-US" sz="1100" baseline="0">
              <a:solidFill>
                <a:schemeClr val="tx1"/>
              </a:solidFill>
              <a:effectLst/>
              <a:latin typeface="+mn-lt"/>
              <a:ea typeface="+mn-ea"/>
              <a:cs typeface="+mn-cs"/>
            </a:rPr>
            <a:t> although it's not anticipated this will be needed. </a:t>
          </a:r>
          <a:endParaRPr lang="en-US">
            <a:effectLst/>
          </a:endParaRPr>
        </a:p>
        <a:p>
          <a:endParaRPr lang="en-US" sz="1100" baseline="0"/>
        </a:p>
        <a:p>
          <a:r>
            <a:rPr lang="en-US" sz="1100" i="1" baseline="0">
              <a:solidFill>
                <a:schemeClr val="tx1"/>
              </a:solidFill>
              <a:effectLst/>
              <a:latin typeface="+mn-lt"/>
              <a:ea typeface="+mn-ea"/>
              <a:cs typeface="+mn-cs"/>
            </a:rPr>
            <a:t>Note: Any formulas existing in the cells are provided only to help </a:t>
          </a:r>
          <a:r>
            <a:rPr lang="pl-PL" sz="1100" i="1" baseline="0">
              <a:solidFill>
                <a:schemeClr val="tx1"/>
              </a:solidFill>
              <a:effectLst/>
              <a:latin typeface="+mn-lt"/>
              <a:ea typeface="+mn-ea"/>
              <a:cs typeface="+mn-cs"/>
            </a:rPr>
            <a:t>B</a:t>
          </a:r>
          <a:r>
            <a:rPr lang="en-US" sz="1100" i="1" baseline="0">
              <a:solidFill>
                <a:schemeClr val="tx1"/>
              </a:solidFill>
              <a:effectLst/>
              <a:latin typeface="+mn-lt"/>
              <a:ea typeface="+mn-ea"/>
              <a:cs typeface="+mn-cs"/>
            </a:rPr>
            <a:t>idder and ultimately all calculations are the </a:t>
          </a:r>
          <a:r>
            <a:rPr lang="pl-PL" sz="1100" i="1" baseline="0">
              <a:solidFill>
                <a:schemeClr val="tx1"/>
              </a:solidFill>
              <a:effectLst/>
              <a:latin typeface="+mn-lt"/>
              <a:ea typeface="+mn-ea"/>
              <a:cs typeface="+mn-cs"/>
            </a:rPr>
            <a:t>B</a:t>
          </a:r>
          <a:r>
            <a:rPr lang="en-US" sz="1100" i="1" baseline="0">
              <a:solidFill>
                <a:schemeClr val="tx1"/>
              </a:solidFill>
              <a:effectLst/>
              <a:latin typeface="+mn-lt"/>
              <a:ea typeface="+mn-ea"/>
              <a:cs typeface="+mn-cs"/>
            </a:rPr>
            <a:t>idder's responsibility. As such, the contractor may alter any formulas necessary to provide an accurate, clear and traceable bid as required. </a:t>
          </a:r>
          <a:endParaRPr lang="en-US">
            <a:effectLst/>
          </a:endParaRPr>
        </a:p>
        <a:p>
          <a:endParaRPr lang="en-US" sz="1100" baseline="0"/>
        </a:p>
        <a:p>
          <a:r>
            <a:rPr lang="en-US" sz="1100" b="1" baseline="0">
              <a:solidFill>
                <a:schemeClr val="tx1"/>
              </a:solidFill>
              <a:effectLst/>
              <a:latin typeface="+mn-lt"/>
              <a:ea typeface="+mn-ea"/>
              <a:cs typeface="+mn-cs"/>
            </a:rPr>
            <a:t>Important Note: </a:t>
          </a:r>
          <a:r>
            <a:rPr lang="en-US" sz="1100" b="0" baseline="0">
              <a:solidFill>
                <a:schemeClr val="tx1"/>
              </a:solidFill>
              <a:effectLst/>
              <a:latin typeface="+mn-lt"/>
              <a:ea typeface="+mn-ea"/>
              <a:cs typeface="+mn-cs"/>
            </a:rPr>
            <a:t>The total sum of the "Fully burdened cost" column should equal the grand total labour cost to include profit as well as all indirect rates (G&amp;A/Overhead/etc.) associated with labour. These indirect cost rates must be included in the total firm fixed price on the appropriate detailed tab but are no longer required to be broken out separately in the calculations at the bidding stage. However, </a:t>
          </a:r>
          <a:r>
            <a:rPr lang="pl-PL" sz="1100" b="0" baseline="0">
              <a:solidFill>
                <a:schemeClr val="tx1"/>
              </a:solidFill>
              <a:effectLst/>
              <a:latin typeface="+mn-lt"/>
              <a:ea typeface="+mn-ea"/>
              <a:cs typeface="+mn-cs"/>
            </a:rPr>
            <a:t>B</a:t>
          </a:r>
          <a:r>
            <a:rPr lang="en-US" sz="1100" b="0" baseline="0">
              <a:solidFill>
                <a:schemeClr val="tx1"/>
              </a:solidFill>
              <a:effectLst/>
              <a:latin typeface="+mn-lt"/>
              <a:ea typeface="+mn-ea"/>
              <a:cs typeface="+mn-cs"/>
            </a:rPr>
            <a:t>idder is required to include  the associated indirect costs in the totals of the detailed tab either</a:t>
          </a:r>
          <a:r>
            <a:rPr lang="pl-PL" sz="1100" b="0" baseline="0">
              <a:solidFill>
                <a:schemeClr val="tx1"/>
              </a:solidFill>
              <a:effectLst/>
              <a:latin typeface="+mn-lt"/>
              <a:ea typeface="+mn-ea"/>
              <a:cs typeface="+mn-cs"/>
            </a:rPr>
            <a:t>:</a:t>
          </a:r>
        </a:p>
        <a:p>
          <a:r>
            <a:rPr lang="en-US" sz="1100" b="0" baseline="0">
              <a:solidFill>
                <a:schemeClr val="tx1"/>
              </a:solidFill>
              <a:effectLst/>
              <a:latin typeface="+mn-lt"/>
              <a:ea typeface="+mn-ea"/>
              <a:cs typeface="+mn-cs"/>
            </a:rPr>
            <a:t>A) in the base unit costs</a:t>
          </a:r>
          <a:r>
            <a:rPr lang="pl-PL" sz="1100" b="0" baseline="0">
              <a:solidFill>
                <a:schemeClr val="tx1"/>
              </a:solidFill>
              <a:effectLst/>
              <a:latin typeface="+mn-lt"/>
              <a:ea typeface="+mn-ea"/>
              <a:cs typeface="+mn-cs"/>
            </a:rPr>
            <a:t>;</a:t>
          </a:r>
        </a:p>
        <a:p>
          <a:r>
            <a:rPr lang="en-US" sz="1100" b="0" baseline="0">
              <a:solidFill>
                <a:schemeClr val="tx1"/>
              </a:solidFill>
              <a:effectLst/>
              <a:latin typeface="+mn-lt"/>
              <a:ea typeface="+mn-ea"/>
              <a:cs typeface="+mn-cs"/>
            </a:rPr>
            <a:t>or</a:t>
          </a:r>
          <a:endParaRPr lang="pl-PL" sz="1100" b="0" baseline="0">
            <a:solidFill>
              <a:schemeClr val="tx1"/>
            </a:solidFill>
            <a:effectLst/>
            <a:latin typeface="+mn-lt"/>
            <a:ea typeface="+mn-ea"/>
            <a:cs typeface="+mn-cs"/>
          </a:endParaRPr>
        </a:p>
        <a:p>
          <a:r>
            <a:rPr lang="en-US" sz="1100" b="0" baseline="0">
              <a:solidFill>
                <a:schemeClr val="tx1"/>
              </a:solidFill>
              <a:effectLst/>
              <a:latin typeface="+mn-lt"/>
              <a:ea typeface="+mn-ea"/>
              <a:cs typeface="+mn-cs"/>
            </a:rPr>
            <a:t>B) shown separately by expanding the table columns to show the additional costs due to these indirect rates (similar to the way profit is calculated). </a:t>
          </a:r>
          <a:endParaRPr lang="en-US">
            <a:effectLst/>
          </a:endParaRP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19</xdr:col>
      <xdr:colOff>243840</xdr:colOff>
      <xdr:row>3</xdr:row>
      <xdr:rowOff>167640</xdr:rowOff>
    </xdr:from>
    <xdr:ext cx="3482340" cy="5948039"/>
    <xdr:sp macro="" textlink="">
      <xdr:nvSpPr>
        <xdr:cNvPr id="2" name="TextBox 1">
          <a:extLst>
            <a:ext uri="{FF2B5EF4-FFF2-40B4-BE49-F238E27FC236}">
              <a16:creationId xmlns:a16="http://schemas.microsoft.com/office/drawing/2014/main" id="{00000000-0008-0000-0B00-000002000000}"/>
            </a:ext>
          </a:extLst>
        </xdr:cNvPr>
        <xdr:cNvSpPr txBox="1"/>
      </xdr:nvSpPr>
      <xdr:spPr>
        <a:xfrm>
          <a:off x="19112865" y="2320290"/>
          <a:ext cx="3482340" cy="5948039"/>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Material</a:t>
          </a:r>
          <a:r>
            <a:rPr lang="en-US" sz="1100" b="1" baseline="0"/>
            <a:t> tab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This detailed material tab is to be completed by </a:t>
          </a:r>
          <a:r>
            <a:rPr lang="pl-PL" sz="1100" baseline="0">
              <a:solidFill>
                <a:schemeClr val="tx1"/>
              </a:solidFill>
              <a:effectLst/>
              <a:latin typeface="+mn-lt"/>
              <a:ea typeface="+mn-ea"/>
              <a:cs typeface="+mn-cs"/>
            </a:rPr>
            <a:t>B</a:t>
          </a:r>
          <a:r>
            <a:rPr lang="en-US" sz="1100" baseline="0">
              <a:solidFill>
                <a:schemeClr val="tx1"/>
              </a:solidFill>
              <a:effectLst/>
              <a:latin typeface="+mn-lt"/>
              <a:ea typeface="+mn-ea"/>
              <a:cs typeface="+mn-cs"/>
            </a:rPr>
            <a:t>idder with all columns populated and shall be expanded to include as many rows as necessary to provide the detail requested. Any unnecessary rows should be deleted (no blank entries).  </a:t>
          </a:r>
          <a:r>
            <a:rPr lang="pl-PL" sz="1100" baseline="0">
              <a:solidFill>
                <a:schemeClr val="tx1"/>
              </a:solidFill>
              <a:effectLst/>
              <a:latin typeface="+mn-lt"/>
              <a:ea typeface="+mn-ea"/>
              <a:cs typeface="+mn-cs"/>
            </a:rPr>
            <a:t>B</a:t>
          </a:r>
          <a:r>
            <a:rPr lang="en-US" sz="1100" baseline="0">
              <a:solidFill>
                <a:schemeClr val="tx1"/>
              </a:solidFill>
              <a:effectLst/>
              <a:latin typeface="+mn-lt"/>
              <a:ea typeface="+mn-ea"/>
              <a:cs typeface="+mn-cs"/>
            </a:rPr>
            <a:t>idder is required to identify for each item the CLIN it is associated with from the drop down menu. Each column should then be populated using the column- specific instructions in the first row. Bidder may not delete columns or omit information from columns, but may add columns </a:t>
          </a:r>
          <a:r>
            <a:rPr lang="en-US" sz="1100" i="0" baseline="0">
              <a:solidFill>
                <a:schemeClr val="tx1"/>
              </a:solidFill>
              <a:effectLst/>
              <a:latin typeface="+mn-lt"/>
              <a:ea typeface="+mn-ea"/>
              <a:cs typeface="+mn-cs"/>
            </a:rPr>
            <a:t>if necessary</a:t>
          </a:r>
          <a:r>
            <a:rPr lang="en-US" sz="1100" baseline="0">
              <a:solidFill>
                <a:schemeClr val="tx1"/>
              </a:solidFill>
              <a:effectLst/>
              <a:latin typeface="+mn-lt"/>
              <a:ea typeface="+mn-ea"/>
              <a:cs typeface="+mn-cs"/>
            </a:rPr>
            <a:t> although it's not anticipated this will be needed. </a:t>
          </a:r>
          <a:endParaRPr lang="en-US">
            <a:effectLst/>
          </a:endParaRPr>
        </a:p>
        <a:p>
          <a:pPr eaLnBrk="1" fontAlgn="auto" latinLnBrk="0" hangingPunct="1"/>
          <a:endParaRPr lang="en-US">
            <a:effectLst/>
          </a:endParaRPr>
        </a:p>
        <a:p>
          <a:r>
            <a:rPr lang="en-US" sz="1100" i="1" baseline="0">
              <a:solidFill>
                <a:schemeClr val="tx1"/>
              </a:solidFill>
              <a:effectLst/>
              <a:latin typeface="+mn-lt"/>
              <a:ea typeface="+mn-ea"/>
              <a:cs typeface="+mn-cs"/>
            </a:rPr>
            <a:t>Note: Any formulas existing in the cells are provided only to help </a:t>
          </a:r>
          <a:r>
            <a:rPr lang="pl-PL" sz="1100" i="1" baseline="0">
              <a:solidFill>
                <a:schemeClr val="tx1"/>
              </a:solidFill>
              <a:effectLst/>
              <a:latin typeface="+mn-lt"/>
              <a:ea typeface="+mn-ea"/>
              <a:cs typeface="+mn-cs"/>
            </a:rPr>
            <a:t>B</a:t>
          </a:r>
          <a:r>
            <a:rPr lang="en-US" sz="1100" i="1" baseline="0">
              <a:solidFill>
                <a:schemeClr val="tx1"/>
              </a:solidFill>
              <a:effectLst/>
              <a:latin typeface="+mn-lt"/>
              <a:ea typeface="+mn-ea"/>
              <a:cs typeface="+mn-cs"/>
            </a:rPr>
            <a:t>idder and ultimately all calculations are the </a:t>
          </a:r>
          <a:r>
            <a:rPr lang="pl-PL" sz="1100" i="1" baseline="0">
              <a:solidFill>
                <a:schemeClr val="tx1"/>
              </a:solidFill>
              <a:effectLst/>
              <a:latin typeface="+mn-lt"/>
              <a:ea typeface="+mn-ea"/>
              <a:cs typeface="+mn-cs"/>
            </a:rPr>
            <a:t>B</a:t>
          </a:r>
          <a:r>
            <a:rPr lang="en-US" sz="1100" i="1" baseline="0">
              <a:solidFill>
                <a:schemeClr val="tx1"/>
              </a:solidFill>
              <a:effectLst/>
              <a:latin typeface="+mn-lt"/>
              <a:ea typeface="+mn-ea"/>
              <a:cs typeface="+mn-cs"/>
            </a:rPr>
            <a:t>idder's responsibility. As such, the contractor may alter any formulas necessary to provide an accurate, clear and traceable bid as required. </a:t>
          </a:r>
        </a:p>
        <a:p>
          <a:endParaRPr lang="en-US">
            <a:effectLst/>
          </a:endParaRPr>
        </a:p>
        <a:p>
          <a:r>
            <a:rPr lang="en-US" sz="1100" b="1" baseline="0">
              <a:solidFill>
                <a:schemeClr val="tx1"/>
              </a:solidFill>
              <a:effectLst/>
              <a:latin typeface="+mn-lt"/>
              <a:ea typeface="+mn-ea"/>
              <a:cs typeface="+mn-cs"/>
            </a:rPr>
            <a:t>Important Note: </a:t>
          </a:r>
          <a:r>
            <a:rPr lang="en-US" sz="1100" b="0" baseline="0">
              <a:solidFill>
                <a:schemeClr val="tx1"/>
              </a:solidFill>
              <a:effectLst/>
              <a:latin typeface="+mn-lt"/>
              <a:ea typeface="+mn-ea"/>
              <a:cs typeface="+mn-cs"/>
            </a:rPr>
            <a:t>The total sum of the "Fully burdened cost" column should equal the grand total Material cost to include profit as well as all indirect rates (G&amp;A/Overhead/Material handling/etc.) associated with material. These indirect cost rates must be included in the total firm fixed price on the appropriate detailed tab but are no longer required to be broken out separately in the calculations at the bidding stage. However, </a:t>
          </a:r>
          <a:r>
            <a:rPr lang="pl-PL" sz="1100" b="0" baseline="0">
              <a:solidFill>
                <a:schemeClr val="tx1"/>
              </a:solidFill>
              <a:effectLst/>
              <a:latin typeface="+mn-lt"/>
              <a:ea typeface="+mn-ea"/>
              <a:cs typeface="+mn-cs"/>
            </a:rPr>
            <a:t>B</a:t>
          </a:r>
          <a:r>
            <a:rPr lang="en-US" sz="1100" b="0" baseline="0">
              <a:solidFill>
                <a:schemeClr val="tx1"/>
              </a:solidFill>
              <a:effectLst/>
              <a:latin typeface="+mn-lt"/>
              <a:ea typeface="+mn-ea"/>
              <a:cs typeface="+mn-cs"/>
            </a:rPr>
            <a:t>idder is required to include  the associated indirect costs in the totals of the detailed tab either</a:t>
          </a:r>
          <a:r>
            <a:rPr lang="pl-PL" sz="1100" b="0" baseline="0">
              <a:solidFill>
                <a:schemeClr val="tx1"/>
              </a:solidFill>
              <a:effectLst/>
              <a:latin typeface="+mn-lt"/>
              <a:ea typeface="+mn-ea"/>
              <a:cs typeface="+mn-cs"/>
            </a:rPr>
            <a:t>:</a:t>
          </a:r>
        </a:p>
        <a:p>
          <a:r>
            <a:rPr lang="en-US" sz="1100" b="0" baseline="0">
              <a:solidFill>
                <a:schemeClr val="tx1"/>
              </a:solidFill>
              <a:effectLst/>
              <a:latin typeface="+mn-lt"/>
              <a:ea typeface="+mn-ea"/>
              <a:cs typeface="+mn-cs"/>
            </a:rPr>
            <a:t>A) in the base unit costs</a:t>
          </a:r>
          <a:r>
            <a:rPr lang="pl-PL" sz="1100" b="0" baseline="0">
              <a:solidFill>
                <a:schemeClr val="tx1"/>
              </a:solidFill>
              <a:effectLst/>
              <a:latin typeface="+mn-lt"/>
              <a:ea typeface="+mn-ea"/>
              <a:cs typeface="+mn-cs"/>
            </a:rPr>
            <a:t>;</a:t>
          </a:r>
        </a:p>
        <a:p>
          <a:r>
            <a:rPr lang="en-US" sz="1100" b="0" baseline="0">
              <a:solidFill>
                <a:schemeClr val="tx1"/>
              </a:solidFill>
              <a:effectLst/>
              <a:latin typeface="+mn-lt"/>
              <a:ea typeface="+mn-ea"/>
              <a:cs typeface="+mn-cs"/>
            </a:rPr>
            <a:t>or</a:t>
          </a:r>
          <a:endParaRPr lang="pl-PL" sz="1100" b="0" baseline="0">
            <a:solidFill>
              <a:schemeClr val="tx1"/>
            </a:solidFill>
            <a:effectLst/>
            <a:latin typeface="+mn-lt"/>
            <a:ea typeface="+mn-ea"/>
            <a:cs typeface="+mn-cs"/>
          </a:endParaRPr>
        </a:p>
        <a:p>
          <a:r>
            <a:rPr lang="en-US" sz="1100" b="0" baseline="0">
              <a:solidFill>
                <a:schemeClr val="tx1"/>
              </a:solidFill>
              <a:effectLst/>
              <a:latin typeface="+mn-lt"/>
              <a:ea typeface="+mn-ea"/>
              <a:cs typeface="+mn-cs"/>
            </a:rPr>
            <a:t>B) shown separately by expanding the table columns to show the additional costs due to these indirect rates (similar to the way profit is calculated).</a:t>
          </a:r>
          <a:endParaRPr lang="en-US">
            <a:effectLst/>
          </a:endParaRP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14</xdr:col>
      <xdr:colOff>17145</xdr:colOff>
      <xdr:row>3</xdr:row>
      <xdr:rowOff>177165</xdr:rowOff>
    </xdr:from>
    <xdr:ext cx="3611880" cy="5603585"/>
    <xdr:sp macro="" textlink="">
      <xdr:nvSpPr>
        <xdr:cNvPr id="2" name="TextBox 1">
          <a:extLst>
            <a:ext uri="{FF2B5EF4-FFF2-40B4-BE49-F238E27FC236}">
              <a16:creationId xmlns:a16="http://schemas.microsoft.com/office/drawing/2014/main" id="{00000000-0008-0000-0C00-000002000000}"/>
            </a:ext>
          </a:extLst>
        </xdr:cNvPr>
        <xdr:cNvSpPr txBox="1"/>
      </xdr:nvSpPr>
      <xdr:spPr>
        <a:xfrm>
          <a:off x="15719788" y="2191022"/>
          <a:ext cx="3611880" cy="5603585"/>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solidFill>
                <a:schemeClr val="tx1"/>
              </a:solidFill>
              <a:effectLst/>
              <a:latin typeface="+mn-lt"/>
              <a:ea typeface="+mn-ea"/>
              <a:cs typeface="+mn-cs"/>
            </a:rPr>
            <a:t>Travel</a:t>
          </a:r>
          <a:r>
            <a:rPr lang="en-US" sz="1100" b="1" baseline="0">
              <a:solidFill>
                <a:schemeClr val="tx1"/>
              </a:solidFill>
              <a:effectLst/>
              <a:latin typeface="+mn-lt"/>
              <a:ea typeface="+mn-ea"/>
              <a:cs typeface="+mn-cs"/>
            </a:rPr>
            <a:t> table </a:t>
          </a:r>
          <a:r>
            <a:rPr lang="en-US" sz="1100" b="1">
              <a:solidFill>
                <a:schemeClr val="tx1"/>
              </a:solidFill>
              <a:effectLst/>
              <a:latin typeface="+mn-lt"/>
              <a:ea typeface="+mn-ea"/>
              <a:cs typeface="+mn-cs"/>
            </a:rPr>
            <a:t>Instructions:</a:t>
          </a:r>
          <a:r>
            <a:rPr lang="en-US" sz="1100" b="1" baseline="0">
              <a:solidFill>
                <a:schemeClr val="tx1"/>
              </a:solidFill>
              <a:effectLst/>
              <a:latin typeface="+mn-lt"/>
              <a:ea typeface="+mn-ea"/>
              <a:cs typeface="+mn-cs"/>
            </a:rPr>
            <a:t> </a:t>
          </a:r>
          <a:endParaRPr lang="en-US">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tx1"/>
              </a:solidFill>
              <a:effectLst/>
              <a:latin typeface="+mn-lt"/>
              <a:ea typeface="+mn-ea"/>
              <a:cs typeface="+mn-cs"/>
            </a:rPr>
            <a:t>This detailed Travel table is to be completed by</a:t>
          </a:r>
          <a:r>
            <a:rPr lang="pl-PL" sz="1100" baseline="0">
              <a:solidFill>
                <a:schemeClr val="tx1"/>
              </a:solidFill>
              <a:effectLst/>
              <a:latin typeface="+mn-lt"/>
              <a:ea typeface="+mn-ea"/>
              <a:cs typeface="+mn-cs"/>
            </a:rPr>
            <a:t> B</a:t>
          </a:r>
          <a:r>
            <a:rPr lang="en-US" sz="1100" baseline="0">
              <a:solidFill>
                <a:schemeClr val="tx1"/>
              </a:solidFill>
              <a:effectLst/>
              <a:latin typeface="+mn-lt"/>
              <a:ea typeface="+mn-ea"/>
              <a:cs typeface="+mn-cs"/>
            </a:rPr>
            <a:t>idder with all columns populated and shall be expanded to include as many rows as necessary to provide the detail requested. Any unnecessary rows should be deleted (no blank entries).  </a:t>
          </a:r>
          <a:r>
            <a:rPr lang="pl-PL" sz="1100" baseline="0">
              <a:solidFill>
                <a:schemeClr val="tx1"/>
              </a:solidFill>
              <a:effectLst/>
              <a:latin typeface="+mn-lt"/>
              <a:ea typeface="+mn-ea"/>
              <a:cs typeface="+mn-cs"/>
            </a:rPr>
            <a:t>B</a:t>
          </a:r>
          <a:r>
            <a:rPr lang="en-US" sz="1100" baseline="0">
              <a:solidFill>
                <a:schemeClr val="tx1"/>
              </a:solidFill>
              <a:effectLst/>
              <a:latin typeface="+mn-lt"/>
              <a:ea typeface="+mn-ea"/>
              <a:cs typeface="+mn-cs"/>
            </a:rPr>
            <a:t>idder is required to identify for each item the CLIN it is associated with from the drop down menu. Each column should then be populated using the column- specific instructions in the first row. Bidder may not delete columns or omit information from columns, but may add columns </a:t>
          </a:r>
          <a:r>
            <a:rPr lang="en-US" sz="1100" i="0" baseline="0">
              <a:solidFill>
                <a:schemeClr val="tx1"/>
              </a:solidFill>
              <a:effectLst/>
              <a:latin typeface="+mn-lt"/>
              <a:ea typeface="+mn-ea"/>
              <a:cs typeface="+mn-cs"/>
            </a:rPr>
            <a:t>if necessary</a:t>
          </a:r>
          <a:r>
            <a:rPr lang="en-US" sz="1100" baseline="0">
              <a:solidFill>
                <a:schemeClr val="tx1"/>
              </a:solidFill>
              <a:effectLst/>
              <a:latin typeface="+mn-lt"/>
              <a:ea typeface="+mn-ea"/>
              <a:cs typeface="+mn-cs"/>
            </a:rPr>
            <a:t> although it's not anticipated this will be needed. </a:t>
          </a:r>
          <a:endParaRPr lang="en-US">
            <a:effectLst/>
          </a:endParaRPr>
        </a:p>
        <a:p>
          <a:pPr eaLnBrk="1" fontAlgn="auto" latinLnBrk="0" hangingPunct="1"/>
          <a:endParaRPr lang="en-US">
            <a:effectLst/>
          </a:endParaRPr>
        </a:p>
        <a:p>
          <a:r>
            <a:rPr lang="en-US" sz="1100" i="1" baseline="0">
              <a:solidFill>
                <a:schemeClr val="tx1"/>
              </a:solidFill>
              <a:effectLst/>
              <a:latin typeface="+mn-lt"/>
              <a:ea typeface="+mn-ea"/>
              <a:cs typeface="+mn-cs"/>
            </a:rPr>
            <a:t>Note: Any formulas existing in the cells are provided only to help </a:t>
          </a:r>
          <a:r>
            <a:rPr lang="pl-PL" sz="1100" i="1" baseline="0">
              <a:solidFill>
                <a:schemeClr val="tx1"/>
              </a:solidFill>
              <a:effectLst/>
              <a:latin typeface="+mn-lt"/>
              <a:ea typeface="+mn-ea"/>
              <a:cs typeface="+mn-cs"/>
            </a:rPr>
            <a:t>B</a:t>
          </a:r>
          <a:r>
            <a:rPr lang="en-US" sz="1100" i="1" baseline="0">
              <a:solidFill>
                <a:schemeClr val="tx1"/>
              </a:solidFill>
              <a:effectLst/>
              <a:latin typeface="+mn-lt"/>
              <a:ea typeface="+mn-ea"/>
              <a:cs typeface="+mn-cs"/>
            </a:rPr>
            <a:t>idder and ultimately all calculations are the </a:t>
          </a:r>
          <a:r>
            <a:rPr lang="pl-PL" sz="1100" i="1" baseline="0">
              <a:solidFill>
                <a:schemeClr val="tx1"/>
              </a:solidFill>
              <a:effectLst/>
              <a:latin typeface="+mn-lt"/>
              <a:ea typeface="+mn-ea"/>
              <a:cs typeface="+mn-cs"/>
            </a:rPr>
            <a:t>B</a:t>
          </a:r>
          <a:r>
            <a:rPr lang="en-US" sz="1100" i="1" baseline="0">
              <a:solidFill>
                <a:schemeClr val="tx1"/>
              </a:solidFill>
              <a:effectLst/>
              <a:latin typeface="+mn-lt"/>
              <a:ea typeface="+mn-ea"/>
              <a:cs typeface="+mn-cs"/>
            </a:rPr>
            <a:t>idder's responsibility. As such, the contractor may alter any formulas necessary to provide an accurate, clear and traceable bid as required. </a:t>
          </a:r>
        </a:p>
        <a:p>
          <a:endParaRPr lang="en-US">
            <a:effectLst/>
          </a:endParaRPr>
        </a:p>
        <a:p>
          <a:r>
            <a:rPr lang="en-US" sz="1100" b="1" baseline="0">
              <a:solidFill>
                <a:schemeClr val="tx1"/>
              </a:solidFill>
              <a:effectLst/>
              <a:latin typeface="+mn-lt"/>
              <a:ea typeface="+mn-ea"/>
              <a:cs typeface="+mn-cs"/>
            </a:rPr>
            <a:t>Important Note: </a:t>
          </a:r>
          <a:r>
            <a:rPr lang="en-US" sz="1100" b="0" baseline="0">
              <a:solidFill>
                <a:schemeClr val="tx1"/>
              </a:solidFill>
              <a:effectLst/>
              <a:latin typeface="+mn-lt"/>
              <a:ea typeface="+mn-ea"/>
              <a:cs typeface="+mn-cs"/>
            </a:rPr>
            <a:t>The sum of the "Total cost" column on this tab should equal the grand total Travel cost to include any profit as well as all indirect rates (G&amp;A/Overhead/etc.) associated with travel. These indirect cost rates must be included in the total firm fixed price on the appropriate detailed tab but are no longer required to be broken out separately in the calculations at the bidding stage. However, </a:t>
          </a:r>
          <a:r>
            <a:rPr lang="pl-PL" sz="1100" b="0" baseline="0">
              <a:solidFill>
                <a:schemeClr val="tx1"/>
              </a:solidFill>
              <a:effectLst/>
              <a:latin typeface="+mn-lt"/>
              <a:ea typeface="+mn-ea"/>
              <a:cs typeface="+mn-cs"/>
            </a:rPr>
            <a:t>B</a:t>
          </a:r>
          <a:r>
            <a:rPr lang="en-US" sz="1100" b="0" baseline="0">
              <a:solidFill>
                <a:schemeClr val="tx1"/>
              </a:solidFill>
              <a:effectLst/>
              <a:latin typeface="+mn-lt"/>
              <a:ea typeface="+mn-ea"/>
              <a:cs typeface="+mn-cs"/>
            </a:rPr>
            <a:t>idder is required to include  the associated indirect costs in the totals of the detailed tab either</a:t>
          </a:r>
          <a:r>
            <a:rPr lang="pl-PL" sz="1100" b="0" baseline="0">
              <a:solidFill>
                <a:schemeClr val="tx1"/>
              </a:solidFill>
              <a:effectLst/>
              <a:latin typeface="+mn-lt"/>
              <a:ea typeface="+mn-ea"/>
              <a:cs typeface="+mn-cs"/>
            </a:rPr>
            <a:t>:</a:t>
          </a:r>
        </a:p>
        <a:p>
          <a:r>
            <a:rPr lang="en-US" sz="1100" b="0" baseline="0">
              <a:solidFill>
                <a:schemeClr val="tx1"/>
              </a:solidFill>
              <a:effectLst/>
              <a:latin typeface="+mn-lt"/>
              <a:ea typeface="+mn-ea"/>
              <a:cs typeface="+mn-cs"/>
            </a:rPr>
            <a:t>A) in the base unit costs</a:t>
          </a:r>
          <a:r>
            <a:rPr lang="pl-PL" sz="1100" b="0" baseline="0">
              <a:solidFill>
                <a:schemeClr val="tx1"/>
              </a:solidFill>
              <a:effectLst/>
              <a:latin typeface="+mn-lt"/>
              <a:ea typeface="+mn-ea"/>
              <a:cs typeface="+mn-cs"/>
            </a:rPr>
            <a:t>;</a:t>
          </a:r>
        </a:p>
        <a:p>
          <a:r>
            <a:rPr lang="en-US" sz="1100" b="0" baseline="0">
              <a:solidFill>
                <a:schemeClr val="tx1"/>
              </a:solidFill>
              <a:effectLst/>
              <a:latin typeface="+mn-lt"/>
              <a:ea typeface="+mn-ea"/>
              <a:cs typeface="+mn-cs"/>
            </a:rPr>
            <a:t>or</a:t>
          </a:r>
          <a:endParaRPr lang="pl-PL" sz="1100" b="0" baseline="0">
            <a:solidFill>
              <a:schemeClr val="tx1"/>
            </a:solidFill>
            <a:effectLst/>
            <a:latin typeface="+mn-lt"/>
            <a:ea typeface="+mn-ea"/>
            <a:cs typeface="+mn-cs"/>
          </a:endParaRPr>
        </a:p>
        <a:p>
          <a:r>
            <a:rPr lang="en-US" sz="1100" b="0" baseline="0">
              <a:solidFill>
                <a:schemeClr val="tx1"/>
              </a:solidFill>
              <a:effectLst/>
              <a:latin typeface="+mn-lt"/>
              <a:ea typeface="+mn-ea"/>
              <a:cs typeface="+mn-cs"/>
            </a:rPr>
            <a:t>B) shown separately by expanding the table columns to show the additional costs due to these indirect rates as separate columns.</a:t>
          </a:r>
          <a:endParaRPr lang="en-US">
            <a:effectLst/>
          </a:endParaRPr>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13</xdr:col>
      <xdr:colOff>3810</xdr:colOff>
      <xdr:row>4</xdr:row>
      <xdr:rowOff>17145</xdr:rowOff>
    </xdr:from>
    <xdr:ext cx="3611880" cy="5603585"/>
    <xdr:sp macro="" textlink="">
      <xdr:nvSpPr>
        <xdr:cNvPr id="2" name="TextBox 1">
          <a:extLst>
            <a:ext uri="{FF2B5EF4-FFF2-40B4-BE49-F238E27FC236}">
              <a16:creationId xmlns:a16="http://schemas.microsoft.com/office/drawing/2014/main" id="{00000000-0008-0000-0D00-000002000000}"/>
            </a:ext>
          </a:extLst>
        </xdr:cNvPr>
        <xdr:cNvSpPr txBox="1"/>
      </xdr:nvSpPr>
      <xdr:spPr>
        <a:xfrm>
          <a:off x="11698393" y="3075728"/>
          <a:ext cx="3611880" cy="5603585"/>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solidFill>
                <a:schemeClr val="tx1"/>
              </a:solidFill>
              <a:effectLst/>
              <a:latin typeface="+mn-lt"/>
              <a:ea typeface="+mn-ea"/>
              <a:cs typeface="+mn-cs"/>
            </a:rPr>
            <a:t>ODC </a:t>
          </a:r>
          <a:r>
            <a:rPr lang="en-US" sz="1100" b="1" baseline="0">
              <a:solidFill>
                <a:schemeClr val="tx1"/>
              </a:solidFill>
              <a:effectLst/>
              <a:latin typeface="+mn-lt"/>
              <a:ea typeface="+mn-ea"/>
              <a:cs typeface="+mn-cs"/>
            </a:rPr>
            <a:t>table </a:t>
          </a:r>
          <a:r>
            <a:rPr lang="en-US" sz="1100" b="1">
              <a:solidFill>
                <a:schemeClr val="tx1"/>
              </a:solidFill>
              <a:effectLst/>
              <a:latin typeface="+mn-lt"/>
              <a:ea typeface="+mn-ea"/>
              <a:cs typeface="+mn-cs"/>
            </a:rPr>
            <a:t>Instructions:</a:t>
          </a:r>
          <a:r>
            <a:rPr lang="en-US" sz="1100" b="1" baseline="0">
              <a:solidFill>
                <a:schemeClr val="tx1"/>
              </a:solidFill>
              <a:effectLst/>
              <a:latin typeface="+mn-lt"/>
              <a:ea typeface="+mn-ea"/>
              <a:cs typeface="+mn-cs"/>
            </a:rPr>
            <a:t> </a:t>
          </a:r>
          <a:endParaRPr lang="en-US">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tx1"/>
              </a:solidFill>
              <a:effectLst/>
              <a:latin typeface="+mn-lt"/>
              <a:ea typeface="+mn-ea"/>
              <a:cs typeface="+mn-cs"/>
            </a:rPr>
            <a:t>This detailed ODC table is to be completed by </a:t>
          </a:r>
          <a:r>
            <a:rPr lang="pl-PL" sz="1100" baseline="0">
              <a:solidFill>
                <a:schemeClr val="tx1"/>
              </a:solidFill>
              <a:effectLst/>
              <a:latin typeface="+mn-lt"/>
              <a:ea typeface="+mn-ea"/>
              <a:cs typeface="+mn-cs"/>
            </a:rPr>
            <a:t>B</a:t>
          </a:r>
          <a:r>
            <a:rPr lang="en-US" sz="1100" baseline="0">
              <a:solidFill>
                <a:schemeClr val="tx1"/>
              </a:solidFill>
              <a:effectLst/>
              <a:latin typeface="+mn-lt"/>
              <a:ea typeface="+mn-ea"/>
              <a:cs typeface="+mn-cs"/>
            </a:rPr>
            <a:t>idder with all columns populated and shall be expanded to include as many rows as necessary to provide the detail requested. Any unnecessary rows should be deleted (no blank entries).  </a:t>
          </a:r>
          <a:r>
            <a:rPr lang="pl-PL" sz="1100" baseline="0">
              <a:solidFill>
                <a:schemeClr val="tx1"/>
              </a:solidFill>
              <a:effectLst/>
              <a:latin typeface="+mn-lt"/>
              <a:ea typeface="+mn-ea"/>
              <a:cs typeface="+mn-cs"/>
            </a:rPr>
            <a:t>B</a:t>
          </a:r>
          <a:r>
            <a:rPr lang="en-US" sz="1100" baseline="0">
              <a:solidFill>
                <a:schemeClr val="tx1"/>
              </a:solidFill>
              <a:effectLst/>
              <a:latin typeface="+mn-lt"/>
              <a:ea typeface="+mn-ea"/>
              <a:cs typeface="+mn-cs"/>
            </a:rPr>
            <a:t>idder is required to identify for each item the CLIN it is associated with from the drop down menu. Each column should then be populated using the column- specific instructions in the first row. Bidder may not delete columns, or omit information from columns, but may add columns </a:t>
          </a:r>
          <a:r>
            <a:rPr lang="en-US" sz="1100" i="0" baseline="0">
              <a:solidFill>
                <a:schemeClr val="tx1"/>
              </a:solidFill>
              <a:effectLst/>
              <a:latin typeface="+mn-lt"/>
              <a:ea typeface="+mn-ea"/>
              <a:cs typeface="+mn-cs"/>
            </a:rPr>
            <a:t>if necessary</a:t>
          </a:r>
          <a:r>
            <a:rPr lang="en-US" sz="1100" baseline="0">
              <a:solidFill>
                <a:schemeClr val="tx1"/>
              </a:solidFill>
              <a:effectLst/>
              <a:latin typeface="+mn-lt"/>
              <a:ea typeface="+mn-ea"/>
              <a:cs typeface="+mn-cs"/>
            </a:rPr>
            <a:t> although it's not anticipated this will be needed. </a:t>
          </a:r>
          <a:endParaRPr lang="en-US">
            <a:effectLst/>
          </a:endParaRPr>
        </a:p>
        <a:p>
          <a:pPr eaLnBrk="1" fontAlgn="auto" latinLnBrk="0" hangingPunct="1"/>
          <a:endParaRPr lang="en-US">
            <a:effectLst/>
          </a:endParaRPr>
        </a:p>
        <a:p>
          <a:r>
            <a:rPr lang="en-US" sz="1100" i="1" baseline="0">
              <a:solidFill>
                <a:schemeClr val="tx1"/>
              </a:solidFill>
              <a:effectLst/>
              <a:latin typeface="+mn-lt"/>
              <a:ea typeface="+mn-ea"/>
              <a:cs typeface="+mn-cs"/>
            </a:rPr>
            <a:t>Note: Any formulas existing in the cells are provided only to help </a:t>
          </a:r>
          <a:r>
            <a:rPr lang="pl-PL" sz="1100" i="1" baseline="0">
              <a:solidFill>
                <a:schemeClr val="tx1"/>
              </a:solidFill>
              <a:effectLst/>
              <a:latin typeface="+mn-lt"/>
              <a:ea typeface="+mn-ea"/>
              <a:cs typeface="+mn-cs"/>
            </a:rPr>
            <a:t>B</a:t>
          </a:r>
          <a:r>
            <a:rPr lang="en-US" sz="1100" i="1" baseline="0">
              <a:solidFill>
                <a:schemeClr val="tx1"/>
              </a:solidFill>
              <a:effectLst/>
              <a:latin typeface="+mn-lt"/>
              <a:ea typeface="+mn-ea"/>
              <a:cs typeface="+mn-cs"/>
            </a:rPr>
            <a:t>idder and ultimately all calculations are the </a:t>
          </a:r>
          <a:r>
            <a:rPr lang="pl-PL" sz="1100" i="1" baseline="0">
              <a:solidFill>
                <a:schemeClr val="tx1"/>
              </a:solidFill>
              <a:effectLst/>
              <a:latin typeface="+mn-lt"/>
              <a:ea typeface="+mn-ea"/>
              <a:cs typeface="+mn-cs"/>
            </a:rPr>
            <a:t>B</a:t>
          </a:r>
          <a:r>
            <a:rPr lang="en-US" sz="1100" i="1" baseline="0">
              <a:solidFill>
                <a:schemeClr val="tx1"/>
              </a:solidFill>
              <a:effectLst/>
              <a:latin typeface="+mn-lt"/>
              <a:ea typeface="+mn-ea"/>
              <a:cs typeface="+mn-cs"/>
            </a:rPr>
            <a:t>idder's responsibility. As such, the contractor may alter any formulas necessary to provide an accurate, clear and traceable bid as required. </a:t>
          </a:r>
        </a:p>
        <a:p>
          <a:endParaRPr lang="en-US">
            <a:effectLst/>
          </a:endParaRPr>
        </a:p>
        <a:p>
          <a:r>
            <a:rPr lang="en-US" sz="1100" b="1" baseline="0">
              <a:solidFill>
                <a:schemeClr val="tx1"/>
              </a:solidFill>
              <a:effectLst/>
              <a:latin typeface="+mn-lt"/>
              <a:ea typeface="+mn-ea"/>
              <a:cs typeface="+mn-cs"/>
            </a:rPr>
            <a:t>Important Note: </a:t>
          </a:r>
          <a:r>
            <a:rPr lang="en-US" sz="1100" b="0" baseline="0">
              <a:solidFill>
                <a:schemeClr val="tx1"/>
              </a:solidFill>
              <a:effectLst/>
              <a:latin typeface="+mn-lt"/>
              <a:ea typeface="+mn-ea"/>
              <a:cs typeface="+mn-cs"/>
            </a:rPr>
            <a:t>The sum of the "Total cost" column on this tab should equal the grand total ODC cost to include any profit as well as all indirect rates (G&amp;A/Overhead/etc.) associated with ODCs. These indirect cost rates must be included in the total firm fixed price on the appropriate detailed tab but are no longer required to be broken out separately in the calculations at the bidding stage. However, </a:t>
          </a:r>
          <a:r>
            <a:rPr lang="pl-PL" sz="1100" b="0" baseline="0">
              <a:solidFill>
                <a:schemeClr val="tx1"/>
              </a:solidFill>
              <a:effectLst/>
              <a:latin typeface="+mn-lt"/>
              <a:ea typeface="+mn-ea"/>
              <a:cs typeface="+mn-cs"/>
            </a:rPr>
            <a:t>B</a:t>
          </a:r>
          <a:r>
            <a:rPr lang="en-US" sz="1100" b="0" baseline="0">
              <a:solidFill>
                <a:schemeClr val="tx1"/>
              </a:solidFill>
              <a:effectLst/>
              <a:latin typeface="+mn-lt"/>
              <a:ea typeface="+mn-ea"/>
              <a:cs typeface="+mn-cs"/>
            </a:rPr>
            <a:t>idder is required to include  the associated indirect costs in the totals of the detailed tab either</a:t>
          </a:r>
          <a:r>
            <a:rPr lang="pl-PL" sz="1100" b="0" baseline="0">
              <a:solidFill>
                <a:schemeClr val="tx1"/>
              </a:solidFill>
              <a:effectLst/>
              <a:latin typeface="+mn-lt"/>
              <a:ea typeface="+mn-ea"/>
              <a:cs typeface="+mn-cs"/>
            </a:rPr>
            <a:t>:</a:t>
          </a:r>
        </a:p>
        <a:p>
          <a:r>
            <a:rPr lang="en-US" sz="1100" b="0" baseline="0">
              <a:solidFill>
                <a:schemeClr val="tx1"/>
              </a:solidFill>
              <a:effectLst/>
              <a:latin typeface="+mn-lt"/>
              <a:ea typeface="+mn-ea"/>
              <a:cs typeface="+mn-cs"/>
            </a:rPr>
            <a:t>A) in the base unit costs</a:t>
          </a:r>
          <a:r>
            <a:rPr lang="pl-PL" sz="1100" b="0" baseline="0">
              <a:solidFill>
                <a:schemeClr val="tx1"/>
              </a:solidFill>
              <a:effectLst/>
              <a:latin typeface="+mn-lt"/>
              <a:ea typeface="+mn-ea"/>
              <a:cs typeface="+mn-cs"/>
            </a:rPr>
            <a:t>;</a:t>
          </a:r>
        </a:p>
        <a:p>
          <a:r>
            <a:rPr lang="en-US" sz="1100" b="0" baseline="0">
              <a:solidFill>
                <a:schemeClr val="tx1"/>
              </a:solidFill>
              <a:effectLst/>
              <a:latin typeface="+mn-lt"/>
              <a:ea typeface="+mn-ea"/>
              <a:cs typeface="+mn-cs"/>
            </a:rPr>
            <a:t>or</a:t>
          </a:r>
          <a:endParaRPr lang="pl-PL" sz="1100" b="0" baseline="0">
            <a:solidFill>
              <a:schemeClr val="tx1"/>
            </a:solidFill>
            <a:effectLst/>
            <a:latin typeface="+mn-lt"/>
            <a:ea typeface="+mn-ea"/>
            <a:cs typeface="+mn-cs"/>
          </a:endParaRPr>
        </a:p>
        <a:p>
          <a:r>
            <a:rPr lang="en-US" sz="1100" b="0" baseline="0">
              <a:solidFill>
                <a:schemeClr val="tx1"/>
              </a:solidFill>
              <a:effectLst/>
              <a:latin typeface="+mn-lt"/>
              <a:ea typeface="+mn-ea"/>
              <a:cs typeface="+mn-cs"/>
            </a:rPr>
            <a:t>B) shown separately by expanding the table columns to show the additional costs due to these indirect rates as separate columns.</a:t>
          </a:r>
          <a:endParaRPr lang="en-US">
            <a:effectLst/>
          </a:endParaRPr>
        </a:p>
      </xdr:txBody>
    </xdr:sp>
    <xdr:clientData/>
  </xdr:oneCellAnchor>
</xdr:wsDr>
</file>

<file path=xl/drawings/drawing11.xml><?xml version="1.0" encoding="utf-8"?>
<xdr:wsDr xmlns:xdr="http://schemas.openxmlformats.org/drawingml/2006/spreadsheetDrawing" xmlns:a="http://schemas.openxmlformats.org/drawingml/2006/main">
  <xdr:twoCellAnchor>
    <xdr:from>
      <xdr:col>4</xdr:col>
      <xdr:colOff>1047749</xdr:colOff>
      <xdr:row>7</xdr:row>
      <xdr:rowOff>15239</xdr:rowOff>
    </xdr:from>
    <xdr:to>
      <xdr:col>7</xdr:col>
      <xdr:colOff>1695450</xdr:colOff>
      <xdr:row>13</xdr:row>
      <xdr:rowOff>171450</xdr:rowOff>
    </xdr:to>
    <xdr:sp macro="" textlink="">
      <xdr:nvSpPr>
        <xdr:cNvPr id="2" name="TextBox 1">
          <a:extLst>
            <a:ext uri="{FF2B5EF4-FFF2-40B4-BE49-F238E27FC236}">
              <a16:creationId xmlns:a16="http://schemas.microsoft.com/office/drawing/2014/main" id="{00000000-0008-0000-0E00-000002000000}"/>
            </a:ext>
          </a:extLst>
        </xdr:cNvPr>
        <xdr:cNvSpPr txBox="1"/>
      </xdr:nvSpPr>
      <xdr:spPr>
        <a:xfrm>
          <a:off x="5829299" y="2025014"/>
          <a:ext cx="5791201" cy="1299211"/>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Instructions:</a:t>
          </a:r>
          <a:r>
            <a:rPr lang="en-US" sz="1100" b="1" baseline="0"/>
            <a:t> </a:t>
          </a:r>
        </a:p>
        <a:p>
          <a:endParaRPr lang="en-US" sz="1100" b="1" baseline="0"/>
        </a:p>
        <a:p>
          <a:r>
            <a:rPr lang="en-US" sz="1100" b="0" baseline="0"/>
            <a:t>Although the rates in this tab do not need to be linked to calculations for purposes of the bid, it is required that </a:t>
          </a:r>
          <a:r>
            <a:rPr lang="pl-PL" sz="1100" b="0" baseline="0"/>
            <a:t>B</a:t>
          </a:r>
          <a:r>
            <a:rPr lang="en-US" sz="1100" b="0" baseline="0"/>
            <a:t>idders list any and all rates included in their bid to include (but not limited to):</a:t>
          </a:r>
        </a:p>
        <a:p>
          <a:r>
            <a:rPr lang="en-US" sz="1100" b="0" baseline="0"/>
            <a:t>Overhead, Labour Fringe, Material handling, General &amp;Administrative, Profit, etc. </a:t>
          </a:r>
          <a:endParaRPr lang="en-US" sz="1100" b="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e.nr.nato/02_SRS+SOW/20210511-NU-Book_I_Annex_A_Bidding%20Sheets_CO-115363-PRT_TDCIS_Amendments%20-%20IPS-CM-Q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e.nr.nato/Users/Samuel.Fleming/Downloads/20210122_NU%20-%20Book%201%20Annex%20A%20Bidding%20Sheets%20PRT12126-TDCIS%20Version%204%20-%20local%20cop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0511-NU-Book_I_Annex_A_Bidd"/>
    </sheetNames>
    <definedNames>
      <definedName name="CLIN1_Labour"/>
      <definedName name="CLIN2_Labour"/>
      <definedName name="CLIN2_Material"/>
    </defined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Automated Checks"/>
      <sheetName val="Offer Summary"/>
      <sheetName val="CLIN Summary"/>
      <sheetName val="Batch Composition"/>
      <sheetName val="First Article CLIN 3.1"/>
      <sheetName val="First Article Shelter CLIN 3.2"/>
      <sheetName val="Material Batch - 2"/>
      <sheetName val="Material Batch - 3"/>
      <sheetName val="Labour"/>
      <sheetName val="Other Material"/>
      <sheetName val="Travel"/>
      <sheetName val="ODC"/>
      <sheetName val="Rates"/>
      <sheetName val="CLIN Detail list"/>
      <sheetName val="Settings"/>
      <sheetName val="20210122_NU - Book 1 Annex A Bi"/>
    </sheetNames>
    <sheetDataSet>
      <sheetData sheetId="0" refreshError="1"/>
      <sheetData sheetId="1" refreshError="1"/>
      <sheetData sheetId="2">
        <row r="19">
          <cell r="D19">
            <v>0</v>
          </cell>
        </row>
        <row r="22">
          <cell r="D22">
            <v>0</v>
          </cell>
        </row>
      </sheetData>
      <sheetData sheetId="3"/>
      <sheetData sheetId="4" refreshError="1"/>
      <sheetData sheetId="5" refreshError="1"/>
      <sheetData sheetId="6" refreshError="1"/>
      <sheetData sheetId="7" refreshError="1"/>
      <sheetData sheetId="8" refreshError="1"/>
      <sheetData sheetId="9"/>
      <sheetData sheetId="10"/>
      <sheetData sheetId="11"/>
      <sheetData sheetId="12"/>
      <sheetData sheetId="13" refreshError="1"/>
      <sheetData sheetId="14">
        <row r="8">
          <cell r="A8" t="str">
            <v>CLIN 1.1.1</v>
          </cell>
        </row>
        <row r="9">
          <cell r="A9" t="str">
            <v>CLIN 1.1.2</v>
          </cell>
        </row>
        <row r="10">
          <cell r="A10" t="str">
            <v>CLIN 1.1.3</v>
          </cell>
        </row>
        <row r="11">
          <cell r="A11" t="str">
            <v>CLIN 1.2.1</v>
          </cell>
        </row>
        <row r="12">
          <cell r="A12" t="str">
            <v>CLIN 1.2.2</v>
          </cell>
        </row>
        <row r="13">
          <cell r="A13" t="str">
            <v>CLIN 1.2.3</v>
          </cell>
        </row>
        <row r="14">
          <cell r="A14" t="str">
            <v>CLIN 1.3.1</v>
          </cell>
        </row>
        <row r="15">
          <cell r="A15" t="str">
            <v>CLIN 1.3.2</v>
          </cell>
        </row>
        <row r="16">
          <cell r="A16" t="str">
            <v>CLIN 1.3.3</v>
          </cell>
        </row>
        <row r="17">
          <cell r="A17" t="str">
            <v>CLIN 2.1.1</v>
          </cell>
        </row>
        <row r="18">
          <cell r="A18" t="str">
            <v>CLIN 2.1.2</v>
          </cell>
        </row>
        <row r="19">
          <cell r="A19" t="str">
            <v>CLIN 2.1.3</v>
          </cell>
        </row>
        <row r="20">
          <cell r="A20" t="str">
            <v>CLIN 2.2.1</v>
          </cell>
        </row>
        <row r="21">
          <cell r="A21" t="str">
            <v>CLIN 2.2.2</v>
          </cell>
        </row>
        <row r="22">
          <cell r="A22" t="str">
            <v>CLIN 2.2.3</v>
          </cell>
        </row>
        <row r="23">
          <cell r="A23" t="str">
            <v>CLIN 2.3.1</v>
          </cell>
        </row>
        <row r="24">
          <cell r="A24" t="str">
            <v>CLIN 2.3.2</v>
          </cell>
        </row>
        <row r="25">
          <cell r="A25" t="str">
            <v>CLIN 2.3.3</v>
          </cell>
        </row>
        <row r="26">
          <cell r="A26" t="str">
            <v>CLIN 3.1.1</v>
          </cell>
        </row>
        <row r="27">
          <cell r="A27" t="str">
            <v>CLIN 3.1.2</v>
          </cell>
        </row>
        <row r="28">
          <cell r="A28" t="str">
            <v>CLIN 3.1.3</v>
          </cell>
        </row>
        <row r="29">
          <cell r="A29" t="str">
            <v>CLIN 3.2.1</v>
          </cell>
        </row>
        <row r="30">
          <cell r="A30" t="str">
            <v>CLIN 3.2.2</v>
          </cell>
        </row>
        <row r="31">
          <cell r="A31" t="str">
            <v>CLIN 3.2.3</v>
          </cell>
        </row>
        <row r="32">
          <cell r="A32" t="str">
            <v>CLIN 3.3.1</v>
          </cell>
        </row>
        <row r="33">
          <cell r="A33" t="str">
            <v>CLIN 3.3.2</v>
          </cell>
        </row>
        <row r="34">
          <cell r="A34" t="str">
            <v>CLIN 3.3.3</v>
          </cell>
        </row>
        <row r="35">
          <cell r="A35" t="str">
            <v>CLIN 4.1.1</v>
          </cell>
        </row>
        <row r="36">
          <cell r="A36" t="str">
            <v>CLIN 4.1.2</v>
          </cell>
        </row>
        <row r="37">
          <cell r="A37" t="str">
            <v>CLIN 4.1.3</v>
          </cell>
        </row>
        <row r="38">
          <cell r="A38" t="str">
            <v>CLIN 4.2.1</v>
          </cell>
        </row>
        <row r="39">
          <cell r="A39" t="str">
            <v>CLIN 4.2.2</v>
          </cell>
        </row>
        <row r="40">
          <cell r="A40" t="str">
            <v>CLIN 4.2.3</v>
          </cell>
        </row>
        <row r="41">
          <cell r="A41" t="str">
            <v>CLIN 4.3.1</v>
          </cell>
        </row>
        <row r="42">
          <cell r="A42" t="str">
            <v>CLIN 4.3.2</v>
          </cell>
        </row>
        <row r="43">
          <cell r="A43" t="str">
            <v>CLIN 4.3.3</v>
          </cell>
        </row>
        <row r="44">
          <cell r="A44" t="str">
            <v>CLIN 5.1.1</v>
          </cell>
        </row>
        <row r="45">
          <cell r="A45" t="str">
            <v>CLIN 5.1.2</v>
          </cell>
        </row>
        <row r="46">
          <cell r="A46" t="str">
            <v>CLIN 5.1.3</v>
          </cell>
        </row>
        <row r="47">
          <cell r="A47" t="str">
            <v>CLIN 5.2.1</v>
          </cell>
        </row>
        <row r="48">
          <cell r="A48" t="str">
            <v>CLIN 5.2.2</v>
          </cell>
        </row>
        <row r="49">
          <cell r="A49" t="str">
            <v>CLIN 5.2.3</v>
          </cell>
        </row>
        <row r="50">
          <cell r="A50" t="str">
            <v>CLIN 5.3.1</v>
          </cell>
        </row>
        <row r="51">
          <cell r="A51" t="str">
            <v>CLIN 5.3.2</v>
          </cell>
        </row>
        <row r="52">
          <cell r="A52" t="str">
            <v>CLIN 5.3.3</v>
          </cell>
        </row>
        <row r="53">
          <cell r="A53" t="str">
            <v>CLIN 6.1.1</v>
          </cell>
        </row>
        <row r="54">
          <cell r="A54" t="str">
            <v>CLIN 6.1.2</v>
          </cell>
        </row>
        <row r="55">
          <cell r="A55" t="str">
            <v>CLIN 6.1.3</v>
          </cell>
        </row>
        <row r="56">
          <cell r="A56" t="str">
            <v>CLIN 6.2.1</v>
          </cell>
        </row>
        <row r="57">
          <cell r="A57" t="str">
            <v>CLIN 6.2.2</v>
          </cell>
        </row>
        <row r="58">
          <cell r="A58" t="str">
            <v>CLIN 6.2.3</v>
          </cell>
        </row>
        <row r="59">
          <cell r="A59" t="str">
            <v>CLIN 6.3.1</v>
          </cell>
        </row>
        <row r="60">
          <cell r="A60" t="str">
            <v>CLIN 6.3.2</v>
          </cell>
        </row>
        <row r="61">
          <cell r="A61" t="str">
            <v>CLIN 6.3.3</v>
          </cell>
        </row>
        <row r="62">
          <cell r="A62" t="str">
            <v>CLIN 7.1.1</v>
          </cell>
        </row>
        <row r="63">
          <cell r="A63" t="str">
            <v>CLIN 7.1.2</v>
          </cell>
        </row>
        <row r="64">
          <cell r="A64" t="str">
            <v>CLIN 7.1.3</v>
          </cell>
        </row>
        <row r="65">
          <cell r="A65" t="str">
            <v>CLIN 7.2.1</v>
          </cell>
        </row>
        <row r="66">
          <cell r="A66" t="str">
            <v>CLIN 7.2.2</v>
          </cell>
        </row>
        <row r="67">
          <cell r="A67" t="str">
            <v>CLIN 7.2.3</v>
          </cell>
        </row>
        <row r="68">
          <cell r="A68" t="str">
            <v>CLIN 7.3.1</v>
          </cell>
        </row>
        <row r="69">
          <cell r="A69" t="str">
            <v>CLIN 7.3.2</v>
          </cell>
        </row>
        <row r="70">
          <cell r="A70" t="str">
            <v>CLIN 7.3.3</v>
          </cell>
        </row>
      </sheetData>
      <sheetData sheetId="15">
        <row r="2">
          <cell r="A2" t="str">
            <v>Euro (EUR)</v>
          </cell>
        </row>
      </sheetData>
      <sheetData sheetId="16" refreshError="1"/>
    </sheetDataSet>
  </externalBook>
</externalLink>
</file>

<file path=xl/persons/person.xml><?xml version="1.0" encoding="utf-8"?>
<personList xmlns="http://schemas.microsoft.com/office/spreadsheetml/2018/threadedcomments" xmlns:x="http://schemas.openxmlformats.org/spreadsheetml/2006/main">
  <person displayName="Andrew Fleming" id="{AA66D925-64C3-4BFA-8B8D-ADCF096FE2D9}" userId="ad83df17738c8962" providerId="Windows Live"/>
</personList>
</file>

<file path=xl/tables/table1.xml><?xml version="1.0" encoding="utf-8"?>
<table xmlns="http://schemas.openxmlformats.org/spreadsheetml/2006/main" id="1" name="CLIN2_Labour102" displayName="CLIN2_Labour102" ref="B2:S121" totalsRowCount="1" headerRowDxfId="67">
  <autoFilter ref="B2:S120"/>
  <tableColumns count="18">
    <tableColumn id="1" name="CLIN" totalsRowLabel="Total"/>
    <tableColumn id="2" name="Labour Category"/>
    <tableColumn id="10" name="Currency" dataDxfId="66" totalsRowDxfId="65" dataCellStyle="Comma"/>
    <tableColumn id="3" name="Man-Days_x000a_2023"/>
    <tableColumn id="17" name="Man-Days_x000a_2024"/>
    <tableColumn id="16" name="Man-Days_x000a_2025"/>
    <tableColumn id="14" name="Man-Days_x000a_2026"/>
    <tableColumn id="9" name="Man-Days_x000a_2027"/>
    <tableColumn id="4" name="Lab-rate_x000a_2023" dataDxfId="64" totalsRowDxfId="63" dataCellStyle="Comma"/>
    <tableColumn id="13" name="Lab-rate_x000a_2024" dataDxfId="62" totalsRowDxfId="61" dataCellStyle="Comma"/>
    <tableColumn id="12" name="Lab-rate_x000a_2025" dataDxfId="60" totalsRowDxfId="59" dataCellStyle="Comma"/>
    <tableColumn id="18" name="Lab-rate_x000a_2026" dataDxfId="58" totalsRowDxfId="57" dataCellStyle="Comma"/>
    <tableColumn id="15" name="Lab-rate_x000a_2027" dataDxfId="56" totalsRowDxfId="55" dataCellStyle="Comma"/>
    <tableColumn id="6" name="Extended cost" dataDxfId="54" totalsRowDxfId="53" dataCellStyle="Comma">
      <calculatedColumnFormula>SUMPRODUCT(CLIN2_Labour102[[#This Row],[Man-Days
2023]:[Man-Days
2027]],CLIN2_Labour102[[#This Row],[Lab-rate
2023]:[Lab-rate
2027]])</calculatedColumnFormula>
    </tableColumn>
    <tableColumn id="11" name="Expat Allowance (ONLY if applicable)" dataDxfId="52" dataCellStyle="Comma"/>
    <tableColumn id="8" name="Profit " dataDxfId="51" totalsRowDxfId="50" dataCellStyle="Comma">
      <calculatedColumnFormula>(O3+P3)*Rates!#REF!</calculatedColumnFormula>
    </tableColumn>
    <tableColumn id="5" name="Fully burdened cost" totalsRowFunction="sum" dataDxfId="49" totalsRowDxfId="48" dataCellStyle="Comma">
      <calculatedColumnFormula>CLIN2_Labour102[[#This Row],[Extended cost]]+CLIN2_Labour102[[#This Row],[Expat Allowance (ONLY if applicable)]]+CLIN2_Labour102[[#This Row],[Profit ]]</calculatedColumnFormula>
    </tableColumn>
    <tableColumn id="7" name="Subcontracted/ Name of Subcontractor" dataDxfId="47" totalsRowDxfId="46" dataCellStyle="Comma"/>
  </tableColumns>
  <tableStyleInfo name="TableStyleMedium2" showFirstColumn="0" showLastColumn="0" showRowStripes="1" showColumnStripes="0"/>
</table>
</file>

<file path=xl/tables/table2.xml><?xml version="1.0" encoding="utf-8"?>
<table xmlns="http://schemas.openxmlformats.org/spreadsheetml/2006/main" id="10" name="CLIN1_Material11" displayName="CLIN1_Material11" ref="B2:S121" totalsRowCount="1" headerRowDxfId="45">
  <autoFilter ref="B2:S120"/>
  <tableColumns count="18">
    <tableColumn id="1" name="CLIN" totalsRowLabel="Total"/>
    <tableColumn id="11" name="Equipment Name "/>
    <tableColumn id="2" name="Item Description"/>
    <tableColumn id="8" name="Currency " dataDxfId="44" dataCellStyle="Comma"/>
    <tableColumn id="3" name="Quantity_x000a_2023" dataDxfId="43" totalsRowDxfId="42" dataCellStyle="Comma"/>
    <tableColumn id="12" name="Quantity_x000a_2024"/>
    <tableColumn id="10" name="Quantity_x000a_2025"/>
    <tableColumn id="13" name="Quantity_x000a_2026"/>
    <tableColumn id="9" name="Quantity_x000a_2027"/>
    <tableColumn id="4" name="Unit cost_x000a_2023" dataDxfId="41" totalsRowDxfId="40" dataCellStyle="Comma"/>
    <tableColumn id="14" name="Unit cost_x000a_2024" dataDxfId="39" totalsRowDxfId="38" dataCellStyle="Comma"/>
    <tableColumn id="15" name="Unit cost_x000a_2025" dataDxfId="37" totalsRowDxfId="36" dataCellStyle="Comma"/>
    <tableColumn id="18" name="Unit cost_x000a_2026" dataDxfId="35" totalsRowDxfId="34" dataCellStyle="Comma"/>
    <tableColumn id="17" name="Unit cost_x000a_2027" dataDxfId="33" totalsRowDxfId="32" dataCellStyle="Comma"/>
    <tableColumn id="6" name="Extended cost" dataDxfId="31" totalsRowDxfId="30" dataCellStyle="Comma">
      <calculatedColumnFormula>SUMPRODUCT(CLIN1_Material11[[#This Row],[Quantity
2023]:[Quantity
2027]],CLIN1_Material11[[#This Row],[Unit cost
2023]:[Unit cost
2027]])</calculatedColumnFormula>
    </tableColumn>
    <tableColumn id="16" name="Profit" dataDxfId="29" totalsRowDxfId="28" dataCellStyle="Comma">
      <calculatedColumnFormula>CLIN1_Material11[[#This Row],[Extended cost]]*0.05</calculatedColumnFormula>
    </tableColumn>
    <tableColumn id="5" name="Fully burdened cost" totalsRowFunction="sum" dataDxfId="27" totalsRowDxfId="26" dataCellStyle="Comma">
      <calculatedColumnFormula>P3+Q3</calculatedColumnFormula>
    </tableColumn>
    <tableColumn id="7" name="Subcontracted/ Name of Subcontractor" dataDxfId="25" totalsRowDxfId="24" dataCellStyle="Comma"/>
  </tableColumns>
  <tableStyleInfo name="TableStyleMedium2" showFirstColumn="0" showLastColumn="0" showRowStripes="1" showColumnStripes="0"/>
</table>
</file>

<file path=xl/tables/table3.xml><?xml version="1.0" encoding="utf-8"?>
<table xmlns="http://schemas.openxmlformats.org/spreadsheetml/2006/main" id="11" name="Table3812" displayName="Table3812" ref="B2:M121" totalsRowCount="1" headerRowDxfId="23">
  <autoFilter ref="B2:M120"/>
  <tableColumns count="12">
    <tableColumn id="1" name="CLIN" totalsRowLabel="Total"/>
    <tableColumn id="5" name="Origin/Destination"/>
    <tableColumn id="10" name="Year"/>
    <tableColumn id="7" name="Currency" dataDxfId="22" dataCellStyle="Comma"/>
    <tableColumn id="6" name="Nr of_x000a_trips"/>
    <tableColumn id="2" name="Nr of_x000a_people"/>
    <tableColumn id="3" name="Nr of Days_x000a_per trip"/>
    <tableColumn id="4" name="Cost per roundtrip" dataDxfId="21" totalsRowDxfId="20" dataCellStyle="Currency"/>
    <tableColumn id="9" name="Per Diem" dataDxfId="19" totalsRowDxfId="18" dataCellStyle="Currency"/>
    <tableColumn id="12" name="Extended cost" dataDxfId="17" totalsRowDxfId="16" dataCellStyle="Currency"/>
    <tableColumn id="11" name="Profit" dataDxfId="15" totalsRowDxfId="14" dataCellStyle="Currency"/>
    <tableColumn id="8" name="Total Cost" totalsRowFunction="sum" dataDxfId="13" totalsRowDxfId="12" dataCellStyle="Currency"/>
  </tableColumns>
  <tableStyleInfo name="TableStyleMedium2" showFirstColumn="0" showLastColumn="0" showRowStripes="1" showColumnStripes="0"/>
</table>
</file>

<file path=xl/tables/table4.xml><?xml version="1.0" encoding="utf-8"?>
<table xmlns="http://schemas.openxmlformats.org/spreadsheetml/2006/main" id="12" name="Table12" displayName="Table12" ref="B2:L121" totalsRowCount="1" headerRowDxfId="11">
  <autoFilter ref="B2:L120"/>
  <tableColumns count="11">
    <tableColumn id="1" name="CLIN" totalsRowLabel="Total"/>
    <tableColumn id="2" name="Item Name"/>
    <tableColumn id="3" name="Item Description"/>
    <tableColumn id="10" name="Year" dataDxfId="10"/>
    <tableColumn id="8" name="Currency" dataDxfId="9"/>
    <tableColumn id="9" name="Unit Type" dataDxfId="8" dataCellStyle="Comma"/>
    <tableColumn id="4" name="Quantity"/>
    <tableColumn id="5" name="Unit cost " dataDxfId="7" totalsRowDxfId="6" dataCellStyle="Currency"/>
    <tableColumn id="11" name="Extended cost" dataDxfId="5" totalsRowDxfId="4" dataCellStyle="Currency">
      <calculatedColumnFormula>Table12[[#This Row],[Quantity]]*Table12[[#This Row],[Unit cost ]]</calculatedColumnFormula>
    </tableColumn>
    <tableColumn id="7" name="Profit" dataDxfId="3" totalsRowDxfId="2" dataCellStyle="Currency">
      <calculatedColumnFormula>Table12[[#This Row],[Extended cost]]*$O$2</calculatedColumnFormula>
    </tableColumn>
    <tableColumn id="6" name="Total Cost" totalsRowFunction="sum" dataDxfId="1" totalsRowDxfId="0" dataCellStyle="Currency">
      <calculatedColumnFormula>H3*I3</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H80" dT="2021-04-11T12:06:34.40" personId="{AA66D925-64C3-4BFA-8B8D-ADCF096FE2D9}" id="{FEB5BC06-CF10-477A-83FF-78FACCA43209}">
    <text>FAAT + 4 wks</text>
  </threadedComment>
  <threadedComment ref="H100" dT="2021-04-11T15:05:46.97" personId="{AA66D925-64C3-4BFA-8B8D-ADCF096FE2D9}" id="{E6E7AC3B-BA22-4DF1-93B3-D02626411DF3}">
    <text>FAAT + 4 WKS</text>
  </threadedComment>
  <threadedComment ref="H103" dT="2021-04-11T15:05:46.97" personId="{AA66D925-64C3-4BFA-8B8D-ADCF096FE2D9}" id="{51E1A00C-1904-4918-9009-ABBB9AC8BD04}">
    <text>FAAT + 4 WKS</text>
  </threadedComment>
  <threadedComment ref="H199" dT="2021-04-11T11:54:56.74" personId="{AA66D925-64C3-4BFA-8B8D-ADCF096FE2D9}" id="{EE1D58F1-5744-46AB-ADCC-7A6CF4170EB1}">
    <text>CDR + 4w</text>
  </threadedComment>
  <threadedComment ref="H201" dT="2021-04-11T15:21:37.66" personId="{AA66D925-64C3-4BFA-8B8D-ADCF096FE2D9}" id="{649B3037-275B-4619-AE6D-E3610AB453CF}">
    <text>FSA + 24 wks</text>
  </threadedComment>
  <threadedComment ref="H202" dT="2021-04-11T15:22:35.57" personId="{AA66D925-64C3-4BFA-8B8D-ADCF096FE2D9}" id="{B61BD2A4-9D9F-46AD-927F-F5A85F24E9D0}">
    <text>WPSA - 4 wks</text>
  </threadedComment>
  <threadedComment ref="H206" dT="2021-04-11T14:24:48.78" personId="{AA66D925-64C3-4BFA-8B8D-ADCF096FE2D9}" id="{24982822-7211-4784-8641-0EF9DA9D6B87}">
    <text>CDR + 8 wks</text>
  </threadedComment>
  <threadedComment ref="H207" dT="2021-04-11T15:04:21.67" personId="{AA66D925-64C3-4BFA-8B8D-ADCF096FE2D9}" id="{89DFA214-0B79-4608-822F-192DDE687ACC}">
    <text>Training start - 4 wks</text>
  </threadedComment>
  <threadedComment ref="H247" dT="2021-04-11T12:06:34.40" personId="{AA66D925-64C3-4BFA-8B8D-ADCF096FE2D9}" id="{680EC780-C359-4B0E-8F1E-E6BB897BF663}">
    <text>FAAT + 4 wks</text>
  </threadedComment>
  <threadedComment ref="H262" dT="2021-04-11T12:06:34.40" personId="{AA66D925-64C3-4BFA-8B8D-ADCF096FE2D9}" id="{5502DFDA-CA3F-4C1B-8DF2-073010036B7C}">
    <text>FAAT + 4 wks</text>
  </threadedComment>
  <threadedComment ref="H265" dT="2021-04-11T16:25:31.00" personId="{AA66D925-64C3-4BFA-8B8D-ADCF096FE2D9}" id="{692B4625-A403-414B-B957-812B255C765F}">
    <text>FAAT + 4 wks</text>
  </threadedComment>
  <threadedComment ref="H274" dT="2021-04-11T12:06:34.40" personId="{AA66D925-64C3-4BFA-8B8D-ADCF096FE2D9}" id="{DE1F0C6E-9E19-4A22-9C4E-EC2EA0A50C02}">
    <text>FAAT + 4 wks</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microsoft.com/office/2017/10/relationships/threadedComment" Target="../threadedComments/threadedComment1.xml"/><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9.bin"/><Relationship Id="rId5" Type="http://schemas.openxmlformats.org/officeDocument/2006/relationships/comments" Target="../comments5.xml"/><Relationship Id="rId4" Type="http://schemas.openxmlformats.org/officeDocument/2006/relationships/table" Target="../tables/table1.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8.xml"/><Relationship Id="rId1" Type="http://schemas.openxmlformats.org/officeDocument/2006/relationships/printerSettings" Target="../printerSettings/printerSettings10.bin"/><Relationship Id="rId5" Type="http://schemas.openxmlformats.org/officeDocument/2006/relationships/comments" Target="../comments6.xml"/><Relationship Id="rId4" Type="http://schemas.openxmlformats.org/officeDocument/2006/relationships/table" Target="../tables/table2.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9.xml"/><Relationship Id="rId1" Type="http://schemas.openxmlformats.org/officeDocument/2006/relationships/printerSettings" Target="../printerSettings/printerSettings11.bin"/><Relationship Id="rId5" Type="http://schemas.openxmlformats.org/officeDocument/2006/relationships/comments" Target="../comments7.xml"/><Relationship Id="rId4" Type="http://schemas.openxmlformats.org/officeDocument/2006/relationships/table" Target="../tables/table3.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12.bin"/><Relationship Id="rId5" Type="http://schemas.openxmlformats.org/officeDocument/2006/relationships/comments" Target="../comments8.xml"/><Relationship Id="rId4" Type="http://schemas.openxmlformats.org/officeDocument/2006/relationships/table" Target="../tables/table4.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9.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B1:D10"/>
  <sheetViews>
    <sheetView workbookViewId="0">
      <pane ySplit="1" topLeftCell="A2" activePane="bottomLeft" state="frozen"/>
      <selection pane="bottomLeft" activeCell="C4" sqref="C4"/>
    </sheetView>
  </sheetViews>
  <sheetFormatPr defaultColWidth="9.109375" defaultRowHeight="13.2" x14ac:dyDescent="0.25"/>
  <cols>
    <col min="1" max="1" width="1.88671875" style="15" customWidth="1"/>
    <col min="2" max="2" width="23.44140625" style="15" customWidth="1"/>
    <col min="3" max="3" width="118.109375" style="15" customWidth="1"/>
    <col min="4" max="4" width="45.109375" style="15" customWidth="1"/>
    <col min="5" max="5" width="2.109375" style="15" customWidth="1"/>
    <col min="6" max="16384" width="9.109375" style="15"/>
  </cols>
  <sheetData>
    <row r="1" spans="2:4" ht="23.4" x14ac:dyDescent="0.25">
      <c r="B1" s="14" t="s">
        <v>0</v>
      </c>
    </row>
    <row r="2" spans="2:4" ht="14.4" x14ac:dyDescent="0.3">
      <c r="B2" s="16"/>
    </row>
    <row r="3" spans="2:4" ht="15" thickBot="1" x14ac:dyDescent="0.3">
      <c r="B3" s="56" t="s">
        <v>1</v>
      </c>
      <c r="C3" s="57"/>
    </row>
    <row r="4" spans="2:4" ht="360" x14ac:dyDescent="0.25">
      <c r="B4" s="84"/>
      <c r="C4" s="85" t="s">
        <v>1668</v>
      </c>
    </row>
    <row r="5" spans="2:4" ht="213.6" x14ac:dyDescent="0.25">
      <c r="B5" s="82"/>
      <c r="C5" s="83" t="s">
        <v>1667</v>
      </c>
    </row>
    <row r="6" spans="2:4" x14ac:dyDescent="0.25">
      <c r="B6" s="17"/>
      <c r="C6" s="17"/>
      <c r="D6" s="17"/>
    </row>
    <row r="7" spans="2:4" ht="14.4" x14ac:dyDescent="0.3">
      <c r="B7" s="40" t="s">
        <v>2</v>
      </c>
      <c r="C7" s="40" t="s">
        <v>3</v>
      </c>
      <c r="D7" s="4"/>
    </row>
    <row r="8" spans="2:4" ht="292.5" customHeight="1" x14ac:dyDescent="0.3">
      <c r="B8" s="41" t="s">
        <v>4</v>
      </c>
      <c r="C8" s="86" t="s">
        <v>5</v>
      </c>
      <c r="D8" s="4"/>
    </row>
    <row r="9" spans="2:4" ht="43.2" x14ac:dyDescent="0.3">
      <c r="B9" s="42" t="s">
        <v>6</v>
      </c>
      <c r="C9" s="87" t="s">
        <v>7</v>
      </c>
      <c r="D9" s="4"/>
    </row>
    <row r="10" spans="2:4" ht="14.4" x14ac:dyDescent="0.3">
      <c r="D10" s="4"/>
    </row>
  </sheetData>
  <pageMargins left="0.70866141732283472" right="0.70866141732283472" top="0.74803149606299213" bottom="0.74803149606299213" header="0.31496062992125984" footer="0.31496062992125984"/>
  <pageSetup paperSize="9" scale="92" fitToHeight="3" orientation="landscape" verticalDpi="1200" r:id="rId1"/>
  <headerFooter>
    <oddHeader>&amp;CNATO UNCLASSIFIED&amp;RCO-14176-SOA-IdM</oddHeader>
    <oddFooter>&amp;CNATO UNCALSSIFIED&amp;RCO-14176-SOA-IdM</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B1:D18"/>
  <sheetViews>
    <sheetView zoomScaleNormal="100" workbookViewId="0">
      <selection activeCell="B51" sqref="B51"/>
    </sheetView>
  </sheetViews>
  <sheetFormatPr defaultColWidth="8.88671875" defaultRowHeight="14.4" x14ac:dyDescent="0.3"/>
  <cols>
    <col min="1" max="1" width="1.88671875" style="4" customWidth="1"/>
    <col min="2" max="2" width="65.88671875" style="4" customWidth="1"/>
    <col min="3" max="3" width="35.88671875" style="4" customWidth="1"/>
    <col min="4" max="4" width="18.44140625" style="4" customWidth="1"/>
    <col min="5" max="16384" width="8.88671875" style="4"/>
  </cols>
  <sheetData>
    <row r="1" spans="2:4" ht="15" thickBot="1" x14ac:dyDescent="0.35"/>
    <row r="2" spans="2:4" x14ac:dyDescent="0.3">
      <c r="B2" s="20"/>
      <c r="C2" s="21"/>
      <c r="D2" s="22"/>
    </row>
    <row r="3" spans="2:4" x14ac:dyDescent="0.3">
      <c r="B3" s="23" t="s">
        <v>8</v>
      </c>
      <c r="C3" s="24"/>
      <c r="D3" s="25"/>
    </row>
    <row r="4" spans="2:4" x14ac:dyDescent="0.3">
      <c r="B4" s="26" t="s">
        <v>9</v>
      </c>
      <c r="C4" s="34" t="str">
        <f>IF(ISBLANK('Offer Summary'!D4)=FALSE, "OK", "Missing Currency")</f>
        <v>Missing Currency</v>
      </c>
      <c r="D4" s="25"/>
    </row>
    <row r="5" spans="2:4" ht="15" customHeight="1" x14ac:dyDescent="0.3">
      <c r="B5" s="27"/>
      <c r="C5" s="35"/>
      <c r="D5" s="25"/>
    </row>
    <row r="6" spans="2:4" ht="28.8" x14ac:dyDescent="0.3">
      <c r="B6" s="23" t="s">
        <v>10</v>
      </c>
      <c r="C6" s="35"/>
      <c r="D6" s="28" t="s">
        <v>11</v>
      </c>
    </row>
    <row r="7" spans="2:4" x14ac:dyDescent="0.3">
      <c r="B7" s="26" t="s">
        <v>12</v>
      </c>
      <c r="C7" s="34" t="e">
        <f>IF(Tot_OS_Base=Tot_CS_Base,"OK","CHECK FOR ERROR")</f>
        <v>#REF!</v>
      </c>
      <c r="D7" s="33" t="e">
        <f>Tot_OS_Base-Tot_CS_Base</f>
        <v>#REF!</v>
      </c>
    </row>
    <row r="8" spans="2:4" x14ac:dyDescent="0.3">
      <c r="B8" s="26" t="s">
        <v>13</v>
      </c>
      <c r="C8" s="34" t="e">
        <f>IF(Tot_OS_OptEval=Tot_CS_OptEval,"OK","CHECK FOR ERROR")</f>
        <v>#REF!</v>
      </c>
      <c r="D8" s="33" t="e">
        <f>Tot_OS_OptEval-Tot_CS_OptEval</f>
        <v>#REF!</v>
      </c>
    </row>
    <row r="9" spans="2:4" x14ac:dyDescent="0.3">
      <c r="B9" s="26" t="s">
        <v>14</v>
      </c>
      <c r="C9" s="34" t="e">
        <f>IF(Tot_OS_OptNonEval=Tot_CS_OptNonEval,"OK","CHECK FOR ERROR")</f>
        <v>#REF!</v>
      </c>
      <c r="D9" s="33" t="e">
        <f>Tot_OS_OptNonEval-Tot_CS_OptNonEval</f>
        <v>#REF!</v>
      </c>
    </row>
    <row r="10" spans="2:4" x14ac:dyDescent="0.3">
      <c r="B10" s="27"/>
      <c r="C10" s="35"/>
      <c r="D10" s="25"/>
    </row>
    <row r="11" spans="2:4" x14ac:dyDescent="0.3">
      <c r="B11" s="23" t="s">
        <v>15</v>
      </c>
      <c r="C11" s="35"/>
      <c r="D11" s="25"/>
    </row>
    <row r="12" spans="2:4" x14ac:dyDescent="0.3">
      <c r="B12" s="26" t="s">
        <v>16</v>
      </c>
      <c r="C12" s="34" t="e">
        <f>IF((Tot_OS_Base+Tot_OS_OptEval+Tot_OS_OptNonEval)=(Tot_Labour+Tot_Material+Tot_Travel+Tot_ODC),"OK","CHECK FOR ERROR")</f>
        <v>#REF!</v>
      </c>
      <c r="D12" s="25"/>
    </row>
    <row r="13" spans="2:4" x14ac:dyDescent="0.3">
      <c r="B13" s="27"/>
      <c r="C13" s="34"/>
      <c r="D13" s="25"/>
    </row>
    <row r="14" spans="2:4" x14ac:dyDescent="0.3">
      <c r="B14" s="23" t="s">
        <v>17</v>
      </c>
      <c r="C14" s="34"/>
      <c r="D14" s="25"/>
    </row>
    <row r="15" spans="2:4" x14ac:dyDescent="0.3">
      <c r="B15" s="31" t="s">
        <v>18</v>
      </c>
      <c r="C15" s="34" t="str">
        <f>IF(COUNTIF('CLIN Detail list'!B8:B71,"#N/A")=0,"OK","MISSING DETAILS from 1 or more CLINS")</f>
        <v>MISSING DETAILS from 1 or more CLINS</v>
      </c>
      <c r="D15" s="25"/>
    </row>
    <row r="16" spans="2:4" x14ac:dyDescent="0.3">
      <c r="B16" s="31" t="s">
        <v>19</v>
      </c>
      <c r="C16" s="34" t="str">
        <f>IF(COUNTIF('CLIN Detail list'!C8:C71,"#N/A")=0,"OK","MISSING DETAILS from 1 or more CLINS")</f>
        <v>MISSING DETAILS from 1 or more CLINS</v>
      </c>
      <c r="D16" s="25"/>
    </row>
    <row r="17" spans="2:4" x14ac:dyDescent="0.3">
      <c r="B17" s="26" t="s">
        <v>20</v>
      </c>
      <c r="C17" s="34" t="str">
        <f>IF(COUNTIF('CLIN Detail list'!D8:D71,"#N/A")=0,"OK","MISSING DETAILS from 1 or more CLINS")</f>
        <v>MISSING DETAILS from 1 or more CLINS</v>
      </c>
      <c r="D17" s="25"/>
    </row>
    <row r="18" spans="2:4" ht="15" thickBot="1" x14ac:dyDescent="0.35">
      <c r="B18" s="32" t="s">
        <v>21</v>
      </c>
      <c r="C18" s="36" t="str">
        <f>IF(COUNTIF('CLIN Detail list'!E8:E71,"#N/A")=0,"OK","MISSING DETAILS from 1 or more CLINS")</f>
        <v>MISSING DETAILS from 1 or more CLINS</v>
      </c>
      <c r="D18" s="29"/>
    </row>
  </sheetData>
  <conditionalFormatting sqref="C4">
    <cfRule type="containsText" dxfId="77" priority="11" operator="containsText" text="OK">
      <formula>NOT(ISERROR(SEARCH("OK",C4)))</formula>
    </cfRule>
    <cfRule type="containsText" dxfId="76" priority="12" operator="containsText" text="Missing Currency">
      <formula>NOT(ISERROR(SEARCH("Missing Currency",C4)))</formula>
    </cfRule>
  </conditionalFormatting>
  <conditionalFormatting sqref="C7:C8">
    <cfRule type="containsText" dxfId="75" priority="9" operator="containsText" text="check for error">
      <formula>NOT(ISERROR(SEARCH("check for error",C7)))</formula>
    </cfRule>
    <cfRule type="containsText" dxfId="74" priority="10" operator="containsText" text="OK">
      <formula>NOT(ISERROR(SEARCH("OK",C7)))</formula>
    </cfRule>
  </conditionalFormatting>
  <conditionalFormatting sqref="C12:C13">
    <cfRule type="containsText" dxfId="73" priority="7" operator="containsText" text="OK">
      <formula>NOT(ISERROR(SEARCH("OK",C12)))</formula>
    </cfRule>
    <cfRule type="containsText" dxfId="72" priority="8" operator="containsText" text="check for error">
      <formula>NOT(ISERROR(SEARCH("check for error",C12)))</formula>
    </cfRule>
  </conditionalFormatting>
  <conditionalFormatting sqref="C14:C18">
    <cfRule type="containsText" dxfId="71" priority="5" operator="containsText" text="OK">
      <formula>NOT(ISERROR(SEARCH("OK",C14)))</formula>
    </cfRule>
    <cfRule type="containsText" dxfId="70" priority="6" operator="containsText" text="Missing">
      <formula>NOT(ISERROR(SEARCH("Missing",C14)))</formula>
    </cfRule>
  </conditionalFormatting>
  <conditionalFormatting sqref="C9">
    <cfRule type="containsText" dxfId="69" priority="3" operator="containsText" text="check for error">
      <formula>NOT(ISERROR(SEARCH("check for error",C9)))</formula>
    </cfRule>
    <cfRule type="containsText" dxfId="68" priority="4" operator="containsText" text="OK">
      <formula>NOT(ISERROR(SEARCH("OK",C9)))</formula>
    </cfRule>
  </conditionalFormatting>
  <pageMargins left="0.70866141732283472" right="0.70866141732283472" top="0.74803149606299213" bottom="0.74803149606299213" header="0.31496062992125984" footer="0.31496062992125984"/>
  <pageSetup paperSize="9" orientation="landscape" verticalDpi="1200" r:id="rId1"/>
  <headerFooter>
    <oddHeader>&amp;CNATO UNCLASSIFIED&amp;RCO-14252-NNMS</oddHeader>
    <oddFooter>&amp;CNATO UNCLASSIFIED&amp;RCO-14252-NNMS</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pageSetUpPr fitToPage="1"/>
  </sheetPr>
  <dimension ref="B2:E23"/>
  <sheetViews>
    <sheetView workbookViewId="0">
      <selection activeCell="D4" sqref="D4"/>
    </sheetView>
  </sheetViews>
  <sheetFormatPr defaultColWidth="8.88671875" defaultRowHeight="14.4" x14ac:dyDescent="0.3"/>
  <cols>
    <col min="1" max="1" width="1.88671875" style="4" customWidth="1"/>
    <col min="2" max="2" width="21" style="4" customWidth="1"/>
    <col min="3" max="3" width="90.88671875" style="4" bestFit="1" customWidth="1"/>
    <col min="4" max="4" width="23.88671875" style="4" customWidth="1"/>
    <col min="5" max="16384" width="8.88671875" style="4"/>
  </cols>
  <sheetData>
    <row r="2" spans="2:5" x14ac:dyDescent="0.3">
      <c r="D2" s="18" t="s">
        <v>22</v>
      </c>
      <c r="E2" s="18"/>
    </row>
    <row r="3" spans="2:5" ht="17.399999999999999" x14ac:dyDescent="0.3">
      <c r="B3" s="75" t="s">
        <v>23</v>
      </c>
      <c r="C3" s="75" t="s">
        <v>24</v>
      </c>
      <c r="D3" s="75" t="s">
        <v>25</v>
      </c>
    </row>
    <row r="4" spans="2:5" ht="14.4" customHeight="1" x14ac:dyDescent="0.3">
      <c r="B4" s="76"/>
      <c r="C4" s="113" t="s">
        <v>26</v>
      </c>
      <c r="D4" s="114"/>
    </row>
    <row r="5" spans="2:5" ht="14.4" customHeight="1" thickBot="1" x14ac:dyDescent="0.35">
      <c r="B5" s="97"/>
      <c r="C5" s="98"/>
    </row>
    <row r="6" spans="2:5" ht="20.100000000000001" customHeight="1" x14ac:dyDescent="0.3">
      <c r="B6" s="99" t="s">
        <v>27</v>
      </c>
      <c r="C6" s="100"/>
      <c r="D6" s="101">
        <f>SUBTOTAL(9,D10:D19)</f>
        <v>0</v>
      </c>
    </row>
    <row r="7" spans="2:5" ht="20.100000000000001" customHeight="1" x14ac:dyDescent="0.3">
      <c r="B7" s="102" t="s">
        <v>28</v>
      </c>
      <c r="C7" s="77"/>
      <c r="D7" s="103">
        <f>SUBTOTAL(9,D10:D21)</f>
        <v>0</v>
      </c>
    </row>
    <row r="8" spans="2:5" ht="20.100000000000001" customHeight="1" thickBot="1" x14ac:dyDescent="0.35">
      <c r="B8" s="102" t="s">
        <v>410</v>
      </c>
      <c r="C8" s="77"/>
      <c r="D8" s="103">
        <f>SUBTOTAL(9,D10:D23)</f>
        <v>0</v>
      </c>
    </row>
    <row r="9" spans="2:5" ht="14.4" customHeight="1" thickBot="1" x14ac:dyDescent="0.35">
      <c r="B9" s="104"/>
      <c r="C9" s="105"/>
      <c r="D9" s="106"/>
    </row>
    <row r="10" spans="2:5" x14ac:dyDescent="0.3">
      <c r="B10" s="107" t="s">
        <v>29</v>
      </c>
      <c r="C10" s="169" t="str">
        <f>'CLIN Summary'!C5</f>
        <v>CLIN 1 - PROJECT MANAGEMENT</v>
      </c>
      <c r="D10" s="201">
        <f>'CLIN Summary'!J27</f>
        <v>0</v>
      </c>
    </row>
    <row r="11" spans="2:5" x14ac:dyDescent="0.3">
      <c r="B11" s="108" t="s">
        <v>30</v>
      </c>
      <c r="C11" s="170" t="str">
        <f>'CLIN Summary'!C28</f>
        <v>CLIN 2 - SYSTEM DESIGN</v>
      </c>
      <c r="D11" s="109">
        <f>'CLIN Summary'!J65</f>
        <v>0</v>
      </c>
    </row>
    <row r="12" spans="2:5" x14ac:dyDescent="0.3">
      <c r="B12" s="108" t="s">
        <v>31</v>
      </c>
      <c r="C12" s="170" t="str">
        <f>'CLIN Summary'!C66</f>
        <v>CLIN 3 - BATCH #1</v>
      </c>
      <c r="D12" s="109">
        <f>'CLIN Summary'!J75</f>
        <v>0</v>
      </c>
    </row>
    <row r="13" spans="2:5" x14ac:dyDescent="0.3">
      <c r="B13" s="108" t="s">
        <v>32</v>
      </c>
      <c r="C13" s="170" t="str">
        <f>'CLIN Summary'!C76</f>
        <v>CLIN 4 - SECURITY ACCREDITATION DOCUMENTATION</v>
      </c>
      <c r="D13" s="109">
        <f>'CLIN Summary'!J87</f>
        <v>0</v>
      </c>
    </row>
    <row r="14" spans="2:5" ht="28.8" x14ac:dyDescent="0.3">
      <c r="B14" s="108" t="s">
        <v>33</v>
      </c>
      <c r="C14" s="513" t="str">
        <f>'CLIN Summary'!C88</f>
        <v>CLIN 5 - CONDUCT INDEPENDENT VERIFICATION AND VALIDATION ASSESSMENT AND PROVISIONAL SYSTEMS ACCEPTANCE (PSA)</v>
      </c>
      <c r="D14" s="109">
        <f>'CLIN Summary'!J98</f>
        <v>0</v>
      </c>
    </row>
    <row r="15" spans="2:5" x14ac:dyDescent="0.3">
      <c r="B15" s="108" t="s">
        <v>34</v>
      </c>
      <c r="C15" s="170" t="str">
        <f>'CLIN Summary'!C99</f>
        <v>CLIN 6 - PROVIDE &amp; SHIP PRODUCTION UNITS (BATCH #2)</v>
      </c>
      <c r="D15" s="109">
        <f>'CLIN Summary'!J106</f>
        <v>0</v>
      </c>
    </row>
    <row r="16" spans="2:5" x14ac:dyDescent="0.3">
      <c r="B16" s="108" t="s">
        <v>35</v>
      </c>
      <c r="C16" s="170" t="str">
        <f>'CLIN Summary'!C107</f>
        <v>CLIN 7 - TRAINING</v>
      </c>
      <c r="D16" s="109">
        <f>'CLIN Summary'!J119</f>
        <v>0</v>
      </c>
    </row>
    <row r="17" spans="2:4" x14ac:dyDescent="0.3">
      <c r="B17" s="108" t="s">
        <v>36</v>
      </c>
      <c r="C17" s="170" t="str">
        <f>'CLIN Summary'!C120</f>
        <v>CLIN 8 - SUPPORT SYSTEM ACCEPTANCE</v>
      </c>
      <c r="D17" s="109">
        <f>'CLIN Summary'!J136</f>
        <v>0</v>
      </c>
    </row>
    <row r="18" spans="2:4" x14ac:dyDescent="0.3">
      <c r="B18" s="108" t="s">
        <v>37</v>
      </c>
      <c r="C18" s="170" t="str">
        <f>'CLIN Summary'!C137</f>
        <v xml:space="preserve">CLIN 9 - INTEGRATED PRODUCT SUPPORT (IPS) </v>
      </c>
      <c r="D18" s="109">
        <f>'CLIN Summary'!J156</f>
        <v>0</v>
      </c>
    </row>
    <row r="19" spans="2:4" x14ac:dyDescent="0.3">
      <c r="B19" s="111" t="s">
        <v>38</v>
      </c>
      <c r="C19" s="79"/>
      <c r="D19" s="112">
        <f>SUBTOTAL(9,D10:D18)</f>
        <v>0</v>
      </c>
    </row>
    <row r="20" spans="2:4" x14ac:dyDescent="0.3">
      <c r="B20" s="110" t="s">
        <v>39</v>
      </c>
      <c r="C20" s="78" t="str">
        <f>'CLIN Summary'!C162</f>
        <v>CLIN 10 - BATCH #3 UNITS</v>
      </c>
      <c r="D20" s="109">
        <f>'CLIN Summary'!J167</f>
        <v>0</v>
      </c>
    </row>
    <row r="21" spans="2:4" ht="15" customHeight="1" x14ac:dyDescent="0.3">
      <c r="B21" s="111" t="s">
        <v>40</v>
      </c>
      <c r="C21" s="79"/>
      <c r="D21" s="112">
        <f>SUBTOTAL(9,D20:D20)</f>
        <v>0</v>
      </c>
    </row>
    <row r="22" spans="2:4" x14ac:dyDescent="0.3">
      <c r="B22" s="110" t="s">
        <v>394</v>
      </c>
      <c r="C22" s="78" t="str">
        <f>'CLIN Summary'!C172</f>
        <v>CLIN 11 - IN-SERVICE SUPPORT EXTENSION</v>
      </c>
      <c r="D22" s="109">
        <f>'CLIN Summary'!J175</f>
        <v>0</v>
      </c>
    </row>
    <row r="23" spans="2:4" ht="15" customHeight="1" thickBot="1" x14ac:dyDescent="0.35">
      <c r="B23" s="202" t="s">
        <v>411</v>
      </c>
      <c r="C23" s="203"/>
      <c r="D23" s="204">
        <f>SUBTOTAL(9,D22:D22)</f>
        <v>0</v>
      </c>
    </row>
  </sheetData>
  <dataValidations count="1">
    <dataValidation type="list" allowBlank="1" showInputMessage="1" showErrorMessage="1" sqref="D4">
      <formula1>rngCurrencies</formula1>
    </dataValidation>
  </dataValidations>
  <pageMargins left="0.70866141732283472" right="0.70866141732283472" top="0.74803149606299213" bottom="0.74803149606299213" header="0.31496062992125984" footer="0.31496062992125984"/>
  <pageSetup paperSize="9" orientation="landscape" horizontalDpi="1200" verticalDpi="1200" r:id="rId1"/>
  <headerFooter>
    <oddHeader>&amp;CNATO UNCLASSIFIED&amp;RCO-14252-NNMS</oddHeader>
    <oddFooter>&amp;CNATO UNCLASSIFIED&amp;RCO-14252-NNMS</oddFooter>
  </headerFooter>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59999389629810485"/>
    <pageSetUpPr fitToPage="1"/>
  </sheetPr>
  <dimension ref="A1:L181"/>
  <sheetViews>
    <sheetView showGridLines="0" tabSelected="1" zoomScale="70" zoomScaleNormal="70" workbookViewId="0">
      <pane xSplit="4" ySplit="3" topLeftCell="E4" activePane="bottomRight" state="frozen"/>
      <selection pane="topRight" activeCell="E1" sqref="E1"/>
      <selection pane="bottomLeft" activeCell="A4" sqref="A4"/>
      <selection pane="bottomRight" activeCell="J4" sqref="J4"/>
    </sheetView>
  </sheetViews>
  <sheetFormatPr defaultColWidth="9.109375" defaultRowHeight="14.4" x14ac:dyDescent="0.3"/>
  <cols>
    <col min="1" max="1" width="1.88671875" style="276" customWidth="1"/>
    <col min="2" max="2" width="9.88671875" style="277" customWidth="1"/>
    <col min="3" max="3" width="119.88671875" style="277" customWidth="1"/>
    <col min="4" max="4" width="24.109375" style="298" customWidth="1"/>
    <col min="5" max="5" width="29" style="277" customWidth="1"/>
    <col min="6" max="6" width="37.88671875" style="298" customWidth="1"/>
    <col min="7" max="7" width="17.88671875" style="298" customWidth="1"/>
    <col min="8" max="8" width="10.88671875" style="298" customWidth="1"/>
    <col min="9" max="9" width="9.88671875" style="277" customWidth="1"/>
    <col min="10" max="10" width="17.88671875" style="298" customWidth="1"/>
    <col min="11" max="11" width="88.33203125" style="452" customWidth="1"/>
    <col min="12" max="12" width="58.109375" style="452" customWidth="1"/>
    <col min="13" max="13" width="1.88671875" style="277" customWidth="1"/>
    <col min="14" max="16384" width="9.109375" style="277"/>
  </cols>
  <sheetData>
    <row r="1" spans="1:12" x14ac:dyDescent="0.3">
      <c r="B1" s="549" t="s">
        <v>1713</v>
      </c>
      <c r="C1" s="550"/>
      <c r="D1" s="550"/>
      <c r="E1" s="550"/>
      <c r="F1" s="550"/>
      <c r="G1" s="550"/>
      <c r="H1" s="550"/>
      <c r="I1" s="550"/>
      <c r="J1" s="550"/>
      <c r="K1" s="550"/>
      <c r="L1" s="551"/>
    </row>
    <row r="2" spans="1:12" x14ac:dyDescent="0.3">
      <c r="B2" s="552"/>
      <c r="C2" s="553"/>
      <c r="D2" s="553"/>
      <c r="E2" s="553"/>
      <c r="F2" s="553"/>
      <c r="G2" s="553"/>
      <c r="H2" s="553"/>
      <c r="I2" s="553"/>
      <c r="J2" s="553"/>
      <c r="K2" s="553"/>
      <c r="L2" s="554"/>
    </row>
    <row r="3" spans="1:12" s="479" customFormat="1" ht="28.8" x14ac:dyDescent="0.3">
      <c r="A3" s="478"/>
      <c r="B3" s="278" t="s">
        <v>41</v>
      </c>
      <c r="C3" s="279" t="s">
        <v>153</v>
      </c>
      <c r="D3" s="279" t="s">
        <v>42</v>
      </c>
      <c r="E3" s="279" t="s">
        <v>494</v>
      </c>
      <c r="F3" s="279" t="s">
        <v>43</v>
      </c>
      <c r="G3" s="279" t="s">
        <v>44</v>
      </c>
      <c r="H3" s="279" t="s">
        <v>1670</v>
      </c>
      <c r="I3" s="279" t="s">
        <v>45</v>
      </c>
      <c r="J3" s="300" t="s">
        <v>46</v>
      </c>
      <c r="K3" s="279" t="s">
        <v>1675</v>
      </c>
      <c r="L3" s="480" t="s">
        <v>47</v>
      </c>
    </row>
    <row r="4" spans="1:12" ht="28.8" x14ac:dyDescent="0.3">
      <c r="B4" s="280"/>
      <c r="C4" s="281"/>
      <c r="D4" s="281"/>
      <c r="E4" s="281"/>
      <c r="F4" s="426"/>
      <c r="G4" s="426"/>
      <c r="H4" s="426"/>
      <c r="I4" s="282" t="s">
        <v>26</v>
      </c>
      <c r="J4" s="319"/>
      <c r="K4" s="487" t="s">
        <v>1671</v>
      </c>
      <c r="L4" s="466"/>
    </row>
    <row r="5" spans="1:12" s="276" customFormat="1" x14ac:dyDescent="0.3">
      <c r="B5" s="467" t="s">
        <v>48</v>
      </c>
      <c r="C5" s="287" t="s">
        <v>455</v>
      </c>
      <c r="D5" s="225">
        <v>3</v>
      </c>
      <c r="E5" s="225"/>
      <c r="F5" s="225"/>
      <c r="G5" s="218"/>
      <c r="H5" s="218"/>
      <c r="I5" s="321"/>
      <c r="J5" s="322"/>
      <c r="K5" s="488"/>
      <c r="L5" s="456"/>
    </row>
    <row r="6" spans="1:12" s="276" customFormat="1" x14ac:dyDescent="0.25">
      <c r="B6" s="467" t="s">
        <v>49</v>
      </c>
      <c r="C6" s="406" t="s">
        <v>466</v>
      </c>
      <c r="D6" s="411" t="s">
        <v>127</v>
      </c>
      <c r="E6" s="412">
        <v>10</v>
      </c>
      <c r="F6" s="405" t="s">
        <v>486</v>
      </c>
      <c r="G6" s="411">
        <v>1</v>
      </c>
      <c r="H6" s="411" t="str">
        <f>IF(G6=1,"Lot"," ")</f>
        <v>Lot</v>
      </c>
      <c r="I6" s="320">
        <v>0</v>
      </c>
      <c r="J6" s="320">
        <f>G6*I6</f>
        <v>0</v>
      </c>
      <c r="K6" s="445"/>
      <c r="L6" s="468"/>
    </row>
    <row r="7" spans="1:12" s="276" customFormat="1" x14ac:dyDescent="0.25">
      <c r="B7" s="467" t="s">
        <v>465</v>
      </c>
      <c r="C7" s="328" t="s">
        <v>467</v>
      </c>
      <c r="D7" s="330"/>
      <c r="E7" s="332"/>
      <c r="F7" s="325"/>
      <c r="G7" s="330"/>
      <c r="H7" s="330"/>
      <c r="I7" s="295"/>
      <c r="J7" s="295"/>
      <c r="K7" s="445"/>
      <c r="L7" s="468"/>
    </row>
    <row r="8" spans="1:12" s="276" customFormat="1" x14ac:dyDescent="0.25">
      <c r="B8" s="469" t="s">
        <v>55</v>
      </c>
      <c r="C8" s="325" t="s">
        <v>128</v>
      </c>
      <c r="D8" s="330" t="s">
        <v>130</v>
      </c>
      <c r="E8" s="332">
        <v>10</v>
      </c>
      <c r="F8" s="325" t="s">
        <v>486</v>
      </c>
      <c r="G8" s="330">
        <v>1</v>
      </c>
      <c r="H8" s="330" t="s">
        <v>278</v>
      </c>
      <c r="I8" s="320">
        <v>0</v>
      </c>
      <c r="J8" s="320">
        <f t="shared" ref="J8:J13" si="0">G8*I8</f>
        <v>0</v>
      </c>
      <c r="K8" s="445"/>
      <c r="L8" s="468"/>
    </row>
    <row r="9" spans="1:12" s="276" customFormat="1" x14ac:dyDescent="0.25">
      <c r="B9" s="469" t="s">
        <v>56</v>
      </c>
      <c r="C9" s="325" t="s">
        <v>468</v>
      </c>
      <c r="D9" s="330" t="s">
        <v>130</v>
      </c>
      <c r="E9" s="332">
        <v>10</v>
      </c>
      <c r="F9" s="325" t="s">
        <v>486</v>
      </c>
      <c r="G9" s="330">
        <v>1</v>
      </c>
      <c r="H9" s="330" t="s">
        <v>278</v>
      </c>
      <c r="I9" s="320">
        <v>0</v>
      </c>
      <c r="J9" s="320">
        <f t="shared" si="0"/>
        <v>0</v>
      </c>
      <c r="K9" s="445"/>
      <c r="L9" s="468"/>
    </row>
    <row r="10" spans="1:12" s="276" customFormat="1" x14ac:dyDescent="0.25">
      <c r="B10" s="469" t="s">
        <v>456</v>
      </c>
      <c r="C10" s="325" t="s">
        <v>469</v>
      </c>
      <c r="D10" s="330" t="s">
        <v>130</v>
      </c>
      <c r="E10" s="332">
        <v>10</v>
      </c>
      <c r="F10" s="325" t="s">
        <v>486</v>
      </c>
      <c r="G10" s="330">
        <v>1</v>
      </c>
      <c r="H10" s="330" t="s">
        <v>278</v>
      </c>
      <c r="I10" s="320">
        <v>0</v>
      </c>
      <c r="J10" s="320">
        <f t="shared" si="0"/>
        <v>0</v>
      </c>
      <c r="K10" s="445"/>
      <c r="L10" s="468"/>
    </row>
    <row r="11" spans="1:12" s="276" customFormat="1" x14ac:dyDescent="0.25">
      <c r="B11" s="469" t="s">
        <v>457</v>
      </c>
      <c r="C11" s="324" t="s">
        <v>470</v>
      </c>
      <c r="D11" s="330" t="s">
        <v>130</v>
      </c>
      <c r="E11" s="332">
        <v>10</v>
      </c>
      <c r="F11" s="325" t="s">
        <v>486</v>
      </c>
      <c r="G11" s="330">
        <v>1</v>
      </c>
      <c r="H11" s="330" t="s">
        <v>278</v>
      </c>
      <c r="I11" s="320">
        <v>0</v>
      </c>
      <c r="J11" s="320">
        <f t="shared" si="0"/>
        <v>0</v>
      </c>
      <c r="K11" s="445"/>
      <c r="L11" s="468"/>
    </row>
    <row r="12" spans="1:12" s="276" customFormat="1" x14ac:dyDescent="0.25">
      <c r="B12" s="469" t="s">
        <v>458</v>
      </c>
      <c r="C12" s="325" t="s">
        <v>471</v>
      </c>
      <c r="D12" s="330" t="s">
        <v>130</v>
      </c>
      <c r="E12" s="332">
        <v>10</v>
      </c>
      <c r="F12" s="325" t="s">
        <v>486</v>
      </c>
      <c r="G12" s="330">
        <v>1</v>
      </c>
      <c r="H12" s="330" t="s">
        <v>278</v>
      </c>
      <c r="I12" s="320">
        <v>0</v>
      </c>
      <c r="J12" s="320">
        <f t="shared" si="0"/>
        <v>0</v>
      </c>
      <c r="K12" s="445"/>
      <c r="L12" s="468"/>
    </row>
    <row r="13" spans="1:12" s="276" customFormat="1" x14ac:dyDescent="0.25">
      <c r="B13" s="469" t="s">
        <v>459</v>
      </c>
      <c r="C13" s="325" t="s">
        <v>472</v>
      </c>
      <c r="D13" s="330" t="s">
        <v>130</v>
      </c>
      <c r="E13" s="332">
        <v>10</v>
      </c>
      <c r="F13" s="325" t="s">
        <v>486</v>
      </c>
      <c r="G13" s="330">
        <v>1</v>
      </c>
      <c r="H13" s="330" t="s">
        <v>278</v>
      </c>
      <c r="I13" s="320">
        <v>0</v>
      </c>
      <c r="J13" s="320">
        <f t="shared" si="0"/>
        <v>0</v>
      </c>
      <c r="K13" s="445"/>
      <c r="L13" s="468"/>
    </row>
    <row r="14" spans="1:12" s="276" customFormat="1" x14ac:dyDescent="0.25">
      <c r="B14" s="458">
        <v>1.3</v>
      </c>
      <c r="C14" s="328" t="s">
        <v>473</v>
      </c>
      <c r="D14" s="330"/>
      <c r="E14" s="332"/>
      <c r="F14" s="325"/>
      <c r="G14" s="330"/>
      <c r="H14" s="330" t="s">
        <v>126</v>
      </c>
      <c r="I14" s="295"/>
      <c r="J14" s="295"/>
      <c r="K14" s="445"/>
      <c r="L14" s="468"/>
    </row>
    <row r="15" spans="1:12" s="276" customFormat="1" x14ac:dyDescent="0.25">
      <c r="B15" s="469" t="s">
        <v>57</v>
      </c>
      <c r="C15" s="325" t="s">
        <v>474</v>
      </c>
      <c r="D15" s="330" t="s">
        <v>134</v>
      </c>
      <c r="E15" s="332">
        <v>10</v>
      </c>
      <c r="F15" s="325" t="s">
        <v>486</v>
      </c>
      <c r="G15" s="332">
        <v>1</v>
      </c>
      <c r="H15" s="332" t="s">
        <v>278</v>
      </c>
      <c r="I15" s="320">
        <v>0</v>
      </c>
      <c r="J15" s="320">
        <f>G15*I15</f>
        <v>0</v>
      </c>
      <c r="K15" s="446"/>
      <c r="L15" s="470"/>
    </row>
    <row r="16" spans="1:12" s="276" customFormat="1" x14ac:dyDescent="0.25">
      <c r="B16" s="458">
        <v>1.4</v>
      </c>
      <c r="C16" s="328" t="s">
        <v>475</v>
      </c>
      <c r="D16" s="411" t="s">
        <v>488</v>
      </c>
      <c r="E16" s="332"/>
      <c r="F16" s="325"/>
      <c r="G16" s="330"/>
      <c r="H16" s="330" t="s">
        <v>126</v>
      </c>
      <c r="I16" s="295"/>
      <c r="J16" s="295"/>
      <c r="K16" s="445"/>
      <c r="L16" s="468"/>
    </row>
    <row r="17" spans="2:12" s="276" customFormat="1" x14ac:dyDescent="0.25">
      <c r="B17" s="469" t="s">
        <v>59</v>
      </c>
      <c r="C17" s="325" t="s">
        <v>476</v>
      </c>
      <c r="D17" s="331">
        <v>6.1</v>
      </c>
      <c r="E17" s="332">
        <v>10</v>
      </c>
      <c r="F17" s="325" t="s">
        <v>486</v>
      </c>
      <c r="G17" s="330">
        <v>1</v>
      </c>
      <c r="H17" s="330" t="s">
        <v>278</v>
      </c>
      <c r="I17" s="320">
        <v>0</v>
      </c>
      <c r="J17" s="320">
        <f t="shared" ref="J17:J23" si="1">G17*I17</f>
        <v>0</v>
      </c>
      <c r="K17" s="445" t="s">
        <v>683</v>
      </c>
      <c r="L17" s="468"/>
    </row>
    <row r="18" spans="2:12" s="276" customFormat="1" x14ac:dyDescent="0.25">
      <c r="B18" s="469" t="s">
        <v>60</v>
      </c>
      <c r="C18" s="325" t="s">
        <v>477</v>
      </c>
      <c r="D18" s="331" t="s">
        <v>489</v>
      </c>
      <c r="E18" s="332" t="s">
        <v>491</v>
      </c>
      <c r="F18" s="325" t="s">
        <v>486</v>
      </c>
      <c r="G18" s="330">
        <v>1</v>
      </c>
      <c r="H18" s="330" t="s">
        <v>278</v>
      </c>
      <c r="I18" s="320">
        <v>0</v>
      </c>
      <c r="J18" s="320">
        <f t="shared" si="1"/>
        <v>0</v>
      </c>
      <c r="K18" s="445" t="s">
        <v>684</v>
      </c>
      <c r="L18" s="468"/>
    </row>
    <row r="19" spans="2:12" s="276" customFormat="1" x14ac:dyDescent="0.25">
      <c r="B19" s="469" t="s">
        <v>460</v>
      </c>
      <c r="C19" s="325" t="s">
        <v>478</v>
      </c>
      <c r="D19" s="331" t="s">
        <v>490</v>
      </c>
      <c r="E19" s="332">
        <v>80</v>
      </c>
      <c r="F19" s="325" t="s">
        <v>486</v>
      </c>
      <c r="G19" s="330">
        <v>1</v>
      </c>
      <c r="H19" s="330" t="s">
        <v>278</v>
      </c>
      <c r="I19" s="320"/>
      <c r="J19" s="320">
        <f t="shared" si="1"/>
        <v>0</v>
      </c>
      <c r="K19" s="445" t="s">
        <v>685</v>
      </c>
      <c r="L19" s="468"/>
    </row>
    <row r="20" spans="2:12" s="276" customFormat="1" x14ac:dyDescent="0.25">
      <c r="B20" s="469" t="s">
        <v>461</v>
      </c>
      <c r="C20" s="329" t="s">
        <v>479</v>
      </c>
      <c r="D20" s="331">
        <v>6.2</v>
      </c>
      <c r="E20" s="333">
        <v>21</v>
      </c>
      <c r="F20" s="329" t="s">
        <v>486</v>
      </c>
      <c r="G20" s="330">
        <v>1</v>
      </c>
      <c r="H20" s="330" t="s">
        <v>278</v>
      </c>
      <c r="I20" s="320">
        <v>0</v>
      </c>
      <c r="J20" s="320">
        <f t="shared" si="1"/>
        <v>0</v>
      </c>
      <c r="K20" s="447" t="s">
        <v>686</v>
      </c>
      <c r="L20" s="471"/>
    </row>
    <row r="21" spans="2:12" s="276" customFormat="1" x14ac:dyDescent="0.25">
      <c r="B21" s="469" t="s">
        <v>462</v>
      </c>
      <c r="C21" s="325" t="s">
        <v>480</v>
      </c>
      <c r="D21" s="331">
        <v>7.2</v>
      </c>
      <c r="E21" s="332">
        <v>10</v>
      </c>
      <c r="F21" s="329" t="s">
        <v>486</v>
      </c>
      <c r="G21" s="330">
        <v>1</v>
      </c>
      <c r="H21" s="330" t="s">
        <v>278</v>
      </c>
      <c r="I21" s="320">
        <v>0</v>
      </c>
      <c r="J21" s="320">
        <f t="shared" si="1"/>
        <v>0</v>
      </c>
      <c r="K21" s="445"/>
      <c r="L21" s="468"/>
    </row>
    <row r="22" spans="2:12" s="276" customFormat="1" x14ac:dyDescent="0.3">
      <c r="B22" s="469" t="s">
        <v>463</v>
      </c>
      <c r="C22" s="329" t="s">
        <v>481</v>
      </c>
      <c r="D22" s="331">
        <v>6.6</v>
      </c>
      <c r="E22" s="334" t="s">
        <v>492</v>
      </c>
      <c r="F22" s="329" t="s">
        <v>486</v>
      </c>
      <c r="G22" s="331"/>
      <c r="H22" s="331" t="s">
        <v>126</v>
      </c>
      <c r="I22" s="320">
        <v>0</v>
      </c>
      <c r="J22" s="320">
        <f t="shared" si="1"/>
        <v>0</v>
      </c>
      <c r="K22" s="448" t="s">
        <v>687</v>
      </c>
      <c r="L22" s="472"/>
    </row>
    <row r="23" spans="2:12" s="276" customFormat="1" ht="27.6" x14ac:dyDescent="0.3">
      <c r="B23" s="469" t="s">
        <v>464</v>
      </c>
      <c r="C23" s="326" t="s">
        <v>482</v>
      </c>
      <c r="D23" s="331">
        <v>3.6</v>
      </c>
      <c r="E23" s="335">
        <v>6</v>
      </c>
      <c r="F23" s="329" t="s">
        <v>486</v>
      </c>
      <c r="G23" s="331">
        <v>1</v>
      </c>
      <c r="H23" s="331" t="s">
        <v>278</v>
      </c>
      <c r="I23" s="320">
        <v>0</v>
      </c>
      <c r="J23" s="320">
        <f t="shared" si="1"/>
        <v>0</v>
      </c>
      <c r="K23" s="448" t="s">
        <v>688</v>
      </c>
      <c r="L23" s="472"/>
    </row>
    <row r="24" spans="2:12" s="276" customFormat="1" x14ac:dyDescent="0.25">
      <c r="B24" s="458">
        <v>1.5</v>
      </c>
      <c r="C24" s="328" t="s">
        <v>483</v>
      </c>
      <c r="D24" s="330">
        <v>3.3</v>
      </c>
      <c r="E24" s="332"/>
      <c r="F24" s="325" t="s">
        <v>487</v>
      </c>
      <c r="G24" s="330"/>
      <c r="H24" s="330" t="s">
        <v>126</v>
      </c>
      <c r="I24" s="295"/>
      <c r="J24" s="295"/>
      <c r="K24" s="445" t="s">
        <v>689</v>
      </c>
      <c r="L24" s="468"/>
    </row>
    <row r="25" spans="2:12" s="276" customFormat="1" ht="27.6" x14ac:dyDescent="0.3">
      <c r="B25" s="469" t="s">
        <v>61</v>
      </c>
      <c r="C25" s="326" t="s">
        <v>484</v>
      </c>
      <c r="D25" s="341">
        <v>3.4</v>
      </c>
      <c r="E25" s="346" t="s">
        <v>493</v>
      </c>
      <c r="F25" s="326" t="s">
        <v>486</v>
      </c>
      <c r="G25" s="349">
        <v>1</v>
      </c>
      <c r="H25" s="349" t="s">
        <v>278</v>
      </c>
      <c r="I25" s="320">
        <v>0</v>
      </c>
      <c r="J25" s="320">
        <f>G25*I25</f>
        <v>0</v>
      </c>
      <c r="K25" s="489" t="s">
        <v>1672</v>
      </c>
      <c r="L25" s="477"/>
    </row>
    <row r="26" spans="2:12" s="276" customFormat="1" ht="15" thickBot="1" x14ac:dyDescent="0.35">
      <c r="B26" s="469" t="s">
        <v>62</v>
      </c>
      <c r="C26" s="329" t="s">
        <v>485</v>
      </c>
      <c r="D26" s="331">
        <v>3.3</v>
      </c>
      <c r="E26" s="334" t="s">
        <v>491</v>
      </c>
      <c r="F26" s="329" t="s">
        <v>486</v>
      </c>
      <c r="G26" s="362">
        <v>1</v>
      </c>
      <c r="H26" s="362" t="s">
        <v>278</v>
      </c>
      <c r="I26" s="320">
        <v>0</v>
      </c>
      <c r="J26" s="320">
        <f>G26*I26</f>
        <v>0</v>
      </c>
      <c r="K26" s="448" t="s">
        <v>731</v>
      </c>
      <c r="L26" s="472"/>
    </row>
    <row r="27" spans="2:12" s="293" customFormat="1" ht="19.2" thickTop="1" thickBot="1" x14ac:dyDescent="0.35">
      <c r="B27" s="557" t="s">
        <v>643</v>
      </c>
      <c r="C27" s="558"/>
      <c r="D27" s="431"/>
      <c r="E27" s="432"/>
      <c r="F27" s="431"/>
      <c r="G27" s="433"/>
      <c r="H27" s="433" t="s">
        <v>126</v>
      </c>
      <c r="I27" s="434"/>
      <c r="J27" s="435">
        <f>SUBTOTAL(9,J6:J26)</f>
        <v>0</v>
      </c>
      <c r="K27" s="490"/>
      <c r="L27" s="473"/>
    </row>
    <row r="28" spans="2:12" s="276" customFormat="1" ht="15" thickTop="1" x14ac:dyDescent="0.3">
      <c r="B28" s="467" t="s">
        <v>65</v>
      </c>
      <c r="C28" s="283" t="s">
        <v>495</v>
      </c>
      <c r="D28" s="226"/>
      <c r="E28" s="226"/>
      <c r="F28" s="226"/>
      <c r="G28" s="284"/>
      <c r="H28" s="284" t="s">
        <v>126</v>
      </c>
      <c r="I28" s="285"/>
      <c r="J28" s="286"/>
      <c r="K28" s="488"/>
      <c r="L28" s="456"/>
    </row>
    <row r="29" spans="2:12" s="276" customFormat="1" x14ac:dyDescent="0.25">
      <c r="B29" s="458">
        <v>2.1</v>
      </c>
      <c r="C29" s="328" t="s">
        <v>541</v>
      </c>
      <c r="D29" s="330" t="s">
        <v>51</v>
      </c>
      <c r="E29" s="332">
        <v>10</v>
      </c>
      <c r="F29" s="325" t="s">
        <v>486</v>
      </c>
      <c r="G29" s="330">
        <v>1</v>
      </c>
      <c r="H29" s="330" t="s">
        <v>278</v>
      </c>
      <c r="I29" s="320">
        <v>0</v>
      </c>
      <c r="J29" s="320">
        <f>G29*I29</f>
        <v>0</v>
      </c>
      <c r="K29" s="324"/>
      <c r="L29" s="468"/>
    </row>
    <row r="30" spans="2:12" s="276" customFormat="1" x14ac:dyDescent="0.25">
      <c r="B30" s="458">
        <v>2.2000000000000002</v>
      </c>
      <c r="C30" s="328" t="s">
        <v>542</v>
      </c>
      <c r="D30" s="330"/>
      <c r="E30" s="332"/>
      <c r="F30" s="325" t="s">
        <v>486</v>
      </c>
      <c r="G30" s="330"/>
      <c r="H30" s="330" t="s">
        <v>126</v>
      </c>
      <c r="I30" s="295"/>
      <c r="J30" s="295"/>
      <c r="K30" s="324"/>
      <c r="L30" s="468"/>
    </row>
    <row r="31" spans="2:12" s="276" customFormat="1" x14ac:dyDescent="0.25">
      <c r="B31" s="469" t="s">
        <v>68</v>
      </c>
      <c r="C31" s="329" t="s">
        <v>543</v>
      </c>
      <c r="D31" s="331" t="s">
        <v>53</v>
      </c>
      <c r="E31" s="332">
        <v>3</v>
      </c>
      <c r="F31" s="325" t="s">
        <v>486</v>
      </c>
      <c r="G31" s="341">
        <v>1</v>
      </c>
      <c r="H31" s="341" t="s">
        <v>278</v>
      </c>
      <c r="I31" s="320">
        <v>0</v>
      </c>
      <c r="J31" s="320">
        <f>G31*I31</f>
        <v>0</v>
      </c>
      <c r="K31" s="327"/>
      <c r="L31" s="481"/>
    </row>
    <row r="32" spans="2:12" s="276" customFormat="1" x14ac:dyDescent="0.25">
      <c r="B32" s="469" t="s">
        <v>69</v>
      </c>
      <c r="C32" s="329" t="s">
        <v>544</v>
      </c>
      <c r="D32" s="331" t="s">
        <v>53</v>
      </c>
      <c r="E32" s="334">
        <v>12</v>
      </c>
      <c r="F32" s="325" t="s">
        <v>486</v>
      </c>
      <c r="G32" s="341">
        <v>1</v>
      </c>
      <c r="H32" s="341" t="s">
        <v>278</v>
      </c>
      <c r="I32" s="320">
        <v>0</v>
      </c>
      <c r="J32" s="320">
        <f>G32*I32</f>
        <v>0</v>
      </c>
      <c r="K32" s="327" t="s">
        <v>690</v>
      </c>
      <c r="L32" s="481"/>
    </row>
    <row r="33" spans="2:12" s="276" customFormat="1" x14ac:dyDescent="0.25">
      <c r="B33" s="458">
        <v>2.2999999999999998</v>
      </c>
      <c r="C33" s="328" t="s">
        <v>545</v>
      </c>
      <c r="D33" s="330" t="s">
        <v>53</v>
      </c>
      <c r="E33" s="332"/>
      <c r="F33" s="325" t="s">
        <v>486</v>
      </c>
      <c r="G33" s="330"/>
      <c r="H33" s="330" t="s">
        <v>126</v>
      </c>
      <c r="I33" s="295"/>
      <c r="J33" s="295"/>
      <c r="K33" s="324" t="s">
        <v>691</v>
      </c>
      <c r="L33" s="468"/>
    </row>
    <row r="34" spans="2:12" s="276" customFormat="1" x14ac:dyDescent="0.25">
      <c r="B34" s="469" t="s">
        <v>74</v>
      </c>
      <c r="C34" s="325" t="s">
        <v>546</v>
      </c>
      <c r="D34" s="330" t="s">
        <v>53</v>
      </c>
      <c r="E34" s="333">
        <v>9</v>
      </c>
      <c r="F34" s="325" t="s">
        <v>486</v>
      </c>
      <c r="G34" s="341">
        <v>1</v>
      </c>
      <c r="H34" s="341" t="s">
        <v>278</v>
      </c>
      <c r="I34" s="320">
        <v>0</v>
      </c>
      <c r="J34" s="320">
        <f>G34*I34</f>
        <v>0</v>
      </c>
      <c r="K34" s="324"/>
      <c r="L34" s="468"/>
    </row>
    <row r="35" spans="2:12" s="276" customFormat="1" x14ac:dyDescent="0.25">
      <c r="B35" s="469" t="s">
        <v>505</v>
      </c>
      <c r="C35" s="325" t="s">
        <v>547</v>
      </c>
      <c r="D35" s="330"/>
      <c r="E35" s="333">
        <v>12</v>
      </c>
      <c r="F35" s="325" t="s">
        <v>486</v>
      </c>
      <c r="G35" s="341">
        <v>1</v>
      </c>
      <c r="H35" s="341" t="s">
        <v>278</v>
      </c>
      <c r="I35" s="320">
        <v>0</v>
      </c>
      <c r="J35" s="320">
        <f>G35*I35</f>
        <v>0</v>
      </c>
      <c r="K35" s="324"/>
      <c r="L35" s="468"/>
    </row>
    <row r="36" spans="2:12" s="276" customFormat="1" x14ac:dyDescent="0.25">
      <c r="B36" s="458">
        <v>2.4</v>
      </c>
      <c r="C36" s="328" t="s">
        <v>548</v>
      </c>
      <c r="D36" s="330">
        <v>2.1</v>
      </c>
      <c r="E36" s="332"/>
      <c r="F36" s="325" t="s">
        <v>486</v>
      </c>
      <c r="G36" s="330"/>
      <c r="H36" s="330" t="s">
        <v>126</v>
      </c>
      <c r="I36" s="295"/>
      <c r="J36" s="295"/>
      <c r="K36" s="324"/>
      <c r="L36" s="468"/>
    </row>
    <row r="37" spans="2:12" s="276" customFormat="1" x14ac:dyDescent="0.25">
      <c r="B37" s="458" t="s">
        <v>75</v>
      </c>
      <c r="C37" s="328" t="s">
        <v>549</v>
      </c>
      <c r="D37" s="330" t="s">
        <v>64</v>
      </c>
      <c r="E37" s="332"/>
      <c r="F37" s="325" t="s">
        <v>486</v>
      </c>
      <c r="G37" s="330"/>
      <c r="H37" s="330" t="s">
        <v>126</v>
      </c>
      <c r="I37" s="295"/>
      <c r="J37" s="295"/>
      <c r="K37" s="324" t="s">
        <v>692</v>
      </c>
      <c r="L37" s="468"/>
    </row>
    <row r="38" spans="2:12" s="276" customFormat="1" x14ac:dyDescent="0.25">
      <c r="B38" s="469" t="s">
        <v>506</v>
      </c>
      <c r="C38" s="325" t="s">
        <v>550</v>
      </c>
      <c r="D38" s="340" t="s">
        <v>651</v>
      </c>
      <c r="E38" s="334">
        <v>14</v>
      </c>
      <c r="F38" s="325" t="s">
        <v>486</v>
      </c>
      <c r="G38" s="341">
        <v>1</v>
      </c>
      <c r="H38" s="341" t="s">
        <v>278</v>
      </c>
      <c r="I38" s="320">
        <v>0</v>
      </c>
      <c r="J38" s="320">
        <f t="shared" ref="J38:J49" si="2">G38*I38</f>
        <v>0</v>
      </c>
      <c r="K38" s="324"/>
      <c r="L38" s="468"/>
    </row>
    <row r="39" spans="2:12" s="276" customFormat="1" x14ac:dyDescent="0.25">
      <c r="B39" s="469" t="s">
        <v>507</v>
      </c>
      <c r="C39" s="325" t="s">
        <v>551</v>
      </c>
      <c r="D39" s="340" t="s">
        <v>651</v>
      </c>
      <c r="E39" s="334">
        <v>14</v>
      </c>
      <c r="F39" s="325" t="s">
        <v>486</v>
      </c>
      <c r="G39" s="341">
        <v>1</v>
      </c>
      <c r="H39" s="341" t="s">
        <v>278</v>
      </c>
      <c r="I39" s="320">
        <v>0</v>
      </c>
      <c r="J39" s="320">
        <f t="shared" si="2"/>
        <v>0</v>
      </c>
      <c r="K39" s="324"/>
      <c r="L39" s="468"/>
    </row>
    <row r="40" spans="2:12" s="276" customFormat="1" x14ac:dyDescent="0.25">
      <c r="B40" s="469" t="s">
        <v>508</v>
      </c>
      <c r="C40" s="325" t="s">
        <v>552</v>
      </c>
      <c r="D40" s="340" t="s">
        <v>652</v>
      </c>
      <c r="E40" s="334">
        <v>14</v>
      </c>
      <c r="F40" s="325" t="s">
        <v>486</v>
      </c>
      <c r="G40" s="341">
        <v>1</v>
      </c>
      <c r="H40" s="341" t="s">
        <v>278</v>
      </c>
      <c r="I40" s="320">
        <v>0</v>
      </c>
      <c r="J40" s="320">
        <f t="shared" si="2"/>
        <v>0</v>
      </c>
      <c r="K40" s="324"/>
      <c r="L40" s="468"/>
    </row>
    <row r="41" spans="2:12" s="276" customFormat="1" x14ac:dyDescent="0.25">
      <c r="B41" s="469" t="s">
        <v>509</v>
      </c>
      <c r="C41" s="325" t="s">
        <v>553</v>
      </c>
      <c r="D41" s="340" t="s">
        <v>652</v>
      </c>
      <c r="E41" s="334">
        <v>14</v>
      </c>
      <c r="F41" s="325" t="s">
        <v>486</v>
      </c>
      <c r="G41" s="341">
        <v>1</v>
      </c>
      <c r="H41" s="341" t="s">
        <v>278</v>
      </c>
      <c r="I41" s="320">
        <v>0</v>
      </c>
      <c r="J41" s="320">
        <f t="shared" si="2"/>
        <v>0</v>
      </c>
      <c r="K41" s="324"/>
      <c r="L41" s="468"/>
    </row>
    <row r="42" spans="2:12" s="276" customFormat="1" x14ac:dyDescent="0.25">
      <c r="B42" s="469" t="s">
        <v>510</v>
      </c>
      <c r="C42" s="325" t="s">
        <v>554</v>
      </c>
      <c r="D42" s="340" t="s">
        <v>652</v>
      </c>
      <c r="E42" s="334">
        <v>14</v>
      </c>
      <c r="F42" s="325" t="s">
        <v>486</v>
      </c>
      <c r="G42" s="341">
        <v>1</v>
      </c>
      <c r="H42" s="341" t="s">
        <v>278</v>
      </c>
      <c r="I42" s="320">
        <v>0</v>
      </c>
      <c r="J42" s="320">
        <f t="shared" si="2"/>
        <v>0</v>
      </c>
      <c r="K42" s="324"/>
      <c r="L42" s="468"/>
    </row>
    <row r="43" spans="2:12" s="276" customFormat="1" x14ac:dyDescent="0.25">
      <c r="B43" s="469" t="s">
        <v>511</v>
      </c>
      <c r="C43" s="325" t="s">
        <v>555</v>
      </c>
      <c r="D43" s="340" t="s">
        <v>652</v>
      </c>
      <c r="E43" s="334">
        <v>14</v>
      </c>
      <c r="F43" s="325" t="s">
        <v>486</v>
      </c>
      <c r="G43" s="341">
        <v>1</v>
      </c>
      <c r="H43" s="341" t="s">
        <v>278</v>
      </c>
      <c r="I43" s="320">
        <v>0</v>
      </c>
      <c r="J43" s="320">
        <f t="shared" si="2"/>
        <v>0</v>
      </c>
      <c r="K43" s="324"/>
      <c r="L43" s="468"/>
    </row>
    <row r="44" spans="2:12" s="276" customFormat="1" x14ac:dyDescent="0.25">
      <c r="B44" s="469" t="s">
        <v>512</v>
      </c>
      <c r="C44" s="325" t="s">
        <v>556</v>
      </c>
      <c r="D44" s="340" t="s">
        <v>505</v>
      </c>
      <c r="E44" s="334">
        <v>14</v>
      </c>
      <c r="F44" s="325" t="s">
        <v>486</v>
      </c>
      <c r="G44" s="341">
        <v>1</v>
      </c>
      <c r="H44" s="341" t="s">
        <v>278</v>
      </c>
      <c r="I44" s="320">
        <v>0</v>
      </c>
      <c r="J44" s="320">
        <f t="shared" si="2"/>
        <v>0</v>
      </c>
      <c r="K44" s="324" t="s">
        <v>693</v>
      </c>
      <c r="L44" s="468"/>
    </row>
    <row r="45" spans="2:12" s="276" customFormat="1" x14ac:dyDescent="0.25">
      <c r="B45" s="469" t="s">
        <v>513</v>
      </c>
      <c r="C45" s="325" t="s">
        <v>557</v>
      </c>
      <c r="D45" s="340" t="s">
        <v>505</v>
      </c>
      <c r="E45" s="334">
        <v>14</v>
      </c>
      <c r="F45" s="325" t="s">
        <v>486</v>
      </c>
      <c r="G45" s="341">
        <v>1</v>
      </c>
      <c r="H45" s="341" t="s">
        <v>278</v>
      </c>
      <c r="I45" s="320">
        <v>0</v>
      </c>
      <c r="J45" s="320">
        <f t="shared" si="2"/>
        <v>0</v>
      </c>
      <c r="K45" s="324" t="s">
        <v>693</v>
      </c>
      <c r="L45" s="468"/>
    </row>
    <row r="46" spans="2:12" s="276" customFormat="1" x14ac:dyDescent="0.25">
      <c r="B46" s="469" t="s">
        <v>514</v>
      </c>
      <c r="C46" s="325" t="s">
        <v>558</v>
      </c>
      <c r="D46" s="340" t="s">
        <v>505</v>
      </c>
      <c r="E46" s="334">
        <v>14</v>
      </c>
      <c r="F46" s="325" t="s">
        <v>486</v>
      </c>
      <c r="G46" s="341">
        <v>1</v>
      </c>
      <c r="H46" s="341" t="s">
        <v>278</v>
      </c>
      <c r="I46" s="320">
        <v>0</v>
      </c>
      <c r="J46" s="320">
        <f t="shared" si="2"/>
        <v>0</v>
      </c>
      <c r="K46" s="324" t="s">
        <v>693</v>
      </c>
      <c r="L46" s="468"/>
    </row>
    <row r="47" spans="2:12" s="276" customFormat="1" x14ac:dyDescent="0.25">
      <c r="B47" s="469" t="s">
        <v>515</v>
      </c>
      <c r="C47" s="325" t="s">
        <v>466</v>
      </c>
      <c r="D47" s="340" t="s">
        <v>127</v>
      </c>
      <c r="E47" s="334">
        <v>10</v>
      </c>
      <c r="F47" s="325" t="s">
        <v>486</v>
      </c>
      <c r="G47" s="341">
        <v>1</v>
      </c>
      <c r="H47" s="341" t="s">
        <v>278</v>
      </c>
      <c r="I47" s="320">
        <v>0</v>
      </c>
      <c r="J47" s="320">
        <f t="shared" si="2"/>
        <v>0</v>
      </c>
      <c r="K47" s="324" t="s">
        <v>694</v>
      </c>
      <c r="L47" s="468"/>
    </row>
    <row r="48" spans="2:12" s="276" customFormat="1" x14ac:dyDescent="0.25">
      <c r="B48" s="469" t="s">
        <v>516</v>
      </c>
      <c r="C48" s="325" t="s">
        <v>476</v>
      </c>
      <c r="D48" s="340">
        <v>6.1</v>
      </c>
      <c r="E48" s="334">
        <v>10</v>
      </c>
      <c r="F48" s="325" t="s">
        <v>486</v>
      </c>
      <c r="G48" s="341">
        <v>1</v>
      </c>
      <c r="H48" s="341" t="s">
        <v>278</v>
      </c>
      <c r="I48" s="320">
        <v>0</v>
      </c>
      <c r="J48" s="320">
        <f t="shared" si="2"/>
        <v>0</v>
      </c>
      <c r="K48" s="324" t="s">
        <v>695</v>
      </c>
      <c r="L48" s="468"/>
    </row>
    <row r="49" spans="2:12" s="276" customFormat="1" x14ac:dyDescent="0.25">
      <c r="B49" s="469" t="s">
        <v>517</v>
      </c>
      <c r="C49" s="325" t="s">
        <v>480</v>
      </c>
      <c r="D49" s="340">
        <v>7.2</v>
      </c>
      <c r="E49" s="334">
        <v>10</v>
      </c>
      <c r="F49" s="325" t="s">
        <v>486</v>
      </c>
      <c r="G49" s="341">
        <v>1</v>
      </c>
      <c r="H49" s="341" t="s">
        <v>278</v>
      </c>
      <c r="I49" s="320">
        <v>0</v>
      </c>
      <c r="J49" s="320">
        <f t="shared" si="2"/>
        <v>0</v>
      </c>
      <c r="K49" s="324" t="s">
        <v>696</v>
      </c>
      <c r="L49" s="468"/>
    </row>
    <row r="50" spans="2:12" s="276" customFormat="1" x14ac:dyDescent="0.25">
      <c r="B50" s="458" t="s">
        <v>76</v>
      </c>
      <c r="C50" s="328" t="s">
        <v>559</v>
      </c>
      <c r="D50" s="330" t="s">
        <v>64</v>
      </c>
      <c r="E50" s="332"/>
      <c r="F50" s="325" t="s">
        <v>486</v>
      </c>
      <c r="G50" s="330"/>
      <c r="H50" s="330" t="s">
        <v>126</v>
      </c>
      <c r="I50" s="295"/>
      <c r="J50" s="295"/>
      <c r="K50" s="324" t="s">
        <v>697</v>
      </c>
      <c r="L50" s="468"/>
    </row>
    <row r="51" spans="2:12" s="276" customFormat="1" x14ac:dyDescent="0.25">
      <c r="B51" s="469" t="s">
        <v>732</v>
      </c>
      <c r="C51" s="325" t="s">
        <v>560</v>
      </c>
      <c r="D51" s="340" t="s">
        <v>653</v>
      </c>
      <c r="E51" s="334">
        <v>21</v>
      </c>
      <c r="F51" s="325" t="s">
        <v>486</v>
      </c>
      <c r="G51" s="341">
        <v>1</v>
      </c>
      <c r="H51" s="341" t="s">
        <v>278</v>
      </c>
      <c r="I51" s="320">
        <v>0</v>
      </c>
      <c r="J51" s="320">
        <f t="shared" ref="J51:J59" si="3">G51*I51</f>
        <v>0</v>
      </c>
      <c r="K51" s="449"/>
      <c r="L51" s="482"/>
    </row>
    <row r="52" spans="2:12" s="276" customFormat="1" x14ac:dyDescent="0.25">
      <c r="B52" s="469" t="s">
        <v>733</v>
      </c>
      <c r="C52" s="325" t="s">
        <v>555</v>
      </c>
      <c r="D52" s="340" t="s">
        <v>653</v>
      </c>
      <c r="E52" s="334">
        <v>21</v>
      </c>
      <c r="F52" s="325" t="s">
        <v>486</v>
      </c>
      <c r="G52" s="341">
        <v>1</v>
      </c>
      <c r="H52" s="341" t="s">
        <v>278</v>
      </c>
      <c r="I52" s="320">
        <v>0</v>
      </c>
      <c r="J52" s="320">
        <f t="shared" si="3"/>
        <v>0</v>
      </c>
      <c r="K52" s="324"/>
      <c r="L52" s="468"/>
    </row>
    <row r="53" spans="2:12" s="276" customFormat="1" x14ac:dyDescent="0.25">
      <c r="B53" s="469" t="s">
        <v>734</v>
      </c>
      <c r="C53" s="325" t="s">
        <v>561</v>
      </c>
      <c r="D53" s="340" t="s">
        <v>653</v>
      </c>
      <c r="E53" s="334">
        <v>21</v>
      </c>
      <c r="F53" s="325" t="s">
        <v>486</v>
      </c>
      <c r="G53" s="341">
        <v>1</v>
      </c>
      <c r="H53" s="341" t="s">
        <v>278</v>
      </c>
      <c r="I53" s="320">
        <v>0</v>
      </c>
      <c r="J53" s="320">
        <f t="shared" si="3"/>
        <v>0</v>
      </c>
      <c r="K53" s="324"/>
      <c r="L53" s="468"/>
    </row>
    <row r="54" spans="2:12" s="276" customFormat="1" x14ac:dyDescent="0.25">
      <c r="B54" s="469" t="s">
        <v>735</v>
      </c>
      <c r="C54" s="325" t="s">
        <v>562</v>
      </c>
      <c r="D54" s="340" t="s">
        <v>653</v>
      </c>
      <c r="E54" s="334" t="s">
        <v>662</v>
      </c>
      <c r="F54" s="325" t="s">
        <v>486</v>
      </c>
      <c r="G54" s="341">
        <v>1</v>
      </c>
      <c r="H54" s="341" t="s">
        <v>278</v>
      </c>
      <c r="I54" s="320">
        <v>0</v>
      </c>
      <c r="J54" s="320">
        <f t="shared" si="3"/>
        <v>0</v>
      </c>
      <c r="K54" s="324" t="s">
        <v>698</v>
      </c>
      <c r="L54" s="468"/>
    </row>
    <row r="55" spans="2:12" s="276" customFormat="1" x14ac:dyDescent="0.25">
      <c r="B55" s="469" t="s">
        <v>736</v>
      </c>
      <c r="C55" s="325" t="s">
        <v>563</v>
      </c>
      <c r="D55" s="340">
        <v>2.2000000000000002</v>
      </c>
      <c r="E55" s="334">
        <v>21</v>
      </c>
      <c r="F55" s="325" t="s">
        <v>486</v>
      </c>
      <c r="G55" s="341">
        <v>1</v>
      </c>
      <c r="H55" s="341" t="s">
        <v>278</v>
      </c>
      <c r="I55" s="320">
        <v>0</v>
      </c>
      <c r="J55" s="320">
        <f t="shared" si="3"/>
        <v>0</v>
      </c>
      <c r="K55" s="324"/>
      <c r="L55" s="468"/>
    </row>
    <row r="56" spans="2:12" s="276" customFormat="1" x14ac:dyDescent="0.25">
      <c r="B56" s="469" t="s">
        <v>737</v>
      </c>
      <c r="C56" s="325" t="s">
        <v>556</v>
      </c>
      <c r="D56" s="340" t="s">
        <v>654</v>
      </c>
      <c r="E56" s="334">
        <v>21</v>
      </c>
      <c r="F56" s="325" t="s">
        <v>486</v>
      </c>
      <c r="G56" s="341">
        <v>1</v>
      </c>
      <c r="H56" s="341" t="s">
        <v>278</v>
      </c>
      <c r="I56" s="320">
        <v>0</v>
      </c>
      <c r="J56" s="320">
        <f t="shared" si="3"/>
        <v>0</v>
      </c>
      <c r="K56" s="324"/>
      <c r="L56" s="468"/>
    </row>
    <row r="57" spans="2:12" s="276" customFormat="1" x14ac:dyDescent="0.25">
      <c r="B57" s="469" t="s">
        <v>738</v>
      </c>
      <c r="C57" s="325" t="s">
        <v>557</v>
      </c>
      <c r="D57" s="340" t="s">
        <v>655</v>
      </c>
      <c r="E57" s="334">
        <v>21</v>
      </c>
      <c r="F57" s="325" t="s">
        <v>486</v>
      </c>
      <c r="G57" s="341">
        <v>1</v>
      </c>
      <c r="H57" s="341" t="s">
        <v>278</v>
      </c>
      <c r="I57" s="320">
        <v>0</v>
      </c>
      <c r="J57" s="320">
        <f t="shared" si="3"/>
        <v>0</v>
      </c>
      <c r="K57" s="324"/>
      <c r="L57" s="468"/>
    </row>
    <row r="58" spans="2:12" s="276" customFormat="1" x14ac:dyDescent="0.25">
      <c r="B58" s="469" t="s">
        <v>739</v>
      </c>
      <c r="C58" s="325" t="s">
        <v>558</v>
      </c>
      <c r="D58" s="340" t="s">
        <v>656</v>
      </c>
      <c r="E58" s="334">
        <v>21</v>
      </c>
      <c r="F58" s="325" t="s">
        <v>486</v>
      </c>
      <c r="G58" s="341">
        <v>1</v>
      </c>
      <c r="H58" s="341" t="s">
        <v>278</v>
      </c>
      <c r="I58" s="320">
        <v>0</v>
      </c>
      <c r="J58" s="320">
        <f t="shared" si="3"/>
        <v>0</v>
      </c>
      <c r="K58" s="324"/>
      <c r="L58" s="468"/>
    </row>
    <row r="59" spans="2:12" s="276" customFormat="1" x14ac:dyDescent="0.25">
      <c r="B59" s="469" t="s">
        <v>740</v>
      </c>
      <c r="C59" s="325" t="s">
        <v>564</v>
      </c>
      <c r="D59" s="340" t="s">
        <v>657</v>
      </c>
      <c r="E59" s="334">
        <v>21</v>
      </c>
      <c r="F59" s="325" t="s">
        <v>486</v>
      </c>
      <c r="G59" s="341">
        <v>1</v>
      </c>
      <c r="H59" s="341" t="s">
        <v>278</v>
      </c>
      <c r="I59" s="320">
        <v>0</v>
      </c>
      <c r="J59" s="320">
        <f t="shared" si="3"/>
        <v>0</v>
      </c>
      <c r="K59" s="324"/>
      <c r="L59" s="468"/>
    </row>
    <row r="60" spans="2:12" s="276" customFormat="1" x14ac:dyDescent="0.25">
      <c r="B60" s="458" t="s">
        <v>77</v>
      </c>
      <c r="C60" s="328" t="s">
        <v>565</v>
      </c>
      <c r="D60" s="330" t="s">
        <v>119</v>
      </c>
      <c r="E60" s="332"/>
      <c r="F60" s="325"/>
      <c r="G60" s="330"/>
      <c r="H60" s="330" t="s">
        <v>126</v>
      </c>
      <c r="I60" s="321"/>
      <c r="J60" s="322"/>
      <c r="K60" s="324"/>
      <c r="L60" s="468"/>
    </row>
    <row r="61" spans="2:12" s="276" customFormat="1" x14ac:dyDescent="0.25">
      <c r="B61" s="469" t="s">
        <v>1678</v>
      </c>
      <c r="C61" s="325" t="s">
        <v>566</v>
      </c>
      <c r="D61" s="330" t="s">
        <v>658</v>
      </c>
      <c r="E61" s="333">
        <v>9</v>
      </c>
      <c r="F61" s="325" t="s">
        <v>486</v>
      </c>
      <c r="G61" s="341">
        <v>1</v>
      </c>
      <c r="H61" s="341" t="s">
        <v>278</v>
      </c>
      <c r="I61" s="320">
        <v>0</v>
      </c>
      <c r="J61" s="320">
        <f>G61*I61</f>
        <v>0</v>
      </c>
      <c r="K61" s="324" t="s">
        <v>699</v>
      </c>
      <c r="L61" s="468"/>
    </row>
    <row r="62" spans="2:12" s="276" customFormat="1" x14ac:dyDescent="0.25">
      <c r="B62" s="469" t="s">
        <v>1679</v>
      </c>
      <c r="C62" s="325" t="s">
        <v>567</v>
      </c>
      <c r="D62" s="330" t="s">
        <v>659</v>
      </c>
      <c r="E62" s="333">
        <v>21</v>
      </c>
      <c r="F62" s="325" t="s">
        <v>486</v>
      </c>
      <c r="G62" s="341">
        <v>1</v>
      </c>
      <c r="H62" s="341" t="s">
        <v>278</v>
      </c>
      <c r="I62" s="320">
        <v>0</v>
      </c>
      <c r="J62" s="320">
        <f>G62*I62</f>
        <v>0</v>
      </c>
      <c r="K62" s="324" t="s">
        <v>700</v>
      </c>
      <c r="L62" s="468"/>
    </row>
    <row r="63" spans="2:12" s="276" customFormat="1" x14ac:dyDescent="0.25">
      <c r="B63" s="469" t="s">
        <v>1680</v>
      </c>
      <c r="C63" s="325" t="s">
        <v>568</v>
      </c>
      <c r="D63" s="330" t="s">
        <v>660</v>
      </c>
      <c r="E63" s="333" t="s">
        <v>491</v>
      </c>
      <c r="F63" s="325" t="s">
        <v>486</v>
      </c>
      <c r="G63" s="341">
        <v>1</v>
      </c>
      <c r="H63" s="341" t="s">
        <v>278</v>
      </c>
      <c r="I63" s="320">
        <v>0</v>
      </c>
      <c r="J63" s="320">
        <f>G63*I63</f>
        <v>0</v>
      </c>
      <c r="K63" s="324" t="s">
        <v>701</v>
      </c>
      <c r="L63" s="468"/>
    </row>
    <row r="64" spans="2:12" s="276" customFormat="1" ht="15" thickBot="1" x14ac:dyDescent="0.3">
      <c r="B64" s="469" t="s">
        <v>1681</v>
      </c>
      <c r="C64" s="325" t="s">
        <v>569</v>
      </c>
      <c r="D64" s="330" t="s">
        <v>661</v>
      </c>
      <c r="E64" s="333">
        <v>142</v>
      </c>
      <c r="F64" s="325" t="s">
        <v>486</v>
      </c>
      <c r="G64" s="341">
        <v>1</v>
      </c>
      <c r="H64" s="341" t="s">
        <v>278</v>
      </c>
      <c r="I64" s="320">
        <v>0</v>
      </c>
      <c r="J64" s="320">
        <f>G64*I64</f>
        <v>0</v>
      </c>
      <c r="K64" s="324" t="s">
        <v>702</v>
      </c>
      <c r="L64" s="468"/>
    </row>
    <row r="65" spans="2:12" s="293" customFormat="1" ht="19.2" thickTop="1" thickBot="1" x14ac:dyDescent="0.35">
      <c r="B65" s="555" t="s">
        <v>644</v>
      </c>
      <c r="C65" s="556"/>
      <c r="D65" s="290"/>
      <c r="E65" s="289"/>
      <c r="F65" s="290"/>
      <c r="G65" s="291"/>
      <c r="H65" s="291" t="s">
        <v>126</v>
      </c>
      <c r="I65" s="292"/>
      <c r="J65" s="228">
        <f>SUBTOTAL(9,J28:J64)</f>
        <v>0</v>
      </c>
      <c r="K65" s="490"/>
      <c r="L65" s="473"/>
    </row>
    <row r="66" spans="2:12" s="276" customFormat="1" ht="15" thickTop="1" x14ac:dyDescent="0.3">
      <c r="B66" s="467" t="s">
        <v>78</v>
      </c>
      <c r="C66" s="283" t="s">
        <v>1691</v>
      </c>
      <c r="D66" s="226"/>
      <c r="E66" s="226"/>
      <c r="F66" s="226"/>
      <c r="G66" s="284"/>
      <c r="H66" s="284" t="s">
        <v>126</v>
      </c>
      <c r="I66" s="285"/>
      <c r="J66" s="286"/>
      <c r="K66" s="488"/>
      <c r="L66" s="456"/>
    </row>
    <row r="67" spans="2:12" s="276" customFormat="1" x14ac:dyDescent="0.25">
      <c r="B67" s="458">
        <v>3.1</v>
      </c>
      <c r="C67" s="328" t="s">
        <v>1692</v>
      </c>
      <c r="D67" s="343">
        <v>2.2000000000000002</v>
      </c>
      <c r="E67" s="346">
        <v>66</v>
      </c>
      <c r="F67" s="344" t="s">
        <v>67</v>
      </c>
      <c r="G67" s="341">
        <v>1</v>
      </c>
      <c r="H67" s="436" t="s">
        <v>278</v>
      </c>
      <c r="I67" s="217"/>
      <c r="J67" s="495">
        <f>'BATCH #1'!I895</f>
        <v>0</v>
      </c>
      <c r="K67" s="342"/>
      <c r="L67" s="483"/>
    </row>
    <row r="68" spans="2:12" s="276" customFormat="1" x14ac:dyDescent="0.25">
      <c r="B68" s="458">
        <v>3.2</v>
      </c>
      <c r="C68" s="355" t="s">
        <v>570</v>
      </c>
      <c r="D68" s="341" t="s">
        <v>70</v>
      </c>
      <c r="E68" s="346">
        <v>74</v>
      </c>
      <c r="F68" s="344" t="s">
        <v>67</v>
      </c>
      <c r="G68" s="341">
        <v>1</v>
      </c>
      <c r="H68" s="436" t="s">
        <v>278</v>
      </c>
      <c r="I68" s="162">
        <v>0</v>
      </c>
      <c r="J68" s="227">
        <f t="shared" ref="J68:J74" si="4">G68*I68</f>
        <v>0</v>
      </c>
      <c r="K68" s="342"/>
      <c r="L68" s="483"/>
    </row>
    <row r="69" spans="2:12" s="276" customFormat="1" x14ac:dyDescent="0.25">
      <c r="B69" s="458">
        <v>3.3</v>
      </c>
      <c r="C69" s="328" t="s">
        <v>571</v>
      </c>
      <c r="D69" s="330">
        <v>2.2000000000000002</v>
      </c>
      <c r="E69" s="332"/>
      <c r="F69" s="337" t="s">
        <v>67</v>
      </c>
      <c r="G69" s="330"/>
      <c r="H69" s="437" t="s">
        <v>126</v>
      </c>
      <c r="I69" s="217"/>
      <c r="J69" s="222"/>
      <c r="K69" s="324"/>
      <c r="L69" s="468"/>
    </row>
    <row r="70" spans="2:12" s="276" customFormat="1" x14ac:dyDescent="0.3">
      <c r="B70" s="469" t="s">
        <v>518</v>
      </c>
      <c r="C70" s="329" t="s">
        <v>572</v>
      </c>
      <c r="D70" s="331" t="s">
        <v>71</v>
      </c>
      <c r="E70" s="334">
        <v>79</v>
      </c>
      <c r="F70" s="345" t="s">
        <v>67</v>
      </c>
      <c r="G70" s="341">
        <v>1</v>
      </c>
      <c r="H70" s="436" t="s">
        <v>278</v>
      </c>
      <c r="I70" s="162">
        <v>0</v>
      </c>
      <c r="J70" s="227">
        <f t="shared" si="4"/>
        <v>0</v>
      </c>
      <c r="K70" s="342" t="s">
        <v>1673</v>
      </c>
      <c r="L70" s="483"/>
    </row>
    <row r="71" spans="2:12" s="276" customFormat="1" x14ac:dyDescent="0.3">
      <c r="B71" s="469" t="s">
        <v>137</v>
      </c>
      <c r="C71" s="329" t="s">
        <v>571</v>
      </c>
      <c r="D71" s="331" t="s">
        <v>72</v>
      </c>
      <c r="E71" s="334">
        <v>82</v>
      </c>
      <c r="F71" s="345" t="s">
        <v>67</v>
      </c>
      <c r="G71" s="341">
        <v>1</v>
      </c>
      <c r="H71" s="436" t="s">
        <v>278</v>
      </c>
      <c r="I71" s="162">
        <v>0</v>
      </c>
      <c r="J71" s="227">
        <f t="shared" si="4"/>
        <v>0</v>
      </c>
      <c r="K71" s="342" t="s">
        <v>1693</v>
      </c>
      <c r="L71" s="483"/>
    </row>
    <row r="72" spans="2:12" s="276" customFormat="1" x14ac:dyDescent="0.3">
      <c r="B72" s="469" t="s">
        <v>138</v>
      </c>
      <c r="C72" s="329" t="s">
        <v>573</v>
      </c>
      <c r="D72" s="331" t="s">
        <v>73</v>
      </c>
      <c r="E72" s="334">
        <v>84</v>
      </c>
      <c r="F72" s="329" t="s">
        <v>663</v>
      </c>
      <c r="G72" s="341">
        <v>1</v>
      </c>
      <c r="H72" s="436" t="s">
        <v>278</v>
      </c>
      <c r="I72" s="162">
        <v>0</v>
      </c>
      <c r="J72" s="227">
        <f t="shared" si="4"/>
        <v>0</v>
      </c>
      <c r="K72" s="342"/>
      <c r="L72" s="483"/>
    </row>
    <row r="73" spans="2:12" s="276" customFormat="1" x14ac:dyDescent="0.3">
      <c r="B73" s="469" t="s">
        <v>519</v>
      </c>
      <c r="C73" s="352" t="s">
        <v>574</v>
      </c>
      <c r="D73" s="331" t="s">
        <v>72</v>
      </c>
      <c r="E73" s="334">
        <v>96</v>
      </c>
      <c r="F73" s="345" t="s">
        <v>67</v>
      </c>
      <c r="G73" s="341">
        <v>1</v>
      </c>
      <c r="H73" s="436" t="s">
        <v>278</v>
      </c>
      <c r="I73" s="162">
        <v>0</v>
      </c>
      <c r="J73" s="227">
        <f>G73*I73</f>
        <v>0</v>
      </c>
      <c r="K73" s="342" t="s">
        <v>1694</v>
      </c>
      <c r="L73" s="483"/>
    </row>
    <row r="74" spans="2:12" s="276" customFormat="1" ht="15" thickBot="1" x14ac:dyDescent="0.35">
      <c r="B74" s="469" t="s">
        <v>445</v>
      </c>
      <c r="C74" s="329" t="s">
        <v>575</v>
      </c>
      <c r="D74" s="331" t="s">
        <v>73</v>
      </c>
      <c r="E74" s="334">
        <v>98</v>
      </c>
      <c r="F74" s="329" t="s">
        <v>663</v>
      </c>
      <c r="G74" s="341">
        <v>1</v>
      </c>
      <c r="H74" s="436" t="s">
        <v>278</v>
      </c>
      <c r="I74" s="162">
        <v>0</v>
      </c>
      <c r="J74" s="227">
        <f t="shared" si="4"/>
        <v>0</v>
      </c>
      <c r="K74" s="342"/>
      <c r="L74" s="483"/>
    </row>
    <row r="75" spans="2:12" s="293" customFormat="1" ht="19.2" thickTop="1" thickBot="1" x14ac:dyDescent="0.35">
      <c r="B75" s="555" t="s">
        <v>645</v>
      </c>
      <c r="C75" s="556"/>
      <c r="D75" s="290"/>
      <c r="E75" s="289"/>
      <c r="F75" s="290"/>
      <c r="G75" s="291"/>
      <c r="H75" s="291" t="s">
        <v>126</v>
      </c>
      <c r="I75" s="292"/>
      <c r="J75" s="228">
        <f>SUBTOTAL(9,J67:J74)</f>
        <v>0</v>
      </c>
      <c r="K75" s="490"/>
      <c r="L75" s="473"/>
    </row>
    <row r="76" spans="2:12" s="276" customFormat="1" ht="15" thickTop="1" x14ac:dyDescent="0.3">
      <c r="B76" s="467" t="s">
        <v>85</v>
      </c>
      <c r="C76" s="283" t="s">
        <v>496</v>
      </c>
      <c r="D76" s="226"/>
      <c r="E76" s="226" t="s">
        <v>126</v>
      </c>
      <c r="F76" s="226"/>
      <c r="G76" s="284"/>
      <c r="H76" s="284" t="s">
        <v>126</v>
      </c>
      <c r="I76" s="285"/>
      <c r="J76" s="286"/>
      <c r="K76" s="488"/>
      <c r="L76" s="456"/>
    </row>
    <row r="77" spans="2:12" s="276" customFormat="1" x14ac:dyDescent="0.25">
      <c r="B77" s="458">
        <v>4.0999999999999996</v>
      </c>
      <c r="C77" s="328" t="s">
        <v>576</v>
      </c>
      <c r="D77" s="330">
        <v>2.2999999999999998</v>
      </c>
      <c r="E77" s="332">
        <v>6</v>
      </c>
      <c r="F77" s="325" t="s">
        <v>486</v>
      </c>
      <c r="G77" s="218">
        <v>1</v>
      </c>
      <c r="H77" s="439" t="s">
        <v>278</v>
      </c>
      <c r="I77" s="320">
        <v>0</v>
      </c>
      <c r="J77" s="320">
        <f>G77*I77</f>
        <v>0</v>
      </c>
      <c r="K77" s="324"/>
      <c r="L77" s="468"/>
    </row>
    <row r="78" spans="2:12" s="276" customFormat="1" x14ac:dyDescent="0.25">
      <c r="B78" s="458">
        <v>4.2</v>
      </c>
      <c r="C78" s="328" t="s">
        <v>577</v>
      </c>
      <c r="D78" s="330">
        <v>2.2999999999999998</v>
      </c>
      <c r="E78" s="332"/>
      <c r="F78" s="325" t="s">
        <v>486</v>
      </c>
      <c r="G78" s="330"/>
      <c r="H78" s="330" t="s">
        <v>126</v>
      </c>
      <c r="I78" s="295"/>
      <c r="J78" s="295"/>
      <c r="K78" s="324"/>
      <c r="L78" s="468"/>
    </row>
    <row r="79" spans="2:12" s="276" customFormat="1" x14ac:dyDescent="0.25">
      <c r="B79" s="469" t="s">
        <v>92</v>
      </c>
      <c r="C79" s="325" t="s">
        <v>556</v>
      </c>
      <c r="D79" s="330">
        <v>2.2999999999999998</v>
      </c>
      <c r="E79" s="334">
        <v>14</v>
      </c>
      <c r="F79" s="325" t="s">
        <v>486</v>
      </c>
      <c r="G79" s="341">
        <v>1</v>
      </c>
      <c r="H79" s="341" t="s">
        <v>278</v>
      </c>
      <c r="I79" s="320">
        <v>0</v>
      </c>
      <c r="J79" s="320">
        <f t="shared" ref="J79:J86" si="5">G79*I79</f>
        <v>0</v>
      </c>
      <c r="K79" s="324" t="s">
        <v>703</v>
      </c>
      <c r="L79" s="468"/>
    </row>
    <row r="80" spans="2:12" s="276" customFormat="1" x14ac:dyDescent="0.25">
      <c r="B80" s="469" t="s">
        <v>96</v>
      </c>
      <c r="C80" s="325" t="s">
        <v>578</v>
      </c>
      <c r="D80" s="330">
        <v>2.2999999999999998</v>
      </c>
      <c r="E80" s="334">
        <v>14</v>
      </c>
      <c r="F80" s="325" t="s">
        <v>486</v>
      </c>
      <c r="G80" s="341">
        <v>1</v>
      </c>
      <c r="H80" s="341" t="s">
        <v>278</v>
      </c>
      <c r="I80" s="320">
        <v>0</v>
      </c>
      <c r="J80" s="320">
        <f t="shared" si="5"/>
        <v>0</v>
      </c>
      <c r="K80" s="324" t="s">
        <v>703</v>
      </c>
      <c r="L80" s="468"/>
    </row>
    <row r="81" spans="2:12" s="276" customFormat="1" x14ac:dyDescent="0.25">
      <c r="B81" s="469" t="s">
        <v>97</v>
      </c>
      <c r="C81" s="325" t="s">
        <v>558</v>
      </c>
      <c r="D81" s="330">
        <v>2.2999999999999998</v>
      </c>
      <c r="E81" s="334">
        <v>14</v>
      </c>
      <c r="F81" s="325" t="s">
        <v>486</v>
      </c>
      <c r="G81" s="341">
        <v>1</v>
      </c>
      <c r="H81" s="341" t="s">
        <v>278</v>
      </c>
      <c r="I81" s="320">
        <v>0</v>
      </c>
      <c r="J81" s="320">
        <f t="shared" si="5"/>
        <v>0</v>
      </c>
      <c r="K81" s="324" t="s">
        <v>703</v>
      </c>
      <c r="L81" s="468"/>
    </row>
    <row r="82" spans="2:12" s="276" customFormat="1" x14ac:dyDescent="0.25">
      <c r="B82" s="469" t="s">
        <v>520</v>
      </c>
      <c r="C82" s="325" t="s">
        <v>579</v>
      </c>
      <c r="D82" s="330">
        <v>2.2999999999999998</v>
      </c>
      <c r="E82" s="334">
        <v>39</v>
      </c>
      <c r="F82" s="325" t="s">
        <v>486</v>
      </c>
      <c r="G82" s="341">
        <v>1</v>
      </c>
      <c r="H82" s="341" t="s">
        <v>278</v>
      </c>
      <c r="I82" s="320">
        <v>0</v>
      </c>
      <c r="J82" s="320">
        <f t="shared" si="5"/>
        <v>0</v>
      </c>
      <c r="K82" s="324"/>
      <c r="L82" s="468"/>
    </row>
    <row r="83" spans="2:12" s="276" customFormat="1" x14ac:dyDescent="0.25">
      <c r="B83" s="469" t="s">
        <v>521</v>
      </c>
      <c r="C83" s="325" t="s">
        <v>580</v>
      </c>
      <c r="D83" s="330">
        <v>2.2999999999999998</v>
      </c>
      <c r="E83" s="334">
        <v>39</v>
      </c>
      <c r="F83" s="325" t="s">
        <v>486</v>
      </c>
      <c r="G83" s="341">
        <v>1</v>
      </c>
      <c r="H83" s="341" t="s">
        <v>278</v>
      </c>
      <c r="I83" s="320">
        <v>0</v>
      </c>
      <c r="J83" s="320">
        <f t="shared" si="5"/>
        <v>0</v>
      </c>
      <c r="K83" s="324"/>
      <c r="L83" s="468"/>
    </row>
    <row r="84" spans="2:12" s="276" customFormat="1" x14ac:dyDescent="0.25">
      <c r="B84" s="469" t="s">
        <v>522</v>
      </c>
      <c r="C84" s="325" t="s">
        <v>581</v>
      </c>
      <c r="D84" s="330">
        <v>2.2999999999999998</v>
      </c>
      <c r="E84" s="334" t="s">
        <v>491</v>
      </c>
      <c r="F84" s="325" t="s">
        <v>486</v>
      </c>
      <c r="G84" s="341">
        <v>1</v>
      </c>
      <c r="H84" s="341" t="s">
        <v>278</v>
      </c>
      <c r="I84" s="320">
        <v>0</v>
      </c>
      <c r="J84" s="320">
        <f t="shared" si="5"/>
        <v>0</v>
      </c>
      <c r="K84" s="324" t="s">
        <v>704</v>
      </c>
      <c r="L84" s="468"/>
    </row>
    <row r="85" spans="2:12" s="276" customFormat="1" x14ac:dyDescent="0.25">
      <c r="B85" s="469" t="s">
        <v>523</v>
      </c>
      <c r="C85" s="329" t="s">
        <v>582</v>
      </c>
      <c r="D85" s="330">
        <v>2.2999999999999998</v>
      </c>
      <c r="E85" s="347" t="s">
        <v>491</v>
      </c>
      <c r="F85" s="329" t="s">
        <v>486</v>
      </c>
      <c r="G85" s="341">
        <v>1</v>
      </c>
      <c r="H85" s="341" t="s">
        <v>278</v>
      </c>
      <c r="I85" s="320">
        <v>0</v>
      </c>
      <c r="J85" s="320">
        <f t="shared" si="5"/>
        <v>0</v>
      </c>
      <c r="K85" s="350" t="s">
        <v>705</v>
      </c>
      <c r="L85" s="472"/>
    </row>
    <row r="86" spans="2:12" s="276" customFormat="1" ht="15" thickBot="1" x14ac:dyDescent="0.3">
      <c r="B86" s="469" t="s">
        <v>524</v>
      </c>
      <c r="C86" s="329" t="s">
        <v>583</v>
      </c>
      <c r="D86" s="330">
        <v>2.2999999999999998</v>
      </c>
      <c r="E86" s="334" t="s">
        <v>662</v>
      </c>
      <c r="F86" s="329" t="s">
        <v>486</v>
      </c>
      <c r="G86" s="341">
        <v>1</v>
      </c>
      <c r="H86" s="341" t="s">
        <v>278</v>
      </c>
      <c r="I86" s="320">
        <v>0</v>
      </c>
      <c r="J86" s="320">
        <f t="shared" si="5"/>
        <v>0</v>
      </c>
      <c r="K86" s="449" t="s">
        <v>706</v>
      </c>
      <c r="L86" s="482"/>
    </row>
    <row r="87" spans="2:12" s="293" customFormat="1" ht="19.2" thickTop="1" thickBot="1" x14ac:dyDescent="0.35">
      <c r="B87" s="555" t="s">
        <v>646</v>
      </c>
      <c r="C87" s="556"/>
      <c r="D87" s="290"/>
      <c r="E87" s="289"/>
      <c r="F87" s="290"/>
      <c r="G87" s="291"/>
      <c r="H87" s="291" t="s">
        <v>126</v>
      </c>
      <c r="I87" s="292"/>
      <c r="J87" s="228">
        <f>SUBTOTAL(9,J77:J86)</f>
        <v>0</v>
      </c>
      <c r="K87" s="490"/>
      <c r="L87" s="473"/>
    </row>
    <row r="88" spans="2:12" s="276" customFormat="1" ht="37.5" customHeight="1" thickTop="1" x14ac:dyDescent="0.3">
      <c r="B88" s="467" t="s">
        <v>102</v>
      </c>
      <c r="C88" s="283" t="s">
        <v>497</v>
      </c>
      <c r="D88" s="226"/>
      <c r="E88" s="226"/>
      <c r="F88" s="226"/>
      <c r="G88" s="284"/>
      <c r="H88" s="284" t="s">
        <v>126</v>
      </c>
      <c r="I88" s="285"/>
      <c r="J88" s="286"/>
      <c r="K88" s="488"/>
      <c r="L88" s="456"/>
    </row>
    <row r="89" spans="2:12" s="276" customFormat="1" x14ac:dyDescent="0.25">
      <c r="B89" s="458">
        <v>5.0999999999999996</v>
      </c>
      <c r="C89" s="407" t="s">
        <v>584</v>
      </c>
      <c r="D89" s="331" t="s">
        <v>83</v>
      </c>
      <c r="E89" s="347">
        <v>38</v>
      </c>
      <c r="F89" s="329" t="s">
        <v>663</v>
      </c>
      <c r="G89" s="218">
        <v>1</v>
      </c>
      <c r="H89" s="218" t="s">
        <v>278</v>
      </c>
      <c r="I89" s="320">
        <v>0</v>
      </c>
      <c r="J89" s="320">
        <f t="shared" ref="J89:J97" si="6">G89*I89</f>
        <v>0</v>
      </c>
      <c r="K89" s="324" t="s">
        <v>707</v>
      </c>
      <c r="L89" s="468"/>
    </row>
    <row r="90" spans="2:12" s="276" customFormat="1" x14ac:dyDescent="0.25">
      <c r="B90" s="458">
        <v>5.2</v>
      </c>
      <c r="C90" s="407" t="s">
        <v>585</v>
      </c>
      <c r="D90" s="330" t="s">
        <v>446</v>
      </c>
      <c r="E90" s="347">
        <v>88</v>
      </c>
      <c r="F90" s="325" t="s">
        <v>486</v>
      </c>
      <c r="G90" s="218">
        <v>1</v>
      </c>
      <c r="H90" s="218" t="s">
        <v>278</v>
      </c>
      <c r="I90" s="320">
        <v>0</v>
      </c>
      <c r="J90" s="320">
        <f t="shared" si="6"/>
        <v>0</v>
      </c>
      <c r="K90" s="324"/>
      <c r="L90" s="468"/>
    </row>
    <row r="91" spans="2:12" s="276" customFormat="1" x14ac:dyDescent="0.25">
      <c r="B91" s="458">
        <v>5.3</v>
      </c>
      <c r="C91" s="408" t="s">
        <v>586</v>
      </c>
      <c r="D91" s="330" t="s">
        <v>108</v>
      </c>
      <c r="E91" s="347">
        <v>100</v>
      </c>
      <c r="F91" s="345" t="s">
        <v>67</v>
      </c>
      <c r="G91" s="218">
        <v>1</v>
      </c>
      <c r="H91" s="439" t="s">
        <v>278</v>
      </c>
      <c r="I91" s="320">
        <v>0</v>
      </c>
      <c r="J91" s="320">
        <f t="shared" si="6"/>
        <v>0</v>
      </c>
      <c r="K91" s="324"/>
      <c r="L91" s="468"/>
    </row>
    <row r="92" spans="2:12" s="276" customFormat="1" x14ac:dyDescent="0.25">
      <c r="B92" s="458">
        <v>5.4</v>
      </c>
      <c r="C92" s="409" t="s">
        <v>587</v>
      </c>
      <c r="D92" s="330" t="s">
        <v>664</v>
      </c>
      <c r="E92" s="334">
        <v>100</v>
      </c>
      <c r="F92" s="329" t="s">
        <v>663</v>
      </c>
      <c r="G92" s="218">
        <v>1</v>
      </c>
      <c r="H92" s="218" t="s">
        <v>278</v>
      </c>
      <c r="I92" s="320">
        <v>0</v>
      </c>
      <c r="J92" s="320">
        <f t="shared" si="6"/>
        <v>0</v>
      </c>
      <c r="K92" s="324"/>
      <c r="L92" s="468"/>
    </row>
    <row r="93" spans="2:12" s="276" customFormat="1" x14ac:dyDescent="0.25">
      <c r="B93" s="458">
        <v>5.5</v>
      </c>
      <c r="C93" s="409" t="s">
        <v>588</v>
      </c>
      <c r="D93" s="330" t="s">
        <v>665</v>
      </c>
      <c r="E93" s="334">
        <v>102</v>
      </c>
      <c r="F93" s="329" t="s">
        <v>663</v>
      </c>
      <c r="G93" s="218">
        <v>1</v>
      </c>
      <c r="H93" s="218" t="s">
        <v>278</v>
      </c>
      <c r="I93" s="320">
        <v>0</v>
      </c>
      <c r="J93" s="320">
        <f t="shared" si="6"/>
        <v>0</v>
      </c>
      <c r="K93" s="324"/>
      <c r="L93" s="468"/>
    </row>
    <row r="94" spans="2:12" s="276" customFormat="1" x14ac:dyDescent="0.25">
      <c r="B94" s="458">
        <v>5.6</v>
      </c>
      <c r="C94" s="409" t="s">
        <v>582</v>
      </c>
      <c r="D94" s="330" t="s">
        <v>665</v>
      </c>
      <c r="E94" s="334">
        <v>103</v>
      </c>
      <c r="F94" s="329" t="s">
        <v>663</v>
      </c>
      <c r="G94" s="218">
        <v>1</v>
      </c>
      <c r="H94" s="218" t="s">
        <v>278</v>
      </c>
      <c r="I94" s="320">
        <v>0</v>
      </c>
      <c r="J94" s="320">
        <f t="shared" si="6"/>
        <v>0</v>
      </c>
      <c r="K94" s="324"/>
      <c r="L94" s="468"/>
    </row>
    <row r="95" spans="2:12" s="276" customFormat="1" x14ac:dyDescent="0.25">
      <c r="B95" s="458">
        <v>5.7</v>
      </c>
      <c r="C95" s="409" t="s">
        <v>589</v>
      </c>
      <c r="D95" s="330" t="s">
        <v>447</v>
      </c>
      <c r="E95" s="334">
        <v>105</v>
      </c>
      <c r="F95" s="329" t="s">
        <v>663</v>
      </c>
      <c r="G95" s="218">
        <v>1</v>
      </c>
      <c r="H95" s="218" t="s">
        <v>278</v>
      </c>
      <c r="I95" s="320">
        <v>0</v>
      </c>
      <c r="J95" s="320">
        <f t="shared" si="6"/>
        <v>0</v>
      </c>
      <c r="K95" s="324"/>
      <c r="L95" s="468"/>
    </row>
    <row r="96" spans="2:12" s="276" customFormat="1" x14ac:dyDescent="0.25">
      <c r="B96" s="458">
        <v>5.8</v>
      </c>
      <c r="C96" s="409" t="s">
        <v>1575</v>
      </c>
      <c r="D96" s="330" t="s">
        <v>666</v>
      </c>
      <c r="E96" s="334">
        <v>108</v>
      </c>
      <c r="F96" s="329" t="s">
        <v>663</v>
      </c>
      <c r="G96" s="218">
        <v>1</v>
      </c>
      <c r="H96" s="218" t="s">
        <v>278</v>
      </c>
      <c r="I96" s="320">
        <v>0</v>
      </c>
      <c r="J96" s="320">
        <f t="shared" si="6"/>
        <v>0</v>
      </c>
      <c r="K96" s="324"/>
      <c r="L96" s="468"/>
    </row>
    <row r="97" spans="2:12" s="276" customFormat="1" ht="15" thickBot="1" x14ac:dyDescent="0.3">
      <c r="B97" s="458">
        <v>5.9</v>
      </c>
      <c r="C97" s="410" t="s">
        <v>590</v>
      </c>
      <c r="D97" s="330" t="s">
        <v>667</v>
      </c>
      <c r="E97" s="334">
        <v>108</v>
      </c>
      <c r="F97" s="329" t="s">
        <v>663</v>
      </c>
      <c r="G97" s="218">
        <v>1</v>
      </c>
      <c r="H97" s="218" t="s">
        <v>278</v>
      </c>
      <c r="I97" s="320">
        <v>0</v>
      </c>
      <c r="J97" s="320">
        <f t="shared" si="6"/>
        <v>0</v>
      </c>
      <c r="K97" s="324"/>
      <c r="L97" s="468"/>
    </row>
    <row r="98" spans="2:12" s="293" customFormat="1" ht="19.2" thickTop="1" thickBot="1" x14ac:dyDescent="0.35">
      <c r="B98" s="555" t="s">
        <v>647</v>
      </c>
      <c r="C98" s="556"/>
      <c r="D98" s="290"/>
      <c r="E98" s="289"/>
      <c r="F98" s="290"/>
      <c r="G98" s="291"/>
      <c r="H98" s="291" t="s">
        <v>126</v>
      </c>
      <c r="I98" s="292"/>
      <c r="J98" s="228">
        <f>SUBTOTAL(9,J89:J97)</f>
        <v>0</v>
      </c>
      <c r="K98" s="490"/>
      <c r="L98" s="473"/>
    </row>
    <row r="99" spans="2:12" s="276" customFormat="1" ht="15" thickTop="1" x14ac:dyDescent="0.3">
      <c r="B99" s="467" t="s">
        <v>113</v>
      </c>
      <c r="C99" s="283" t="s">
        <v>498</v>
      </c>
      <c r="D99" s="226"/>
      <c r="E99" s="226"/>
      <c r="F99" s="226"/>
      <c r="G99" s="284"/>
      <c r="H99" s="284" t="s">
        <v>126</v>
      </c>
      <c r="I99" s="285"/>
      <c r="J99" s="286"/>
      <c r="K99" s="488"/>
      <c r="L99" s="456"/>
    </row>
    <row r="100" spans="2:12" s="276" customFormat="1" x14ac:dyDescent="0.25">
      <c r="B100" s="458">
        <v>6.1</v>
      </c>
      <c r="C100" s="336" t="s">
        <v>591</v>
      </c>
      <c r="D100" s="362">
        <v>2.6</v>
      </c>
      <c r="E100" s="348"/>
      <c r="F100" s="339" t="s">
        <v>668</v>
      </c>
      <c r="G100" s="218"/>
      <c r="H100" s="438" t="s">
        <v>126</v>
      </c>
      <c r="I100" s="216"/>
      <c r="J100" s="222"/>
      <c r="K100" s="360"/>
      <c r="L100" s="484"/>
    </row>
    <row r="101" spans="2:12" s="276" customFormat="1" x14ac:dyDescent="0.25">
      <c r="B101" s="469" t="s">
        <v>114</v>
      </c>
      <c r="C101" s="352" t="s">
        <v>592</v>
      </c>
      <c r="D101" s="331">
        <v>2.6</v>
      </c>
      <c r="E101" s="334">
        <v>69</v>
      </c>
      <c r="F101" s="345" t="s">
        <v>106</v>
      </c>
      <c r="G101" s="218">
        <v>1</v>
      </c>
      <c r="H101" s="439" t="s">
        <v>278</v>
      </c>
      <c r="I101" s="217"/>
      <c r="J101" s="495">
        <f>'BATCH #2'!H895</f>
        <v>0</v>
      </c>
      <c r="K101" s="324"/>
      <c r="L101" s="468"/>
    </row>
    <row r="102" spans="2:12" s="276" customFormat="1" x14ac:dyDescent="0.25">
      <c r="B102" s="469" t="s">
        <v>115</v>
      </c>
      <c r="C102" s="329" t="s">
        <v>593</v>
      </c>
      <c r="D102" s="331" t="s">
        <v>670</v>
      </c>
      <c r="E102" s="334">
        <v>105</v>
      </c>
      <c r="F102" s="345" t="s">
        <v>67</v>
      </c>
      <c r="G102" s="218">
        <v>1</v>
      </c>
      <c r="H102" s="439" t="s">
        <v>278</v>
      </c>
      <c r="I102" s="162">
        <v>0</v>
      </c>
      <c r="J102" s="227">
        <f>G102*I102</f>
        <v>0</v>
      </c>
      <c r="K102" s="324"/>
      <c r="L102" s="468"/>
    </row>
    <row r="103" spans="2:12" s="276" customFormat="1" x14ac:dyDescent="0.25">
      <c r="B103" s="469" t="s">
        <v>116</v>
      </c>
      <c r="C103" s="329" t="s">
        <v>594</v>
      </c>
      <c r="D103" s="331" t="s">
        <v>671</v>
      </c>
      <c r="E103" s="334">
        <v>120</v>
      </c>
      <c r="F103" s="345" t="s">
        <v>67</v>
      </c>
      <c r="G103" s="218">
        <v>1</v>
      </c>
      <c r="H103" s="439" t="s">
        <v>278</v>
      </c>
      <c r="I103" s="162">
        <v>0</v>
      </c>
      <c r="J103" s="227">
        <f>G103*I103</f>
        <v>0</v>
      </c>
      <c r="K103" s="324"/>
      <c r="L103" s="468"/>
    </row>
    <row r="104" spans="2:12" s="276" customFormat="1" x14ac:dyDescent="0.3">
      <c r="B104" s="469" t="s">
        <v>117</v>
      </c>
      <c r="C104" s="329" t="s">
        <v>595</v>
      </c>
      <c r="D104" s="331" t="s">
        <v>672</v>
      </c>
      <c r="E104" s="334">
        <v>120</v>
      </c>
      <c r="F104" s="345" t="s">
        <v>486</v>
      </c>
      <c r="G104" s="218">
        <v>1</v>
      </c>
      <c r="H104" s="439" t="s">
        <v>278</v>
      </c>
      <c r="I104" s="162">
        <v>0</v>
      </c>
      <c r="J104" s="227">
        <f>G104*I104</f>
        <v>0</v>
      </c>
      <c r="K104" s="342"/>
      <c r="L104" s="483"/>
    </row>
    <row r="105" spans="2:12" s="276" customFormat="1" ht="15" thickBot="1" x14ac:dyDescent="0.3">
      <c r="B105" s="469" t="s">
        <v>1669</v>
      </c>
      <c r="C105" s="329" t="s">
        <v>596</v>
      </c>
      <c r="D105" s="331" t="s">
        <v>664</v>
      </c>
      <c r="E105" s="334">
        <v>121</v>
      </c>
      <c r="F105" s="329" t="s">
        <v>669</v>
      </c>
      <c r="G105" s="218">
        <v>1</v>
      </c>
      <c r="H105" s="439" t="s">
        <v>278</v>
      </c>
      <c r="I105" s="162">
        <v>0</v>
      </c>
      <c r="J105" s="227">
        <f>G105*I105</f>
        <v>0</v>
      </c>
      <c r="K105" s="324"/>
      <c r="L105" s="468"/>
    </row>
    <row r="106" spans="2:12" s="293" customFormat="1" ht="19.2" thickTop="1" thickBot="1" x14ac:dyDescent="0.35">
      <c r="B106" s="555" t="s">
        <v>648</v>
      </c>
      <c r="C106" s="556"/>
      <c r="D106" s="290"/>
      <c r="E106" s="289"/>
      <c r="F106" s="290"/>
      <c r="G106" s="291"/>
      <c r="H106" s="291" t="s">
        <v>126</v>
      </c>
      <c r="I106" s="292"/>
      <c r="J106" s="228">
        <f>SUBTOTAL(9,J100:J105)</f>
        <v>0</v>
      </c>
      <c r="K106" s="490"/>
      <c r="L106" s="473"/>
    </row>
    <row r="107" spans="2:12" s="276" customFormat="1" ht="15" thickTop="1" x14ac:dyDescent="0.3">
      <c r="B107" s="467" t="s">
        <v>121</v>
      </c>
      <c r="C107" s="283" t="s">
        <v>499</v>
      </c>
      <c r="D107" s="226"/>
      <c r="E107" s="226"/>
      <c r="F107" s="226"/>
      <c r="G107" s="284"/>
      <c r="H107" s="284" t="s">
        <v>126</v>
      </c>
      <c r="I107" s="285"/>
      <c r="J107" s="286"/>
      <c r="K107" s="488"/>
      <c r="L107" s="456"/>
    </row>
    <row r="108" spans="2:12" s="276" customFormat="1" x14ac:dyDescent="0.25">
      <c r="B108" s="458">
        <v>7.1</v>
      </c>
      <c r="C108" s="409" t="s">
        <v>597</v>
      </c>
      <c r="D108" s="330">
        <v>4</v>
      </c>
      <c r="E108" s="334">
        <v>17</v>
      </c>
      <c r="F108" s="325" t="s">
        <v>486</v>
      </c>
      <c r="G108" s="218">
        <v>1</v>
      </c>
      <c r="H108" s="439" t="s">
        <v>278</v>
      </c>
      <c r="I108" s="162">
        <v>0</v>
      </c>
      <c r="J108" s="227">
        <f t="shared" ref="J108:J118" si="7">G108*I108</f>
        <v>0</v>
      </c>
      <c r="K108" s="324" t="s">
        <v>708</v>
      </c>
      <c r="L108" s="468"/>
    </row>
    <row r="109" spans="2:12" s="276" customFormat="1" x14ac:dyDescent="0.25">
      <c r="B109" s="458">
        <v>7.2</v>
      </c>
      <c r="C109" s="409" t="s">
        <v>91</v>
      </c>
      <c r="D109" s="356">
        <v>4.0999999999999996</v>
      </c>
      <c r="E109" s="348"/>
      <c r="F109" s="339"/>
      <c r="G109" s="218"/>
      <c r="H109" s="439" t="s">
        <v>126</v>
      </c>
      <c r="I109" s="217"/>
      <c r="J109" s="222"/>
      <c r="K109" s="360"/>
      <c r="L109" s="484"/>
    </row>
    <row r="110" spans="2:12" s="276" customFormat="1" x14ac:dyDescent="0.25">
      <c r="B110" s="469" t="s">
        <v>525</v>
      </c>
      <c r="C110" s="327" t="s">
        <v>598</v>
      </c>
      <c r="D110" s="330" t="s">
        <v>674</v>
      </c>
      <c r="E110" s="334">
        <v>17</v>
      </c>
      <c r="F110" s="325" t="s">
        <v>486</v>
      </c>
      <c r="G110" s="218">
        <v>1</v>
      </c>
      <c r="H110" s="439" t="s">
        <v>278</v>
      </c>
      <c r="I110" s="162">
        <v>0</v>
      </c>
      <c r="J110" s="227">
        <f t="shared" si="7"/>
        <v>0</v>
      </c>
      <c r="K110" s="342"/>
      <c r="L110" s="483"/>
    </row>
    <row r="111" spans="2:12" s="276" customFormat="1" x14ac:dyDescent="0.3">
      <c r="B111" s="469" t="s">
        <v>526</v>
      </c>
      <c r="C111" s="327" t="s">
        <v>599</v>
      </c>
      <c r="D111" s="341">
        <v>4.0999999999999996</v>
      </c>
      <c r="E111" s="346">
        <v>67</v>
      </c>
      <c r="F111" s="326" t="s">
        <v>486</v>
      </c>
      <c r="G111" s="218">
        <v>1</v>
      </c>
      <c r="H111" s="439" t="s">
        <v>278</v>
      </c>
      <c r="I111" s="162">
        <v>0</v>
      </c>
      <c r="J111" s="227">
        <f t="shared" si="7"/>
        <v>0</v>
      </c>
      <c r="K111" s="342" t="s">
        <v>709</v>
      </c>
      <c r="L111" s="483"/>
    </row>
    <row r="112" spans="2:12" s="276" customFormat="1" x14ac:dyDescent="0.25">
      <c r="B112" s="458">
        <v>7.3</v>
      </c>
      <c r="C112" s="409" t="s">
        <v>600</v>
      </c>
      <c r="D112" s="356">
        <v>2.7</v>
      </c>
      <c r="E112" s="348"/>
      <c r="F112" s="339"/>
      <c r="G112" s="218"/>
      <c r="H112" s="439" t="s">
        <v>126</v>
      </c>
      <c r="I112" s="217"/>
      <c r="J112" s="222"/>
      <c r="K112" s="360"/>
      <c r="L112" s="484"/>
    </row>
    <row r="113" spans="2:12" s="276" customFormat="1" x14ac:dyDescent="0.25">
      <c r="B113" s="469" t="s">
        <v>207</v>
      </c>
      <c r="C113" s="327" t="s">
        <v>601</v>
      </c>
      <c r="D113" s="331" t="s">
        <v>122</v>
      </c>
      <c r="E113" s="334">
        <v>30</v>
      </c>
      <c r="F113" s="325" t="s">
        <v>486</v>
      </c>
      <c r="G113" s="218">
        <v>1</v>
      </c>
      <c r="H113" s="439" t="s">
        <v>278</v>
      </c>
      <c r="I113" s="162">
        <v>0</v>
      </c>
      <c r="J113" s="227">
        <f t="shared" si="7"/>
        <v>0</v>
      </c>
      <c r="K113" s="342"/>
      <c r="L113" s="483"/>
    </row>
    <row r="114" spans="2:12" s="276" customFormat="1" x14ac:dyDescent="0.3">
      <c r="B114" s="469" t="s">
        <v>208</v>
      </c>
      <c r="C114" s="327" t="s">
        <v>602</v>
      </c>
      <c r="D114" s="331" t="s">
        <v>123</v>
      </c>
      <c r="E114" s="334">
        <v>98</v>
      </c>
      <c r="F114" s="345" t="s">
        <v>673</v>
      </c>
      <c r="G114" s="218">
        <v>1</v>
      </c>
      <c r="H114" s="439" t="s">
        <v>278</v>
      </c>
      <c r="I114" s="162">
        <v>0</v>
      </c>
      <c r="J114" s="227">
        <f t="shared" si="7"/>
        <v>0</v>
      </c>
      <c r="K114" s="327" t="s">
        <v>710</v>
      </c>
      <c r="L114" s="481"/>
    </row>
    <row r="115" spans="2:12" s="276" customFormat="1" x14ac:dyDescent="0.25">
      <c r="B115" s="469" t="s">
        <v>209</v>
      </c>
      <c r="C115" s="329" t="s">
        <v>603</v>
      </c>
      <c r="D115" s="429" t="s">
        <v>675</v>
      </c>
      <c r="E115" s="334">
        <v>100</v>
      </c>
      <c r="F115" s="345" t="s">
        <v>673</v>
      </c>
      <c r="G115" s="218">
        <v>1</v>
      </c>
      <c r="H115" s="439" t="s">
        <v>278</v>
      </c>
      <c r="I115" s="162">
        <v>0</v>
      </c>
      <c r="J115" s="227">
        <f t="shared" si="7"/>
        <v>0</v>
      </c>
      <c r="K115" s="324"/>
      <c r="L115" s="468"/>
    </row>
    <row r="116" spans="2:12" s="276" customFormat="1" x14ac:dyDescent="0.25">
      <c r="B116" s="458">
        <v>7.4</v>
      </c>
      <c r="C116" s="328" t="s">
        <v>604</v>
      </c>
      <c r="D116" s="331" t="s">
        <v>124</v>
      </c>
      <c r="E116" s="334">
        <v>65</v>
      </c>
      <c r="F116" s="325" t="s">
        <v>486</v>
      </c>
      <c r="G116" s="218">
        <v>1</v>
      </c>
      <c r="H116" s="439" t="s">
        <v>278</v>
      </c>
      <c r="I116" s="162">
        <v>0</v>
      </c>
      <c r="J116" s="227">
        <f t="shared" si="7"/>
        <v>0</v>
      </c>
      <c r="K116" s="324"/>
      <c r="L116" s="468"/>
    </row>
    <row r="117" spans="2:12" s="276" customFormat="1" x14ac:dyDescent="0.25">
      <c r="B117" s="458">
        <v>7.5</v>
      </c>
      <c r="C117" s="407" t="s">
        <v>605</v>
      </c>
      <c r="D117" s="331"/>
      <c r="E117" s="334">
        <v>76</v>
      </c>
      <c r="F117" s="345" t="s">
        <v>673</v>
      </c>
      <c r="G117" s="218">
        <v>1</v>
      </c>
      <c r="H117" s="439" t="s">
        <v>278</v>
      </c>
      <c r="I117" s="162">
        <v>0</v>
      </c>
      <c r="J117" s="227">
        <f t="shared" si="7"/>
        <v>0</v>
      </c>
      <c r="K117" s="324"/>
      <c r="L117" s="468"/>
    </row>
    <row r="118" spans="2:12" s="276" customFormat="1" ht="15" thickBot="1" x14ac:dyDescent="0.35">
      <c r="B118" s="458">
        <v>7.6</v>
      </c>
      <c r="C118" s="407" t="s">
        <v>606</v>
      </c>
      <c r="D118" s="331" t="s">
        <v>676</v>
      </c>
      <c r="E118" s="334">
        <v>92</v>
      </c>
      <c r="F118" s="345" t="s">
        <v>673</v>
      </c>
      <c r="G118" s="218">
        <v>1</v>
      </c>
      <c r="H118" s="439" t="s">
        <v>278</v>
      </c>
      <c r="I118" s="162">
        <v>0</v>
      </c>
      <c r="J118" s="227">
        <f t="shared" si="7"/>
        <v>0</v>
      </c>
      <c r="K118" s="350" t="s">
        <v>711</v>
      </c>
      <c r="L118" s="472"/>
    </row>
    <row r="119" spans="2:12" s="293" customFormat="1" ht="19.2" thickTop="1" thickBot="1" x14ac:dyDescent="0.35">
      <c r="B119" s="555" t="s">
        <v>649</v>
      </c>
      <c r="C119" s="556"/>
      <c r="D119" s="290"/>
      <c r="E119" s="289"/>
      <c r="F119" s="290"/>
      <c r="G119" s="291"/>
      <c r="H119" s="291" t="s">
        <v>126</v>
      </c>
      <c r="I119" s="292"/>
      <c r="J119" s="228">
        <f>SUBTOTAL(9,J107:J118)</f>
        <v>0</v>
      </c>
      <c r="K119" s="490"/>
      <c r="L119" s="473"/>
    </row>
    <row r="120" spans="2:12" s="276" customFormat="1" ht="15" thickTop="1" x14ac:dyDescent="0.3">
      <c r="B120" s="467" t="s">
        <v>125</v>
      </c>
      <c r="C120" s="283" t="s">
        <v>500</v>
      </c>
      <c r="D120" s="226"/>
      <c r="E120" s="226"/>
      <c r="F120" s="226"/>
      <c r="G120" s="284"/>
      <c r="H120" s="284" t="s">
        <v>126</v>
      </c>
      <c r="I120" s="285"/>
      <c r="J120" s="286" t="s">
        <v>126</v>
      </c>
      <c r="K120" s="488"/>
      <c r="L120" s="456"/>
    </row>
    <row r="121" spans="2:12" s="276" customFormat="1" x14ac:dyDescent="0.25">
      <c r="B121" s="458">
        <v>8.1</v>
      </c>
      <c r="C121" s="409" t="s">
        <v>607</v>
      </c>
      <c r="D121" s="225"/>
      <c r="E121" s="225"/>
      <c r="F121" s="339"/>
      <c r="G121" s="218"/>
      <c r="H121" s="218" t="s">
        <v>126</v>
      </c>
      <c r="I121" s="295"/>
      <c r="J121" s="295"/>
      <c r="K121" s="488"/>
      <c r="L121" s="456"/>
    </row>
    <row r="122" spans="2:12" s="276" customFormat="1" x14ac:dyDescent="0.3">
      <c r="B122" s="469" t="s">
        <v>527</v>
      </c>
      <c r="C122" s="327" t="s">
        <v>608</v>
      </c>
      <c r="D122" s="331">
        <v>6.7</v>
      </c>
      <c r="E122" s="334">
        <v>108</v>
      </c>
      <c r="F122" s="352" t="s">
        <v>486</v>
      </c>
      <c r="G122" s="218">
        <v>1</v>
      </c>
      <c r="H122" s="218" t="s">
        <v>278</v>
      </c>
      <c r="I122" s="320">
        <v>0</v>
      </c>
      <c r="J122" s="320">
        <f>G122*I122</f>
        <v>0</v>
      </c>
      <c r="K122" s="350" t="s">
        <v>712</v>
      </c>
      <c r="L122" s="472"/>
    </row>
    <row r="123" spans="2:12" s="276" customFormat="1" x14ac:dyDescent="0.25">
      <c r="B123" s="469" t="s">
        <v>528</v>
      </c>
      <c r="C123" s="327" t="s">
        <v>609</v>
      </c>
      <c r="D123" s="330">
        <v>8.1</v>
      </c>
      <c r="E123" s="334">
        <v>110</v>
      </c>
      <c r="F123" s="339" t="s">
        <v>486</v>
      </c>
      <c r="G123" s="218">
        <v>1</v>
      </c>
      <c r="H123" s="218" t="s">
        <v>278</v>
      </c>
      <c r="I123" s="320">
        <v>0</v>
      </c>
      <c r="J123" s="320">
        <f t="shared" ref="J123:J128" si="8">G123*I123</f>
        <v>0</v>
      </c>
      <c r="K123" s="350" t="s">
        <v>713</v>
      </c>
      <c r="L123" s="472"/>
    </row>
    <row r="124" spans="2:12" s="276" customFormat="1" x14ac:dyDescent="0.25">
      <c r="B124" s="469" t="s">
        <v>529</v>
      </c>
      <c r="C124" s="327" t="s">
        <v>610</v>
      </c>
      <c r="D124" s="356">
        <v>8.1</v>
      </c>
      <c r="E124" s="335">
        <v>114</v>
      </c>
      <c r="F124" s="339" t="s">
        <v>486</v>
      </c>
      <c r="G124" s="218">
        <v>1</v>
      </c>
      <c r="H124" s="218" t="s">
        <v>278</v>
      </c>
      <c r="I124" s="320">
        <v>0</v>
      </c>
      <c r="J124" s="320">
        <f t="shared" si="8"/>
        <v>0</v>
      </c>
      <c r="K124" s="354"/>
      <c r="L124" s="485"/>
    </row>
    <row r="125" spans="2:12" s="276" customFormat="1" x14ac:dyDescent="0.25">
      <c r="B125" s="458">
        <v>8.1999999999999993</v>
      </c>
      <c r="C125" s="409" t="s">
        <v>611</v>
      </c>
      <c r="D125" s="356">
        <v>2.8</v>
      </c>
      <c r="E125" s="348"/>
      <c r="F125" s="352"/>
      <c r="G125" s="218"/>
      <c r="H125" s="218" t="s">
        <v>126</v>
      </c>
      <c r="I125" s="295"/>
      <c r="J125" s="295"/>
      <c r="K125" s="354"/>
      <c r="L125" s="485"/>
    </row>
    <row r="126" spans="2:12" s="276" customFormat="1" x14ac:dyDescent="0.25">
      <c r="B126" s="469" t="s">
        <v>129</v>
      </c>
      <c r="C126" s="327" t="s">
        <v>612</v>
      </c>
      <c r="D126" s="356">
        <v>2.8</v>
      </c>
      <c r="E126" s="335">
        <v>95</v>
      </c>
      <c r="F126" s="352" t="s">
        <v>677</v>
      </c>
      <c r="G126" s="218">
        <v>1</v>
      </c>
      <c r="H126" s="218" t="s">
        <v>278</v>
      </c>
      <c r="I126" s="320">
        <v>0</v>
      </c>
      <c r="J126" s="320">
        <f t="shared" si="8"/>
        <v>0</v>
      </c>
      <c r="K126" s="354" t="s">
        <v>1674</v>
      </c>
      <c r="L126" s="485"/>
    </row>
    <row r="127" spans="2:12" s="276" customFormat="1" x14ac:dyDescent="0.25">
      <c r="B127" s="469" t="s">
        <v>131</v>
      </c>
      <c r="C127" s="327" t="s">
        <v>613</v>
      </c>
      <c r="D127" s="356">
        <v>2.8</v>
      </c>
      <c r="E127" s="335">
        <v>138</v>
      </c>
      <c r="F127" s="352" t="s">
        <v>677</v>
      </c>
      <c r="G127" s="218">
        <v>1</v>
      </c>
      <c r="H127" s="218" t="s">
        <v>278</v>
      </c>
      <c r="I127" s="320">
        <v>0</v>
      </c>
      <c r="J127" s="320">
        <f t="shared" si="8"/>
        <v>0</v>
      </c>
      <c r="K127" s="354"/>
      <c r="L127" s="485"/>
    </row>
    <row r="128" spans="2:12" s="276" customFormat="1" x14ac:dyDescent="0.25">
      <c r="B128" s="469" t="s">
        <v>132</v>
      </c>
      <c r="C128" s="327" t="s">
        <v>614</v>
      </c>
      <c r="D128" s="356">
        <v>2.8</v>
      </c>
      <c r="E128" s="335">
        <v>138</v>
      </c>
      <c r="F128" s="339" t="s">
        <v>486</v>
      </c>
      <c r="G128" s="218">
        <v>1</v>
      </c>
      <c r="H128" s="218" t="s">
        <v>278</v>
      </c>
      <c r="I128" s="320">
        <v>0</v>
      </c>
      <c r="J128" s="320">
        <f t="shared" si="8"/>
        <v>0</v>
      </c>
      <c r="K128" s="354"/>
      <c r="L128" s="485"/>
    </row>
    <row r="129" spans="2:12" s="276" customFormat="1" x14ac:dyDescent="0.25">
      <c r="B129" s="458">
        <v>8.3000000000000007</v>
      </c>
      <c r="C129" s="409" t="s">
        <v>615</v>
      </c>
      <c r="D129" s="356" t="s">
        <v>678</v>
      </c>
      <c r="E129" s="496">
        <v>138</v>
      </c>
      <c r="F129" s="339"/>
      <c r="G129" s="218"/>
      <c r="H129" s="218" t="s">
        <v>126</v>
      </c>
      <c r="I129" s="295"/>
      <c r="J129" s="295"/>
      <c r="K129" s="354"/>
      <c r="L129" s="485"/>
    </row>
    <row r="130" spans="2:12" s="276" customFormat="1" x14ac:dyDescent="0.3">
      <c r="B130" s="458" t="s">
        <v>135</v>
      </c>
      <c r="C130" s="409" t="s">
        <v>616</v>
      </c>
      <c r="D130" s="356" t="s">
        <v>678</v>
      </c>
      <c r="E130" s="356"/>
      <c r="F130" s="353"/>
      <c r="G130" s="218"/>
      <c r="H130" s="218" t="s">
        <v>126</v>
      </c>
      <c r="I130" s="295"/>
      <c r="J130" s="295"/>
      <c r="K130" s="450"/>
      <c r="L130" s="486"/>
    </row>
    <row r="131" spans="2:12" s="276" customFormat="1" x14ac:dyDescent="0.25">
      <c r="B131" s="469" t="s">
        <v>532</v>
      </c>
      <c r="C131" s="327" t="s">
        <v>617</v>
      </c>
      <c r="D131" s="356">
        <v>2.8</v>
      </c>
      <c r="E131" s="335">
        <v>138</v>
      </c>
      <c r="F131" s="339" t="s">
        <v>677</v>
      </c>
      <c r="G131" s="218">
        <v>1</v>
      </c>
      <c r="H131" s="218" t="s">
        <v>278</v>
      </c>
      <c r="I131" s="320">
        <v>0</v>
      </c>
      <c r="J131" s="320">
        <f>G131*I131</f>
        <v>0</v>
      </c>
      <c r="K131" s="354" t="s">
        <v>714</v>
      </c>
      <c r="L131" s="485"/>
    </row>
    <row r="132" spans="2:12" s="276" customFormat="1" x14ac:dyDescent="0.25">
      <c r="B132" s="469" t="s">
        <v>533</v>
      </c>
      <c r="C132" s="329" t="s">
        <v>618</v>
      </c>
      <c r="D132" s="330">
        <v>2.8</v>
      </c>
      <c r="E132" s="334">
        <v>138</v>
      </c>
      <c r="F132" s="339" t="s">
        <v>677</v>
      </c>
      <c r="G132" s="218">
        <v>1</v>
      </c>
      <c r="H132" s="218" t="s">
        <v>278</v>
      </c>
      <c r="I132" s="320">
        <v>0</v>
      </c>
      <c r="J132" s="320">
        <f>G132*I132</f>
        <v>0</v>
      </c>
      <c r="K132" s="354" t="s">
        <v>715</v>
      </c>
      <c r="L132" s="485"/>
    </row>
    <row r="133" spans="2:12" s="276" customFormat="1" x14ac:dyDescent="0.25">
      <c r="B133" s="469" t="s">
        <v>534</v>
      </c>
      <c r="C133" s="338" t="s">
        <v>619</v>
      </c>
      <c r="D133" s="430">
        <v>2.8</v>
      </c>
      <c r="E133" s="474">
        <v>138</v>
      </c>
      <c r="F133" s="351" t="s">
        <v>677</v>
      </c>
      <c r="G133" s="218">
        <v>1</v>
      </c>
      <c r="H133" s="218" t="s">
        <v>278</v>
      </c>
      <c r="I133" s="320">
        <v>0</v>
      </c>
      <c r="J133" s="320">
        <f>G133*I133</f>
        <v>0</v>
      </c>
      <c r="K133" s="354" t="s">
        <v>716</v>
      </c>
      <c r="L133" s="485"/>
    </row>
    <row r="134" spans="2:12" s="276" customFormat="1" x14ac:dyDescent="0.25">
      <c r="B134" s="458" t="s">
        <v>530</v>
      </c>
      <c r="C134" s="328" t="s">
        <v>620</v>
      </c>
      <c r="D134" s="330">
        <v>8.1999999999999993</v>
      </c>
      <c r="E134" s="334">
        <v>140</v>
      </c>
      <c r="F134" s="339" t="s">
        <v>486</v>
      </c>
      <c r="G134" s="218">
        <v>1</v>
      </c>
      <c r="H134" s="218" t="s">
        <v>278</v>
      </c>
      <c r="I134" s="320">
        <v>0</v>
      </c>
      <c r="J134" s="320">
        <f>G134*I134</f>
        <v>0</v>
      </c>
      <c r="K134" s="354"/>
      <c r="L134" s="485"/>
    </row>
    <row r="135" spans="2:12" s="276" customFormat="1" ht="15" thickBot="1" x14ac:dyDescent="0.3">
      <c r="B135" s="458" t="s">
        <v>531</v>
      </c>
      <c r="C135" s="328" t="s">
        <v>621</v>
      </c>
      <c r="D135" s="330">
        <v>8.1999999999999993</v>
      </c>
      <c r="E135" s="334">
        <v>142</v>
      </c>
      <c r="F135" s="339" t="s">
        <v>486</v>
      </c>
      <c r="G135" s="218">
        <v>1</v>
      </c>
      <c r="H135" s="218" t="s">
        <v>278</v>
      </c>
      <c r="I135" s="320">
        <v>0</v>
      </c>
      <c r="J135" s="320">
        <f>G135*I135</f>
        <v>0</v>
      </c>
      <c r="K135" s="354"/>
      <c r="L135" s="485"/>
    </row>
    <row r="136" spans="2:12" s="293" customFormat="1" ht="19.2" thickTop="1" thickBot="1" x14ac:dyDescent="0.35">
      <c r="B136" s="555" t="s">
        <v>650</v>
      </c>
      <c r="C136" s="556"/>
      <c r="D136" s="290"/>
      <c r="E136" s="289"/>
      <c r="F136" s="290"/>
      <c r="G136" s="291"/>
      <c r="H136" s="291" t="s">
        <v>126</v>
      </c>
      <c r="I136" s="292"/>
      <c r="J136" s="228">
        <f>SUBTOTAL(9,J120:J135)</f>
        <v>0</v>
      </c>
      <c r="K136" s="490"/>
      <c r="L136" s="473"/>
    </row>
    <row r="137" spans="2:12" s="276" customFormat="1" ht="15" thickTop="1" x14ac:dyDescent="0.3">
      <c r="B137" s="467" t="s">
        <v>139</v>
      </c>
      <c r="C137" s="283" t="s">
        <v>501</v>
      </c>
      <c r="D137" s="226"/>
      <c r="E137" s="226"/>
      <c r="F137" s="226"/>
      <c r="G137" s="284"/>
      <c r="H137" s="284" t="s">
        <v>126</v>
      </c>
      <c r="I137" s="285"/>
      <c r="J137" s="286"/>
      <c r="K137" s="488"/>
      <c r="L137" s="456"/>
    </row>
    <row r="138" spans="2:12" s="276" customFormat="1" x14ac:dyDescent="0.25">
      <c r="B138" s="458">
        <v>9.1</v>
      </c>
      <c r="C138" s="328" t="s">
        <v>622</v>
      </c>
      <c r="D138" s="356">
        <v>4</v>
      </c>
      <c r="E138" s="335"/>
      <c r="F138" s="339" t="s">
        <v>486</v>
      </c>
      <c r="G138" s="349">
        <v>1</v>
      </c>
      <c r="H138" s="440" t="s">
        <v>278</v>
      </c>
      <c r="I138" s="162">
        <v>0</v>
      </c>
      <c r="J138" s="227">
        <f>G138*I138</f>
        <v>0</v>
      </c>
      <c r="K138" s="324" t="s">
        <v>717</v>
      </c>
      <c r="L138" s="468"/>
    </row>
    <row r="139" spans="2:12" s="276" customFormat="1" x14ac:dyDescent="0.25">
      <c r="B139" s="458">
        <v>9.1999999999999993</v>
      </c>
      <c r="C139" s="328" t="s">
        <v>623</v>
      </c>
      <c r="D139" s="356">
        <v>4</v>
      </c>
      <c r="E139" s="335"/>
      <c r="F139" s="339" t="s">
        <v>486</v>
      </c>
      <c r="G139" s="349">
        <v>1</v>
      </c>
      <c r="H139" s="440" t="s">
        <v>278</v>
      </c>
      <c r="I139" s="162">
        <v>0</v>
      </c>
      <c r="J139" s="227">
        <f>G139*I139</f>
        <v>0</v>
      </c>
      <c r="K139" s="324" t="s">
        <v>718</v>
      </c>
      <c r="L139" s="468"/>
    </row>
    <row r="140" spans="2:12" s="276" customFormat="1" x14ac:dyDescent="0.25">
      <c r="B140" s="458">
        <v>9.3000000000000007</v>
      </c>
      <c r="C140" s="328" t="s">
        <v>624</v>
      </c>
      <c r="D140" s="356">
        <v>4</v>
      </c>
      <c r="E140" s="335"/>
      <c r="F140" s="339" t="s">
        <v>486</v>
      </c>
      <c r="G140" s="349">
        <v>1</v>
      </c>
      <c r="H140" s="440" t="s">
        <v>278</v>
      </c>
      <c r="I140" s="162">
        <v>0</v>
      </c>
      <c r="J140" s="227">
        <f>G140*I140</f>
        <v>0</v>
      </c>
      <c r="K140" s="324" t="s">
        <v>719</v>
      </c>
      <c r="L140" s="468"/>
    </row>
    <row r="141" spans="2:12" s="276" customFormat="1" x14ac:dyDescent="0.25">
      <c r="B141" s="458">
        <v>9.4</v>
      </c>
      <c r="C141" s="328" t="s">
        <v>625</v>
      </c>
      <c r="D141" s="356">
        <v>4</v>
      </c>
      <c r="E141" s="335"/>
      <c r="F141" s="339" t="s">
        <v>486</v>
      </c>
      <c r="G141" s="349">
        <v>1</v>
      </c>
      <c r="H141" s="440" t="s">
        <v>278</v>
      </c>
      <c r="I141" s="162">
        <v>0</v>
      </c>
      <c r="J141" s="227">
        <f>G141*I141</f>
        <v>0</v>
      </c>
      <c r="K141" s="324" t="s">
        <v>720</v>
      </c>
      <c r="L141" s="468"/>
    </row>
    <row r="142" spans="2:12" s="276" customFormat="1" x14ac:dyDescent="0.25">
      <c r="B142" s="458">
        <v>9.5</v>
      </c>
      <c r="C142" s="328" t="s">
        <v>626</v>
      </c>
      <c r="D142" s="356">
        <v>4</v>
      </c>
      <c r="E142" s="335"/>
      <c r="F142" s="339" t="s">
        <v>486</v>
      </c>
      <c r="G142" s="349">
        <v>1</v>
      </c>
      <c r="H142" s="440" t="s">
        <v>278</v>
      </c>
      <c r="I142" s="162">
        <v>0</v>
      </c>
      <c r="J142" s="227">
        <f t="shared" ref="J142:J154" si="9">G142*I142</f>
        <v>0</v>
      </c>
      <c r="K142" s="324" t="s">
        <v>720</v>
      </c>
      <c r="L142" s="468"/>
    </row>
    <row r="143" spans="2:12" s="276" customFormat="1" x14ac:dyDescent="0.25">
      <c r="B143" s="458">
        <v>9.6</v>
      </c>
      <c r="C143" s="328" t="s">
        <v>627</v>
      </c>
      <c r="D143" s="356">
        <v>4</v>
      </c>
      <c r="E143" s="335"/>
      <c r="F143" s="339" t="s">
        <v>486</v>
      </c>
      <c r="G143" s="349">
        <v>1</v>
      </c>
      <c r="H143" s="440" t="s">
        <v>278</v>
      </c>
      <c r="I143" s="162">
        <v>0</v>
      </c>
      <c r="J143" s="227">
        <f t="shared" si="9"/>
        <v>0</v>
      </c>
      <c r="K143" s="324" t="s">
        <v>721</v>
      </c>
      <c r="L143" s="468"/>
    </row>
    <row r="144" spans="2:12" s="276" customFormat="1" x14ac:dyDescent="0.25">
      <c r="B144" s="458">
        <v>9.6999999999999993</v>
      </c>
      <c r="C144" s="328" t="s">
        <v>628</v>
      </c>
      <c r="D144" s="356">
        <v>4</v>
      </c>
      <c r="E144" s="335"/>
      <c r="F144" s="339" t="s">
        <v>486</v>
      </c>
      <c r="G144" s="361">
        <v>1</v>
      </c>
      <c r="H144" s="441" t="s">
        <v>278</v>
      </c>
      <c r="I144" s="162">
        <v>0</v>
      </c>
      <c r="J144" s="227">
        <f t="shared" si="9"/>
        <v>0</v>
      </c>
      <c r="K144" s="324" t="s">
        <v>721</v>
      </c>
      <c r="L144" s="468"/>
    </row>
    <row r="145" spans="1:12" s="276" customFormat="1" x14ac:dyDescent="0.25">
      <c r="B145" s="458">
        <v>9.8000000000000007</v>
      </c>
      <c r="C145" s="328" t="s">
        <v>629</v>
      </c>
      <c r="D145" s="356">
        <v>4</v>
      </c>
      <c r="E145" s="335"/>
      <c r="F145" s="339" t="s">
        <v>486</v>
      </c>
      <c r="G145" s="349">
        <v>1</v>
      </c>
      <c r="H145" s="440" t="s">
        <v>278</v>
      </c>
      <c r="I145" s="162">
        <v>0</v>
      </c>
      <c r="J145" s="227">
        <f t="shared" si="9"/>
        <v>0</v>
      </c>
      <c r="K145" s="324" t="s">
        <v>722</v>
      </c>
      <c r="L145" s="468"/>
    </row>
    <row r="146" spans="1:12" s="276" customFormat="1" x14ac:dyDescent="0.25">
      <c r="B146" s="458">
        <v>9.9</v>
      </c>
      <c r="C146" s="328" t="s">
        <v>630</v>
      </c>
      <c r="D146" s="356">
        <v>4</v>
      </c>
      <c r="E146" s="335"/>
      <c r="F146" s="339" t="s">
        <v>486</v>
      </c>
      <c r="G146" s="349">
        <v>1</v>
      </c>
      <c r="H146" s="440" t="s">
        <v>278</v>
      </c>
      <c r="I146" s="162">
        <v>0</v>
      </c>
      <c r="J146" s="227">
        <f t="shared" si="9"/>
        <v>0</v>
      </c>
      <c r="K146" s="449" t="s">
        <v>723</v>
      </c>
      <c r="L146" s="482"/>
    </row>
    <row r="147" spans="1:12" s="276" customFormat="1" x14ac:dyDescent="0.25">
      <c r="B147" s="475">
        <v>9.1</v>
      </c>
      <c r="C147" s="328" t="s">
        <v>631</v>
      </c>
      <c r="D147" s="356">
        <v>4</v>
      </c>
      <c r="E147" s="335"/>
      <c r="F147" s="339" t="s">
        <v>486</v>
      </c>
      <c r="G147" s="349">
        <v>1</v>
      </c>
      <c r="H147" s="440" t="s">
        <v>278</v>
      </c>
      <c r="I147" s="162">
        <v>0</v>
      </c>
      <c r="J147" s="227">
        <f t="shared" si="9"/>
        <v>0</v>
      </c>
      <c r="K147" s="449" t="s">
        <v>724</v>
      </c>
      <c r="L147" s="482"/>
    </row>
    <row r="148" spans="1:12" s="276" customFormat="1" x14ac:dyDescent="0.25">
      <c r="B148" s="475">
        <v>9.11</v>
      </c>
      <c r="C148" s="328" t="s">
        <v>632</v>
      </c>
      <c r="D148" s="356">
        <v>4</v>
      </c>
      <c r="E148" s="335"/>
      <c r="F148" s="357" t="s">
        <v>486</v>
      </c>
      <c r="G148" s="349">
        <v>1</v>
      </c>
      <c r="H148" s="440" t="s">
        <v>278</v>
      </c>
      <c r="I148" s="162">
        <v>0</v>
      </c>
      <c r="J148" s="227">
        <f t="shared" si="9"/>
        <v>0</v>
      </c>
      <c r="K148" s="449" t="s">
        <v>724</v>
      </c>
      <c r="L148" s="482"/>
    </row>
    <row r="149" spans="1:12" s="276" customFormat="1" x14ac:dyDescent="0.25">
      <c r="B149" s="475">
        <v>9.1199999999999992</v>
      </c>
      <c r="C149" s="407" t="s">
        <v>633</v>
      </c>
      <c r="D149" s="356">
        <v>4</v>
      </c>
      <c r="E149" s="335"/>
      <c r="F149" s="357" t="s">
        <v>486</v>
      </c>
      <c r="G149" s="349">
        <v>1</v>
      </c>
      <c r="H149" s="440" t="s">
        <v>278</v>
      </c>
      <c r="I149" s="162">
        <v>0</v>
      </c>
      <c r="J149" s="227">
        <f t="shared" si="9"/>
        <v>0</v>
      </c>
      <c r="K149" s="449" t="s">
        <v>725</v>
      </c>
      <c r="L149" s="482"/>
    </row>
    <row r="150" spans="1:12" s="276" customFormat="1" x14ac:dyDescent="0.3">
      <c r="B150" s="475">
        <v>9.1300000000000008</v>
      </c>
      <c r="C150" s="428" t="s">
        <v>1699</v>
      </c>
      <c r="D150" s="349">
        <v>4</v>
      </c>
      <c r="E150" s="361" t="s">
        <v>681</v>
      </c>
      <c r="F150" s="358" t="s">
        <v>679</v>
      </c>
      <c r="G150" s="349">
        <v>1</v>
      </c>
      <c r="H150" s="440" t="s">
        <v>278</v>
      </c>
      <c r="I150" s="162">
        <v>0</v>
      </c>
      <c r="J150" s="227">
        <f>G150*I150</f>
        <v>0</v>
      </c>
      <c r="K150" s="342" t="s">
        <v>726</v>
      </c>
      <c r="L150" s="483"/>
    </row>
    <row r="151" spans="1:12" s="276" customFormat="1" x14ac:dyDescent="0.3">
      <c r="B151" s="475">
        <v>9.14</v>
      </c>
      <c r="C151" s="408" t="s">
        <v>634</v>
      </c>
      <c r="D151" s="349"/>
      <c r="E151" s="361">
        <v>106</v>
      </c>
      <c r="F151" s="359" t="s">
        <v>669</v>
      </c>
      <c r="G151" s="349">
        <v>1</v>
      </c>
      <c r="H151" s="440" t="s">
        <v>278</v>
      </c>
      <c r="I151" s="162">
        <v>0</v>
      </c>
      <c r="J151" s="227">
        <f t="shared" si="9"/>
        <v>0</v>
      </c>
      <c r="K151" s="342" t="s">
        <v>726</v>
      </c>
      <c r="L151" s="477"/>
    </row>
    <row r="152" spans="1:12" s="276" customFormat="1" x14ac:dyDescent="0.25">
      <c r="B152" s="475">
        <v>9.15</v>
      </c>
      <c r="C152" s="328" t="s">
        <v>136</v>
      </c>
      <c r="D152" s="356">
        <v>4</v>
      </c>
      <c r="E152" s="348"/>
      <c r="F152" s="339" t="s">
        <v>486</v>
      </c>
      <c r="G152" s="339"/>
      <c r="H152" s="442" t="s">
        <v>126</v>
      </c>
      <c r="I152" s="217"/>
      <c r="J152" s="222"/>
      <c r="K152" s="451" t="s">
        <v>727</v>
      </c>
      <c r="L152" s="477"/>
    </row>
    <row r="153" spans="1:12" s="276" customFormat="1" x14ac:dyDescent="0.25">
      <c r="B153" s="469" t="s">
        <v>535</v>
      </c>
      <c r="C153" s="325" t="s">
        <v>635</v>
      </c>
      <c r="D153" s="356" t="s">
        <v>680</v>
      </c>
      <c r="E153" s="356">
        <v>7</v>
      </c>
      <c r="F153" s="339" t="s">
        <v>486</v>
      </c>
      <c r="G153" s="356">
        <v>1</v>
      </c>
      <c r="H153" s="443" t="s">
        <v>278</v>
      </c>
      <c r="I153" s="162">
        <v>0</v>
      </c>
      <c r="J153" s="227">
        <f t="shared" si="9"/>
        <v>0</v>
      </c>
      <c r="K153" s="324" t="s">
        <v>728</v>
      </c>
      <c r="L153" s="468"/>
    </row>
    <row r="154" spans="1:12" s="276" customFormat="1" x14ac:dyDescent="0.25">
      <c r="B154" s="469" t="s">
        <v>536</v>
      </c>
      <c r="C154" s="325" t="s">
        <v>636</v>
      </c>
      <c r="D154" s="356" t="s">
        <v>680</v>
      </c>
      <c r="E154" s="356">
        <v>17</v>
      </c>
      <c r="F154" s="339" t="s">
        <v>486</v>
      </c>
      <c r="G154" s="356">
        <v>1</v>
      </c>
      <c r="H154" s="443" t="s">
        <v>278</v>
      </c>
      <c r="I154" s="162">
        <v>0</v>
      </c>
      <c r="J154" s="227">
        <f t="shared" si="9"/>
        <v>0</v>
      </c>
      <c r="K154" s="324" t="s">
        <v>729</v>
      </c>
      <c r="L154" s="468"/>
    </row>
    <row r="155" spans="1:12" s="276" customFormat="1" ht="28.2" thickBot="1" x14ac:dyDescent="0.3">
      <c r="B155" s="458">
        <v>9.16</v>
      </c>
      <c r="C155" s="408" t="s">
        <v>637</v>
      </c>
      <c r="D155" s="349">
        <v>4.12</v>
      </c>
      <c r="E155" s="349">
        <v>67</v>
      </c>
      <c r="F155" s="359" t="s">
        <v>486</v>
      </c>
      <c r="G155" s="349">
        <v>1</v>
      </c>
      <c r="H155" s="440" t="s">
        <v>278</v>
      </c>
      <c r="I155" s="162">
        <v>0</v>
      </c>
      <c r="J155" s="227">
        <f>G155*I155</f>
        <v>0</v>
      </c>
      <c r="K155" s="449" t="s">
        <v>730</v>
      </c>
      <c r="L155" s="482"/>
    </row>
    <row r="156" spans="1:12" s="293" customFormat="1" ht="19.2" thickTop="1" thickBot="1" x14ac:dyDescent="0.35">
      <c r="B156" s="555" t="s">
        <v>1581</v>
      </c>
      <c r="C156" s="556"/>
      <c r="D156" s="290"/>
      <c r="E156" s="289"/>
      <c r="F156" s="290"/>
      <c r="G156" s="291"/>
      <c r="H156" s="291"/>
      <c r="I156" s="292"/>
      <c r="J156" s="228">
        <f>SUBTOTAL(9,J138:J155)</f>
        <v>0</v>
      </c>
      <c r="K156" s="490"/>
      <c r="L156" s="473"/>
    </row>
    <row r="157" spans="1:12" ht="15.6" thickTop="1" thickBot="1" x14ac:dyDescent="0.35">
      <c r="B157" s="543" t="s">
        <v>151</v>
      </c>
      <c r="C157" s="544"/>
      <c r="D157" s="544"/>
      <c r="E157" s="544"/>
      <c r="F157" s="544"/>
      <c r="G157" s="544"/>
      <c r="H157" s="444"/>
      <c r="I157" s="296"/>
      <c r="J157" s="297">
        <f>SUBTOTAL(9,J5:J156)</f>
        <v>0</v>
      </c>
      <c r="K157" s="491"/>
      <c r="L157" s="476"/>
    </row>
    <row r="158" spans="1:12" ht="15" thickBot="1" x14ac:dyDescent="0.35"/>
    <row r="159" spans="1:12" x14ac:dyDescent="0.3">
      <c r="B159" s="160"/>
      <c r="C159" s="161" t="s">
        <v>152</v>
      </c>
      <c r="D159" s="427"/>
      <c r="E159" s="161"/>
      <c r="F159" s="220"/>
      <c r="G159" s="220"/>
      <c r="H159" s="220"/>
      <c r="I159" s="221"/>
      <c r="J159" s="221"/>
      <c r="K159" s="492"/>
      <c r="L159" s="455"/>
    </row>
    <row r="160" spans="1:12" s="479" customFormat="1" ht="28.8" x14ac:dyDescent="0.3">
      <c r="A160" s="478"/>
      <c r="B160" s="299" t="s">
        <v>41</v>
      </c>
      <c r="C160" s="300" t="s">
        <v>153</v>
      </c>
      <c r="D160" s="279" t="s">
        <v>42</v>
      </c>
      <c r="E160" s="279" t="s">
        <v>494</v>
      </c>
      <c r="F160" s="300" t="s">
        <v>43</v>
      </c>
      <c r="G160" s="300" t="s">
        <v>44</v>
      </c>
      <c r="H160" s="279" t="s">
        <v>1670</v>
      </c>
      <c r="I160" s="300" t="s">
        <v>45</v>
      </c>
      <c r="J160" s="300" t="s">
        <v>46</v>
      </c>
      <c r="K160" s="279" t="s">
        <v>1675</v>
      </c>
      <c r="L160" s="480" t="s">
        <v>47</v>
      </c>
    </row>
    <row r="161" spans="1:12" x14ac:dyDescent="0.3">
      <c r="B161" s="280"/>
      <c r="C161" s="281"/>
      <c r="D161" s="281"/>
      <c r="E161" s="281"/>
      <c r="F161" s="426"/>
      <c r="G161" s="545" t="s">
        <v>26</v>
      </c>
      <c r="H161" s="545"/>
      <c r="I161" s="546"/>
      <c r="J161" s="319"/>
      <c r="K161" s="488"/>
      <c r="L161" s="456"/>
    </row>
    <row r="162" spans="1:12" s="276" customFormat="1" x14ac:dyDescent="0.3">
      <c r="B162" s="467" t="s">
        <v>154</v>
      </c>
      <c r="C162" s="283" t="s">
        <v>502</v>
      </c>
      <c r="D162" s="301"/>
      <c r="E162" s="301"/>
      <c r="F162" s="218"/>
      <c r="G162" s="218"/>
      <c r="H162" s="218"/>
      <c r="I162" s="288"/>
      <c r="J162" s="302" t="s">
        <v>126</v>
      </c>
      <c r="K162" s="219"/>
      <c r="L162" s="456"/>
    </row>
    <row r="163" spans="1:12" s="276" customFormat="1" x14ac:dyDescent="0.25">
      <c r="B163" s="467" t="s">
        <v>537</v>
      </c>
      <c r="C163" s="355" t="s">
        <v>638</v>
      </c>
      <c r="D163" s="218" t="s">
        <v>1700</v>
      </c>
      <c r="E163" s="330" t="s">
        <v>682</v>
      </c>
      <c r="F163" s="330" t="s">
        <v>682</v>
      </c>
      <c r="G163" s="218">
        <v>1</v>
      </c>
      <c r="H163" s="411" t="s">
        <v>278</v>
      </c>
      <c r="I163" s="217"/>
      <c r="J163" s="495">
        <f>'BATCH #3'!I895</f>
        <v>0</v>
      </c>
      <c r="K163" s="219"/>
      <c r="L163" s="456"/>
    </row>
    <row r="164" spans="1:12" s="276" customFormat="1" x14ac:dyDescent="0.25">
      <c r="B164" s="467" t="s">
        <v>538</v>
      </c>
      <c r="C164" s="355" t="s">
        <v>639</v>
      </c>
      <c r="D164" s="218" t="s">
        <v>1700</v>
      </c>
      <c r="E164" s="330" t="s">
        <v>682</v>
      </c>
      <c r="F164" s="330" t="s">
        <v>682</v>
      </c>
      <c r="G164" s="218">
        <v>1</v>
      </c>
      <c r="H164" s="411" t="s">
        <v>278</v>
      </c>
      <c r="I164" s="162">
        <v>0</v>
      </c>
      <c r="J164" s="227">
        <f>G164*I164</f>
        <v>0</v>
      </c>
      <c r="K164" s="219"/>
      <c r="L164" s="456"/>
    </row>
    <row r="165" spans="1:12" s="276" customFormat="1" x14ac:dyDescent="0.25">
      <c r="B165" s="467" t="s">
        <v>539</v>
      </c>
      <c r="C165" s="355" t="s">
        <v>640</v>
      </c>
      <c r="D165" s="218" t="s">
        <v>1700</v>
      </c>
      <c r="E165" s="330" t="s">
        <v>682</v>
      </c>
      <c r="F165" s="330" t="s">
        <v>682</v>
      </c>
      <c r="G165" s="218">
        <v>1</v>
      </c>
      <c r="H165" s="411" t="s">
        <v>278</v>
      </c>
      <c r="I165" s="162">
        <v>0</v>
      </c>
      <c r="J165" s="227">
        <f>G165*I165</f>
        <v>0</v>
      </c>
      <c r="K165" s="219"/>
      <c r="L165" s="456"/>
    </row>
    <row r="166" spans="1:12" s="276" customFormat="1" ht="15" thickBot="1" x14ac:dyDescent="0.3">
      <c r="B166" s="467" t="s">
        <v>540</v>
      </c>
      <c r="C166" s="355" t="s">
        <v>641</v>
      </c>
      <c r="D166" s="218" t="s">
        <v>1700</v>
      </c>
      <c r="E166" s="330" t="s">
        <v>682</v>
      </c>
      <c r="F166" s="330" t="s">
        <v>682</v>
      </c>
      <c r="G166" s="218">
        <v>1</v>
      </c>
      <c r="H166" s="411" t="s">
        <v>278</v>
      </c>
      <c r="I166" s="162">
        <v>0</v>
      </c>
      <c r="J166" s="227">
        <f>G166*I166</f>
        <v>0</v>
      </c>
      <c r="K166" s="219"/>
      <c r="L166" s="456"/>
    </row>
    <row r="167" spans="1:12" s="293" customFormat="1" ht="19.2" thickTop="1" thickBot="1" x14ac:dyDescent="0.35">
      <c r="B167" s="547" t="s">
        <v>403</v>
      </c>
      <c r="C167" s="548"/>
      <c r="D167" s="459"/>
      <c r="E167" s="460"/>
      <c r="F167" s="459"/>
      <c r="G167" s="461"/>
      <c r="H167" s="461"/>
      <c r="I167" s="462"/>
      <c r="J167" s="463">
        <f>SUBTOTAL(9,J163:J166)</f>
        <v>0</v>
      </c>
      <c r="K167" s="493"/>
      <c r="L167" s="464"/>
    </row>
    <row r="168" spans="1:12" ht="15" thickBot="1" x14ac:dyDescent="0.35"/>
    <row r="169" spans="1:12" x14ac:dyDescent="0.3">
      <c r="B169" s="160"/>
      <c r="C169" s="161" t="s">
        <v>404</v>
      </c>
      <c r="D169" s="427"/>
      <c r="E169" s="161"/>
      <c r="F169" s="220"/>
      <c r="G169" s="220"/>
      <c r="H169" s="220"/>
      <c r="I169" s="221"/>
      <c r="J169" s="221"/>
      <c r="K169" s="492"/>
      <c r="L169" s="455"/>
    </row>
    <row r="170" spans="1:12" s="479" customFormat="1" ht="28.8" x14ac:dyDescent="0.3">
      <c r="A170" s="478"/>
      <c r="B170" s="299" t="s">
        <v>41</v>
      </c>
      <c r="C170" s="300" t="s">
        <v>153</v>
      </c>
      <c r="D170" s="279" t="s">
        <v>42</v>
      </c>
      <c r="E170" s="279" t="s">
        <v>494</v>
      </c>
      <c r="F170" s="300" t="s">
        <v>43</v>
      </c>
      <c r="G170" s="279" t="s">
        <v>44</v>
      </c>
      <c r="H170" s="279" t="s">
        <v>1670</v>
      </c>
      <c r="I170" s="279" t="s">
        <v>45</v>
      </c>
      <c r="J170" s="300" t="s">
        <v>46</v>
      </c>
      <c r="K170" s="279" t="s">
        <v>1675</v>
      </c>
      <c r="L170" s="480" t="s">
        <v>47</v>
      </c>
    </row>
    <row r="171" spans="1:12" x14ac:dyDescent="0.3">
      <c r="B171" s="280"/>
      <c r="C171" s="281"/>
      <c r="D171" s="281"/>
      <c r="E171" s="281"/>
      <c r="F171" s="426"/>
      <c r="G171" s="545" t="s">
        <v>26</v>
      </c>
      <c r="H171" s="545"/>
      <c r="I171" s="546"/>
      <c r="J171" s="319"/>
      <c r="K171" s="488"/>
      <c r="L171" s="456"/>
    </row>
    <row r="172" spans="1:12" x14ac:dyDescent="0.25">
      <c r="B172" s="457" t="s">
        <v>503</v>
      </c>
      <c r="C172" s="303" t="s">
        <v>504</v>
      </c>
      <c r="D172" s="304"/>
      <c r="E172" s="304"/>
      <c r="F172" s="305"/>
      <c r="G172" s="305"/>
      <c r="H172" s="411" t="str">
        <f>IF(G172=1,"Lot"," ")</f>
        <v xml:space="preserve"> </v>
      </c>
      <c r="I172" s="288"/>
      <c r="J172" s="302" t="s">
        <v>126</v>
      </c>
      <c r="K172" s="219"/>
      <c r="L172" s="456"/>
    </row>
    <row r="173" spans="1:12" s="276" customFormat="1" x14ac:dyDescent="0.25">
      <c r="B173" s="458">
        <v>11.1</v>
      </c>
      <c r="C173" s="355" t="s">
        <v>642</v>
      </c>
      <c r="D173" s="218" t="s">
        <v>1701</v>
      </c>
      <c r="E173" s="225" t="s">
        <v>682</v>
      </c>
      <c r="F173" s="225" t="s">
        <v>682</v>
      </c>
      <c r="G173" s="218">
        <v>1</v>
      </c>
      <c r="H173" s="411" t="s">
        <v>278</v>
      </c>
      <c r="I173" s="162">
        <v>0</v>
      </c>
      <c r="J173" s="227">
        <f>G173*I173</f>
        <v>0</v>
      </c>
      <c r="K173" s="219"/>
      <c r="L173" s="456"/>
    </row>
    <row r="174" spans="1:12" s="276" customFormat="1" ht="15" thickBot="1" x14ac:dyDescent="0.3">
      <c r="B174" s="458">
        <v>11.2</v>
      </c>
      <c r="C174" s="355" t="s">
        <v>639</v>
      </c>
      <c r="D174" s="218" t="s">
        <v>1701</v>
      </c>
      <c r="E174" s="225" t="s">
        <v>682</v>
      </c>
      <c r="F174" s="225" t="s">
        <v>682</v>
      </c>
      <c r="G174" s="218">
        <v>1</v>
      </c>
      <c r="H174" s="411" t="s">
        <v>278</v>
      </c>
      <c r="I174" s="162">
        <v>0</v>
      </c>
      <c r="J174" s="227">
        <f>G174*I174</f>
        <v>0</v>
      </c>
      <c r="K174" s="219"/>
      <c r="L174" s="456"/>
    </row>
    <row r="175" spans="1:12" s="293" customFormat="1" ht="19.2" thickTop="1" thickBot="1" x14ac:dyDescent="0.35">
      <c r="B175" s="547" t="s">
        <v>1580</v>
      </c>
      <c r="C175" s="548"/>
      <c r="D175" s="459"/>
      <c r="E175" s="460"/>
      <c r="F175" s="459"/>
      <c r="G175" s="461"/>
      <c r="H175" s="461"/>
      <c r="I175" s="462"/>
      <c r="J175" s="463">
        <f>SUBTOTAL(9,J173:J174)</f>
        <v>0</v>
      </c>
      <c r="K175" s="493"/>
      <c r="L175" s="464"/>
    </row>
    <row r="176" spans="1:12" ht="15" thickBot="1" x14ac:dyDescent="0.35"/>
    <row r="177" spans="2:12" s="276" customFormat="1" ht="15.6" thickTop="1" thickBot="1" x14ac:dyDescent="0.35">
      <c r="B177" s="543" t="s">
        <v>151</v>
      </c>
      <c r="C177" s="544"/>
      <c r="D177" s="544"/>
      <c r="E177" s="544"/>
      <c r="F177" s="544"/>
      <c r="G177" s="544"/>
      <c r="H177" s="425"/>
      <c r="I177" s="306"/>
      <c r="J177" s="307">
        <f>J27+J65+J75+J87+J98+J106+J119+J136+J156</f>
        <v>0</v>
      </c>
      <c r="K177" s="494"/>
      <c r="L177" s="465"/>
    </row>
    <row r="178" spans="2:12" s="276" customFormat="1" ht="15" thickBot="1" x14ac:dyDescent="0.35">
      <c r="B178" s="308"/>
      <c r="C178" s="308"/>
      <c r="D178" s="309"/>
      <c r="E178" s="308"/>
      <c r="F178" s="309"/>
      <c r="G178" s="309"/>
      <c r="H178" s="309"/>
      <c r="I178" s="308"/>
      <c r="J178" s="310"/>
      <c r="K178" s="453"/>
      <c r="L178" s="453"/>
    </row>
    <row r="179" spans="2:12" ht="15.6" thickTop="1" thickBot="1" x14ac:dyDescent="0.35">
      <c r="B179" s="543" t="s">
        <v>155</v>
      </c>
      <c r="C179" s="544"/>
      <c r="D179" s="544"/>
      <c r="E179" s="544"/>
      <c r="F179" s="544"/>
      <c r="G179" s="544"/>
      <c r="H179" s="425"/>
      <c r="I179" s="311"/>
      <c r="J179" s="307">
        <f>J177+J167</f>
        <v>0</v>
      </c>
      <c r="K179" s="494"/>
      <c r="L179" s="465"/>
    </row>
    <row r="180" spans="2:12" s="276" customFormat="1" ht="15" thickBot="1" x14ac:dyDescent="0.35">
      <c r="B180" s="312"/>
      <c r="C180" s="313"/>
      <c r="D180" s="314"/>
      <c r="E180" s="313"/>
      <c r="F180" s="314"/>
      <c r="G180" s="315"/>
      <c r="H180" s="315"/>
      <c r="I180" s="316"/>
      <c r="J180" s="317"/>
      <c r="K180" s="454"/>
      <c r="L180" s="454"/>
    </row>
    <row r="181" spans="2:12" ht="15.6" thickTop="1" thickBot="1" x14ac:dyDescent="0.35">
      <c r="B181" s="543" t="s">
        <v>409</v>
      </c>
      <c r="C181" s="544"/>
      <c r="D181" s="544"/>
      <c r="E181" s="544"/>
      <c r="F181" s="544"/>
      <c r="G181" s="544"/>
      <c r="H181" s="425"/>
      <c r="I181" s="311"/>
      <c r="J181" s="307">
        <f>Tot_CS_OptEval+J175</f>
        <v>0</v>
      </c>
      <c r="K181" s="494"/>
      <c r="L181" s="465"/>
    </row>
  </sheetData>
  <mergeCells count="18">
    <mergeCell ref="B1:L2"/>
    <mergeCell ref="B87:C87"/>
    <mergeCell ref="B156:C156"/>
    <mergeCell ref="B167:C167"/>
    <mergeCell ref="B27:C27"/>
    <mergeCell ref="B65:C65"/>
    <mergeCell ref="B98:C98"/>
    <mergeCell ref="B106:C106"/>
    <mergeCell ref="B75:C75"/>
    <mergeCell ref="B136:C136"/>
    <mergeCell ref="B119:C119"/>
    <mergeCell ref="B179:G179"/>
    <mergeCell ref="G171:I171"/>
    <mergeCell ref="B181:G181"/>
    <mergeCell ref="B177:G177"/>
    <mergeCell ref="B157:G157"/>
    <mergeCell ref="G161:I161"/>
    <mergeCell ref="B175:C175"/>
  </mergeCells>
  <phoneticPr fontId="34" type="noConversion"/>
  <dataValidations count="1">
    <dataValidation type="list" allowBlank="1" showInputMessage="1" showErrorMessage="1" sqref="J161 J171 J4">
      <formula1>rngCurrencies</formula1>
    </dataValidation>
  </dataValidations>
  <pageMargins left="0.25" right="0.25" top="0.75" bottom="0.75" header="0.3" footer="0.3"/>
  <pageSetup paperSize="9" scale="65" fitToHeight="0" orientation="landscape" verticalDpi="1200" r:id="rId1"/>
  <headerFooter>
    <oddHeader>&amp;CNATO UNCLASSIFIED&amp;RCO-14252-NNMS</oddHeader>
    <oddFooter>&amp;CNATO UNCLASSIFIED&amp;RCO-14252-NNMS</oddFooter>
  </headerFooter>
  <ignoredErrors>
    <ignoredError sqref="B88 B99 B137 B5:B6 B76 B28" numberStoredAsText="1"/>
  </ignoredError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I19"/>
  <sheetViews>
    <sheetView showGridLines="0" zoomScale="90" zoomScaleNormal="90" workbookViewId="0">
      <selection activeCell="D37" sqref="D37"/>
    </sheetView>
  </sheetViews>
  <sheetFormatPr defaultRowHeight="14.4" x14ac:dyDescent="0.3"/>
  <cols>
    <col min="1" max="1" width="2.88671875" customWidth="1"/>
    <col min="2" max="2" width="48.44140625" style="72" customWidth="1"/>
    <col min="3" max="9" width="9.109375" style="8"/>
  </cols>
  <sheetData>
    <row r="1" spans="2:9" ht="15" thickBot="1" x14ac:dyDescent="0.35"/>
    <row r="2" spans="2:9" ht="15.75" customHeight="1" thickBot="1" x14ac:dyDescent="0.35">
      <c r="B2" s="559"/>
      <c r="C2" s="561" t="s">
        <v>405</v>
      </c>
      <c r="D2" s="562"/>
      <c r="E2" s="561" t="s">
        <v>406</v>
      </c>
      <c r="F2" s="562"/>
      <c r="G2" s="561" t="s">
        <v>407</v>
      </c>
      <c r="H2" s="562"/>
      <c r="I2" s="559" t="s">
        <v>156</v>
      </c>
    </row>
    <row r="3" spans="2:9" ht="15.75" customHeight="1" thickBot="1" x14ac:dyDescent="0.35">
      <c r="B3" s="560"/>
      <c r="C3" s="179" t="s">
        <v>408</v>
      </c>
      <c r="D3" s="180" t="s">
        <v>44</v>
      </c>
      <c r="E3" s="179" t="s">
        <v>408</v>
      </c>
      <c r="F3" s="180" t="s">
        <v>44</v>
      </c>
      <c r="G3" s="179" t="s">
        <v>408</v>
      </c>
      <c r="H3" s="184" t="s">
        <v>44</v>
      </c>
      <c r="I3" s="560"/>
    </row>
    <row r="4" spans="2:9" ht="15.6" x14ac:dyDescent="0.3">
      <c r="B4" s="177" t="s">
        <v>396</v>
      </c>
      <c r="C4" s="181"/>
      <c r="D4" s="163">
        <v>2</v>
      </c>
      <c r="E4" s="181"/>
      <c r="F4" s="163">
        <v>1</v>
      </c>
      <c r="G4" s="181"/>
      <c r="H4" s="185">
        <v>0</v>
      </c>
      <c r="I4" s="363">
        <f>SUM(D4+F4+H4)</f>
        <v>3</v>
      </c>
    </row>
    <row r="5" spans="2:9" ht="15.6" x14ac:dyDescent="0.3">
      <c r="B5" s="178" t="s">
        <v>395</v>
      </c>
      <c r="C5" s="181"/>
      <c r="D5" s="164">
        <v>2</v>
      </c>
      <c r="E5" s="182"/>
      <c r="F5" s="164">
        <v>2</v>
      </c>
      <c r="G5" s="182"/>
      <c r="H5" s="186">
        <v>1</v>
      </c>
      <c r="I5" s="363">
        <f t="shared" ref="I5:I12" si="0">SUM(D5+F5+H5)</f>
        <v>5</v>
      </c>
    </row>
    <row r="6" spans="2:9" ht="15.6" x14ac:dyDescent="0.3">
      <c r="B6" s="178" t="s">
        <v>397</v>
      </c>
      <c r="C6" s="181"/>
      <c r="D6" s="164">
        <v>4</v>
      </c>
      <c r="E6" s="182"/>
      <c r="F6" s="164">
        <v>5</v>
      </c>
      <c r="G6" s="182"/>
      <c r="H6" s="186">
        <v>4</v>
      </c>
      <c r="I6" s="363">
        <f t="shared" si="0"/>
        <v>13</v>
      </c>
    </row>
    <row r="7" spans="2:9" ht="15.6" x14ac:dyDescent="0.3">
      <c r="B7" s="178" t="s">
        <v>401</v>
      </c>
      <c r="C7" s="181"/>
      <c r="D7" s="164">
        <v>1</v>
      </c>
      <c r="E7" s="182"/>
      <c r="F7" s="164">
        <v>4</v>
      </c>
      <c r="G7" s="182"/>
      <c r="H7" s="186">
        <v>3</v>
      </c>
      <c r="I7" s="363">
        <f>SUM(D7+F7+H7)</f>
        <v>8</v>
      </c>
    </row>
    <row r="8" spans="2:9" ht="15.6" x14ac:dyDescent="0.3">
      <c r="B8" s="178" t="s">
        <v>398</v>
      </c>
      <c r="C8" s="181"/>
      <c r="D8" s="164">
        <v>2</v>
      </c>
      <c r="E8" s="182"/>
      <c r="F8" s="164">
        <v>2</v>
      </c>
      <c r="G8" s="182"/>
      <c r="H8" s="186">
        <v>3</v>
      </c>
      <c r="I8" s="363">
        <f t="shared" si="0"/>
        <v>7</v>
      </c>
    </row>
    <row r="9" spans="2:9" ht="15.6" x14ac:dyDescent="0.3">
      <c r="B9" s="178" t="s">
        <v>399</v>
      </c>
      <c r="C9" s="181"/>
      <c r="D9" s="164">
        <v>1</v>
      </c>
      <c r="E9" s="182"/>
      <c r="F9" s="164">
        <v>1</v>
      </c>
      <c r="G9" s="182"/>
      <c r="H9" s="186">
        <v>1</v>
      </c>
      <c r="I9" s="363">
        <f t="shared" si="0"/>
        <v>3</v>
      </c>
    </row>
    <row r="10" spans="2:9" ht="15.6" x14ac:dyDescent="0.3">
      <c r="B10" s="178" t="s">
        <v>400</v>
      </c>
      <c r="C10" s="181"/>
      <c r="D10" s="164">
        <v>1</v>
      </c>
      <c r="E10" s="182"/>
      <c r="F10" s="164">
        <v>2</v>
      </c>
      <c r="G10" s="182"/>
      <c r="H10" s="186">
        <v>1</v>
      </c>
      <c r="I10" s="363">
        <f t="shared" si="0"/>
        <v>4</v>
      </c>
    </row>
    <row r="11" spans="2:9" ht="15.6" x14ac:dyDescent="0.3">
      <c r="B11" s="178" t="s">
        <v>402</v>
      </c>
      <c r="C11" s="200"/>
      <c r="D11" s="176">
        <v>1</v>
      </c>
      <c r="E11" s="183"/>
      <c r="F11" s="176">
        <v>0</v>
      </c>
      <c r="G11" s="183"/>
      <c r="H11" s="187">
        <v>0</v>
      </c>
      <c r="I11" s="363">
        <f t="shared" si="0"/>
        <v>1</v>
      </c>
    </row>
    <row r="12" spans="2:9" ht="16.2" thickBot="1" x14ac:dyDescent="0.35">
      <c r="B12" s="364" t="s">
        <v>741</v>
      </c>
      <c r="C12" s="365"/>
      <c r="D12" s="366">
        <v>1</v>
      </c>
      <c r="E12" s="367"/>
      <c r="F12" s="366">
        <v>0</v>
      </c>
      <c r="G12" s="367"/>
      <c r="H12" s="368">
        <v>0</v>
      </c>
      <c r="I12" s="369">
        <f t="shared" si="0"/>
        <v>1</v>
      </c>
    </row>
    <row r="13" spans="2:9" ht="16.2" thickBot="1" x14ac:dyDescent="0.35">
      <c r="B13" s="370" t="s">
        <v>156</v>
      </c>
      <c r="C13" s="371"/>
      <c r="D13" s="372">
        <f>SUM(D4:D12)</f>
        <v>15</v>
      </c>
      <c r="E13" s="371"/>
      <c r="F13" s="372">
        <f>SUM(F4:F12)</f>
        <v>17</v>
      </c>
      <c r="G13" s="371"/>
      <c r="H13" s="373">
        <f>SUM(H4:H12)</f>
        <v>13</v>
      </c>
      <c r="I13" s="374">
        <f>SUM(D13:H13)</f>
        <v>45</v>
      </c>
    </row>
    <row r="15" spans="2:9" x14ac:dyDescent="0.3">
      <c r="B15" s="199"/>
    </row>
    <row r="16" spans="2:9" x14ac:dyDescent="0.3">
      <c r="B16" s="199"/>
    </row>
    <row r="17" spans="2:2" x14ac:dyDescent="0.3">
      <c r="B17" s="199"/>
    </row>
    <row r="19" spans="2:2" x14ac:dyDescent="0.3">
      <c r="B19" s="199"/>
    </row>
  </sheetData>
  <mergeCells count="5">
    <mergeCell ref="I2:I3"/>
    <mergeCell ref="B2:B3"/>
    <mergeCell ref="C2:D2"/>
    <mergeCell ref="E2:F2"/>
    <mergeCell ref="G2:H2"/>
  </mergeCells>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O901"/>
  <sheetViews>
    <sheetView zoomScale="85" zoomScaleNormal="85" workbookViewId="0">
      <selection activeCell="I4" sqref="I4"/>
    </sheetView>
  </sheetViews>
  <sheetFormatPr defaultColWidth="9.109375" defaultRowHeight="14.4" x14ac:dyDescent="0.3"/>
  <cols>
    <col min="1" max="1" width="15.6640625" style="172" bestFit="1" customWidth="1"/>
    <col min="2" max="2" width="110.109375" style="119" customWidth="1"/>
    <col min="3" max="3" width="33" style="120" customWidth="1"/>
    <col min="4" max="4" width="8" style="121" bestFit="1" customWidth="1"/>
    <col min="5" max="5" width="9.109375" style="122" customWidth="1"/>
    <col min="6" max="6" width="9.88671875" style="189" bestFit="1" customWidth="1"/>
    <col min="7" max="7" width="9.88671875" style="122" customWidth="1"/>
    <col min="8" max="8" width="9.88671875" style="195" customWidth="1"/>
    <col min="9" max="9" width="14.88671875" style="122" customWidth="1"/>
    <col min="10" max="10" width="14" style="119" customWidth="1"/>
    <col min="11" max="11" width="31.5546875" style="132" customWidth="1"/>
    <col min="12" max="12" width="5" style="132" customWidth="1"/>
    <col min="13" max="16384" width="9.109375" style="132"/>
  </cols>
  <sheetData>
    <row r="1" spans="1:12" x14ac:dyDescent="0.2">
      <c r="B1" s="125"/>
      <c r="D1" s="120"/>
      <c r="E1" s="197"/>
      <c r="F1" s="198"/>
      <c r="G1" s="190"/>
      <c r="H1" s="193"/>
      <c r="I1" s="190"/>
      <c r="J1" s="149"/>
    </row>
    <row r="2" spans="1:12" x14ac:dyDescent="0.3">
      <c r="E2" s="150" t="s">
        <v>159</v>
      </c>
      <c r="F2" s="208" t="s">
        <v>160</v>
      </c>
      <c r="G2" s="151" t="s">
        <v>161</v>
      </c>
      <c r="H2" s="209" t="s">
        <v>162</v>
      </c>
      <c r="I2" s="151" t="s">
        <v>163</v>
      </c>
      <c r="J2" s="210"/>
    </row>
    <row r="3" spans="1:12" s="159" customFormat="1" ht="43.2" x14ac:dyDescent="0.3">
      <c r="A3" s="154" t="s">
        <v>1697</v>
      </c>
      <c r="B3" s="155" t="s">
        <v>153</v>
      </c>
      <c r="C3" s="158" t="s">
        <v>393</v>
      </c>
      <c r="D3" s="154" t="s">
        <v>164</v>
      </c>
      <c r="E3" s="154" t="s">
        <v>165</v>
      </c>
      <c r="F3" s="188" t="s">
        <v>167</v>
      </c>
      <c r="G3" s="156" t="s">
        <v>168</v>
      </c>
      <c r="H3" s="194" t="s">
        <v>169</v>
      </c>
      <c r="I3" s="157" t="s">
        <v>170</v>
      </c>
      <c r="J3" s="207" t="s">
        <v>171</v>
      </c>
      <c r="K3" s="207" t="s">
        <v>47</v>
      </c>
      <c r="L3" s="132"/>
    </row>
    <row r="4" spans="1:12" s="142" customFormat="1" ht="23.4" x14ac:dyDescent="0.3">
      <c r="A4" s="174" t="s">
        <v>1698</v>
      </c>
      <c r="B4" s="174" t="str">
        <f>'CLIN Summary'!C67</f>
        <v>First Articles - Hardware, Software &amp; non-CIS (BATCH #1)</v>
      </c>
      <c r="C4" s="205"/>
      <c r="D4" s="206"/>
      <c r="E4" s="212"/>
      <c r="F4" s="212"/>
      <c r="G4" s="250" t="s">
        <v>414</v>
      </c>
      <c r="H4" s="211">
        <v>0</v>
      </c>
      <c r="I4" s="152"/>
      <c r="J4" s="253" t="s">
        <v>415</v>
      </c>
      <c r="K4" s="175"/>
      <c r="L4" s="132"/>
    </row>
    <row r="5" spans="1:12" s="131" customFormat="1" ht="21" x14ac:dyDescent="0.4">
      <c r="A5" s="416">
        <v>1</v>
      </c>
      <c r="B5" s="417" t="s">
        <v>396</v>
      </c>
      <c r="C5" s="417"/>
      <c r="D5" s="413">
        <v>1</v>
      </c>
      <c r="E5" s="413">
        <v>2</v>
      </c>
      <c r="F5" s="417"/>
      <c r="G5" s="417"/>
      <c r="H5" s="417"/>
      <c r="I5" s="417"/>
      <c r="J5" s="417"/>
      <c r="K5" s="417"/>
      <c r="L5" s="132"/>
    </row>
    <row r="6" spans="1:12" ht="18" x14ac:dyDescent="0.35">
      <c r="A6" s="395">
        <v>1.1000000000000001</v>
      </c>
      <c r="B6" s="396" t="s">
        <v>742</v>
      </c>
      <c r="C6" s="396"/>
      <c r="D6" s="397">
        <v>1</v>
      </c>
      <c r="E6" s="397">
        <v>2</v>
      </c>
      <c r="F6" s="396"/>
      <c r="G6" s="396"/>
      <c r="H6" s="396"/>
      <c r="I6" s="396"/>
      <c r="J6" s="396"/>
      <c r="K6" s="396"/>
    </row>
    <row r="7" spans="1:12" x14ac:dyDescent="0.3">
      <c r="A7" s="398" t="s">
        <v>50</v>
      </c>
      <c r="B7" s="399" t="s">
        <v>743</v>
      </c>
      <c r="C7" s="399"/>
      <c r="D7" s="400">
        <v>1</v>
      </c>
      <c r="E7" s="400">
        <v>2</v>
      </c>
      <c r="F7" s="399"/>
      <c r="G7" s="399"/>
      <c r="H7" s="399"/>
      <c r="I7" s="399"/>
      <c r="J7" s="399"/>
      <c r="K7" s="399"/>
    </row>
    <row r="8" spans="1:12" x14ac:dyDescent="0.3">
      <c r="A8" s="401" t="s">
        <v>744</v>
      </c>
      <c r="B8" s="402" t="s">
        <v>745</v>
      </c>
      <c r="C8" s="402"/>
      <c r="D8" s="403">
        <v>1</v>
      </c>
      <c r="E8" s="403">
        <v>2</v>
      </c>
      <c r="F8" s="402"/>
      <c r="G8" s="402"/>
      <c r="H8" s="402"/>
      <c r="I8" s="402"/>
      <c r="J8" s="402"/>
      <c r="K8" s="402"/>
    </row>
    <row r="9" spans="1:12" x14ac:dyDescent="0.3">
      <c r="A9" s="388" t="s">
        <v>746</v>
      </c>
      <c r="B9" s="389" t="s">
        <v>747</v>
      </c>
      <c r="C9" s="389"/>
      <c r="D9" s="404">
        <v>2</v>
      </c>
      <c r="E9" s="404">
        <v>4</v>
      </c>
      <c r="F9" s="418">
        <v>0</v>
      </c>
      <c r="G9" s="418">
        <f>E9*F9</f>
        <v>0</v>
      </c>
      <c r="H9" s="418">
        <f>$H$4*G9</f>
        <v>0</v>
      </c>
      <c r="I9" s="418">
        <f>G9+H9</f>
        <v>0</v>
      </c>
      <c r="J9" s="419"/>
      <c r="K9" s="118"/>
    </row>
    <row r="10" spans="1:12" x14ac:dyDescent="0.3">
      <c r="A10" s="401" t="s">
        <v>748</v>
      </c>
      <c r="B10" s="402" t="s">
        <v>749</v>
      </c>
      <c r="C10" s="402"/>
      <c r="D10" s="403">
        <v>1</v>
      </c>
      <c r="E10" s="403">
        <v>2</v>
      </c>
      <c r="F10" s="420"/>
      <c r="G10" s="420"/>
      <c r="H10" s="420"/>
      <c r="I10" s="420"/>
      <c r="J10" s="420"/>
      <c r="K10" s="402"/>
    </row>
    <row r="11" spans="1:12" x14ac:dyDescent="0.3">
      <c r="A11" s="388" t="s">
        <v>750</v>
      </c>
      <c r="B11" s="389" t="s">
        <v>751</v>
      </c>
      <c r="C11" s="389"/>
      <c r="D11" s="404">
        <v>0</v>
      </c>
      <c r="E11" s="404">
        <v>0</v>
      </c>
      <c r="F11" s="418">
        <v>0</v>
      </c>
      <c r="G11" s="418">
        <f>E11*F11</f>
        <v>0</v>
      </c>
      <c r="H11" s="418">
        <f>$H$4*G11</f>
        <v>0</v>
      </c>
      <c r="I11" s="418">
        <f>G11+H11</f>
        <v>0</v>
      </c>
      <c r="J11" s="419"/>
      <c r="K11" s="118"/>
    </row>
    <row r="12" spans="1:12" x14ac:dyDescent="0.3">
      <c r="A12" s="388" t="s">
        <v>752</v>
      </c>
      <c r="B12" s="389" t="s">
        <v>753</v>
      </c>
      <c r="C12" s="389"/>
      <c r="D12" s="404">
        <v>3</v>
      </c>
      <c r="E12" s="404">
        <v>6</v>
      </c>
      <c r="F12" s="418">
        <v>0</v>
      </c>
      <c r="G12" s="418">
        <f>E12*F12</f>
        <v>0</v>
      </c>
      <c r="H12" s="418">
        <f>$H$4*G12</f>
        <v>0</v>
      </c>
      <c r="I12" s="418">
        <f>G12+H12</f>
        <v>0</v>
      </c>
      <c r="J12" s="419"/>
      <c r="K12" s="118"/>
    </row>
    <row r="13" spans="1:12" x14ac:dyDescent="0.3">
      <c r="A13" s="388" t="s">
        <v>754</v>
      </c>
      <c r="B13" s="389" t="s">
        <v>755</v>
      </c>
      <c r="C13" s="389"/>
      <c r="D13" s="404">
        <v>1</v>
      </c>
      <c r="E13" s="404">
        <v>2</v>
      </c>
      <c r="F13" s="418">
        <v>0</v>
      </c>
      <c r="G13" s="418">
        <f>E13*F13</f>
        <v>0</v>
      </c>
      <c r="H13" s="418">
        <f>$H$4*G13</f>
        <v>0</v>
      </c>
      <c r="I13" s="418">
        <f>G13+H13</f>
        <v>0</v>
      </c>
      <c r="J13" s="419"/>
      <c r="K13" s="118"/>
    </row>
    <row r="14" spans="1:12" x14ac:dyDescent="0.3">
      <c r="A14" s="388" t="s">
        <v>756</v>
      </c>
      <c r="B14" s="389" t="s">
        <v>450</v>
      </c>
      <c r="C14" s="389"/>
      <c r="D14" s="404">
        <v>1</v>
      </c>
      <c r="E14" s="404">
        <v>2</v>
      </c>
      <c r="F14" s="418">
        <v>0</v>
      </c>
      <c r="G14" s="418">
        <f>E14*F14</f>
        <v>0</v>
      </c>
      <c r="H14" s="418">
        <f>$H$4*G14</f>
        <v>0</v>
      </c>
      <c r="I14" s="418">
        <f>G14+H14</f>
        <v>0</v>
      </c>
      <c r="J14" s="419"/>
      <c r="K14" s="118"/>
    </row>
    <row r="15" spans="1:12" x14ac:dyDescent="0.3">
      <c r="A15" s="388" t="s">
        <v>757</v>
      </c>
      <c r="B15" s="389" t="s">
        <v>758</v>
      </c>
      <c r="C15" s="389"/>
      <c r="D15" s="404">
        <v>0</v>
      </c>
      <c r="E15" s="404">
        <v>0</v>
      </c>
      <c r="F15" s="418">
        <v>0</v>
      </c>
      <c r="G15" s="418">
        <f>E15*F15</f>
        <v>0</v>
      </c>
      <c r="H15" s="418">
        <f>$H$4*G15</f>
        <v>0</v>
      </c>
      <c r="I15" s="418">
        <f>G15+H15</f>
        <v>0</v>
      </c>
      <c r="J15" s="419"/>
      <c r="K15" s="118"/>
    </row>
    <row r="16" spans="1:12" x14ac:dyDescent="0.3">
      <c r="A16" s="398" t="s">
        <v>52</v>
      </c>
      <c r="B16" s="399" t="s">
        <v>759</v>
      </c>
      <c r="C16" s="399"/>
      <c r="D16" s="400">
        <v>1</v>
      </c>
      <c r="E16" s="400">
        <v>2</v>
      </c>
      <c r="F16" s="421"/>
      <c r="G16" s="421"/>
      <c r="H16" s="421"/>
      <c r="I16" s="421"/>
      <c r="J16" s="421"/>
      <c r="K16" s="399"/>
    </row>
    <row r="17" spans="1:11" x14ac:dyDescent="0.3">
      <c r="A17" s="401" t="s">
        <v>760</v>
      </c>
      <c r="B17" s="402" t="s">
        <v>761</v>
      </c>
      <c r="C17" s="402"/>
      <c r="D17" s="403">
        <v>1</v>
      </c>
      <c r="E17" s="403">
        <v>2</v>
      </c>
      <c r="F17" s="420"/>
      <c r="G17" s="420"/>
      <c r="H17" s="420"/>
      <c r="I17" s="420"/>
      <c r="J17" s="420"/>
      <c r="K17" s="402"/>
    </row>
    <row r="18" spans="1:11" x14ac:dyDescent="0.3">
      <c r="A18" s="388" t="s">
        <v>762</v>
      </c>
      <c r="B18" s="389" t="s">
        <v>763</v>
      </c>
      <c r="C18" s="389"/>
      <c r="D18" s="404">
        <v>1</v>
      </c>
      <c r="E18" s="404">
        <v>2</v>
      </c>
      <c r="F18" s="418">
        <v>0</v>
      </c>
      <c r="G18" s="418">
        <f>E18*F18</f>
        <v>0</v>
      </c>
      <c r="H18" s="418">
        <f>$H$4*G18</f>
        <v>0</v>
      </c>
      <c r="I18" s="418">
        <f>G18+H18</f>
        <v>0</v>
      </c>
      <c r="J18" s="419"/>
      <c r="K18" s="118"/>
    </row>
    <row r="19" spans="1:11" x14ac:dyDescent="0.3">
      <c r="A19" s="388" t="s">
        <v>765</v>
      </c>
      <c r="B19" s="389" t="s">
        <v>766</v>
      </c>
      <c r="C19" s="389"/>
      <c r="D19" s="404">
        <v>1</v>
      </c>
      <c r="E19" s="404">
        <v>2</v>
      </c>
      <c r="F19" s="418">
        <v>0</v>
      </c>
      <c r="G19" s="418">
        <f>E19*F19</f>
        <v>0</v>
      </c>
      <c r="H19" s="418">
        <f>$H$4*G19</f>
        <v>0</v>
      </c>
      <c r="I19" s="418">
        <f>G19+H19</f>
        <v>0</v>
      </c>
      <c r="J19" s="419"/>
      <c r="K19" s="118"/>
    </row>
    <row r="20" spans="1:11" x14ac:dyDescent="0.3">
      <c r="A20" s="388" t="s">
        <v>767</v>
      </c>
      <c r="B20" s="389" t="s">
        <v>768</v>
      </c>
      <c r="C20" s="389"/>
      <c r="D20" s="404">
        <v>1</v>
      </c>
      <c r="E20" s="404">
        <v>2</v>
      </c>
      <c r="F20" s="418">
        <v>0</v>
      </c>
      <c r="G20" s="418">
        <f>E20*F20</f>
        <v>0</v>
      </c>
      <c r="H20" s="418">
        <f>$H$4*G20</f>
        <v>0</v>
      </c>
      <c r="I20" s="418">
        <f>G20+H20</f>
        <v>0</v>
      </c>
      <c r="J20" s="419"/>
      <c r="K20" s="118"/>
    </row>
    <row r="21" spans="1:11" x14ac:dyDescent="0.3">
      <c r="A21" s="401" t="s">
        <v>769</v>
      </c>
      <c r="B21" s="402" t="s">
        <v>770</v>
      </c>
      <c r="C21" s="402"/>
      <c r="D21" s="403">
        <v>1</v>
      </c>
      <c r="E21" s="403">
        <v>2</v>
      </c>
      <c r="F21" s="420"/>
      <c r="G21" s="420"/>
      <c r="H21" s="420"/>
      <c r="I21" s="420"/>
      <c r="J21" s="420"/>
      <c r="K21" s="402"/>
    </row>
    <row r="22" spans="1:11" x14ac:dyDescent="0.3">
      <c r="A22" s="388" t="s">
        <v>771</v>
      </c>
      <c r="B22" s="389" t="s">
        <v>763</v>
      </c>
      <c r="C22" s="389"/>
      <c r="D22" s="404">
        <v>1</v>
      </c>
      <c r="E22" s="404">
        <v>2</v>
      </c>
      <c r="F22" s="418">
        <v>0</v>
      </c>
      <c r="G22" s="418">
        <f>E22*F22</f>
        <v>0</v>
      </c>
      <c r="H22" s="418">
        <f>$H$4*G22</f>
        <v>0</v>
      </c>
      <c r="I22" s="418">
        <f>G22+H22</f>
        <v>0</v>
      </c>
      <c r="J22" s="419"/>
      <c r="K22" s="118"/>
    </row>
    <row r="23" spans="1:11" x14ac:dyDescent="0.3">
      <c r="A23" s="401" t="s">
        <v>772</v>
      </c>
      <c r="B23" s="402" t="s">
        <v>773</v>
      </c>
      <c r="C23" s="402"/>
      <c r="D23" s="403">
        <v>1</v>
      </c>
      <c r="E23" s="403">
        <v>2</v>
      </c>
      <c r="F23" s="420"/>
      <c r="G23" s="420"/>
      <c r="H23" s="420"/>
      <c r="I23" s="420"/>
      <c r="J23" s="420"/>
      <c r="K23" s="402"/>
    </row>
    <row r="24" spans="1:11" x14ac:dyDescent="0.3">
      <c r="A24" s="388" t="s">
        <v>774</v>
      </c>
      <c r="B24" s="389" t="s">
        <v>775</v>
      </c>
      <c r="C24" s="389"/>
      <c r="D24" s="404">
        <v>1</v>
      </c>
      <c r="E24" s="404">
        <v>2</v>
      </c>
      <c r="F24" s="418">
        <v>0</v>
      </c>
      <c r="G24" s="418">
        <f>E24*F24</f>
        <v>0</v>
      </c>
      <c r="H24" s="418">
        <f>$H$4*G24</f>
        <v>0</v>
      </c>
      <c r="I24" s="418">
        <f>G24+H24</f>
        <v>0</v>
      </c>
      <c r="J24" s="419"/>
      <c r="K24" s="118"/>
    </row>
    <row r="25" spans="1:11" x14ac:dyDescent="0.3">
      <c r="A25" s="388" t="s">
        <v>776</v>
      </c>
      <c r="B25" s="389" t="s">
        <v>777</v>
      </c>
      <c r="C25" s="389"/>
      <c r="D25" s="404">
        <v>1</v>
      </c>
      <c r="E25" s="404">
        <v>2</v>
      </c>
      <c r="F25" s="418">
        <v>0</v>
      </c>
      <c r="G25" s="418">
        <f>E25*F25</f>
        <v>0</v>
      </c>
      <c r="H25" s="418">
        <f>$H$4*G25</f>
        <v>0</v>
      </c>
      <c r="I25" s="418">
        <f>G25+H25</f>
        <v>0</v>
      </c>
      <c r="J25" s="419"/>
      <c r="K25" s="118"/>
    </row>
    <row r="26" spans="1:11" x14ac:dyDescent="0.3">
      <c r="A26" s="401" t="s">
        <v>778</v>
      </c>
      <c r="B26" s="402" t="s">
        <v>392</v>
      </c>
      <c r="C26" s="402"/>
      <c r="D26" s="403">
        <v>2</v>
      </c>
      <c r="E26" s="403">
        <v>4</v>
      </c>
      <c r="F26" s="420"/>
      <c r="G26" s="420"/>
      <c r="H26" s="420"/>
      <c r="I26" s="420"/>
      <c r="J26" s="420"/>
      <c r="K26" s="402"/>
    </row>
    <row r="27" spans="1:11" x14ac:dyDescent="0.3">
      <c r="A27" s="388" t="s">
        <v>779</v>
      </c>
      <c r="B27" s="389" t="s">
        <v>780</v>
      </c>
      <c r="C27" s="389"/>
      <c r="D27" s="519">
        <v>2</v>
      </c>
      <c r="E27" s="519">
        <v>4</v>
      </c>
      <c r="F27" s="418">
        <v>0</v>
      </c>
      <c r="G27" s="418">
        <f>E27*F27</f>
        <v>0</v>
      </c>
      <c r="H27" s="418">
        <f>$H$4*G27</f>
        <v>0</v>
      </c>
      <c r="I27" s="418">
        <f>G27+H27</f>
        <v>0</v>
      </c>
      <c r="J27" s="419"/>
      <c r="K27" s="118"/>
    </row>
    <row r="28" spans="1:11" x14ac:dyDescent="0.3">
      <c r="A28" s="386" t="s">
        <v>781</v>
      </c>
      <c r="B28" s="385" t="s">
        <v>764</v>
      </c>
      <c r="C28" s="385"/>
      <c r="D28" s="521">
        <v>2</v>
      </c>
      <c r="E28" s="521">
        <v>4</v>
      </c>
      <c r="F28" s="418">
        <v>0</v>
      </c>
      <c r="G28" s="418">
        <f>E28*F28</f>
        <v>0</v>
      </c>
      <c r="H28" s="418">
        <f>$H$4*G28</f>
        <v>0</v>
      </c>
      <c r="I28" s="418">
        <f>G28+H28</f>
        <v>0</v>
      </c>
      <c r="J28" s="419"/>
      <c r="K28" s="118"/>
    </row>
    <row r="29" spans="1:11" x14ac:dyDescent="0.3">
      <c r="A29" s="386" t="s">
        <v>782</v>
      </c>
      <c r="B29" s="385" t="s">
        <v>783</v>
      </c>
      <c r="C29" s="385"/>
      <c r="D29" s="521">
        <v>2</v>
      </c>
      <c r="E29" s="521">
        <v>4</v>
      </c>
      <c r="F29" s="418">
        <v>0</v>
      </c>
      <c r="G29" s="418">
        <f>E29*F29</f>
        <v>0</v>
      </c>
      <c r="H29" s="418">
        <f>$H$4*G29</f>
        <v>0</v>
      </c>
      <c r="I29" s="418">
        <f>G29+H29</f>
        <v>0</v>
      </c>
      <c r="J29" s="419"/>
      <c r="K29" s="118"/>
    </row>
    <row r="30" spans="1:11" x14ac:dyDescent="0.3">
      <c r="A30" s="386" t="s">
        <v>784</v>
      </c>
      <c r="B30" s="385" t="s">
        <v>785</v>
      </c>
      <c r="C30" s="385"/>
      <c r="D30" s="521">
        <v>2</v>
      </c>
      <c r="E30" s="521">
        <v>4</v>
      </c>
      <c r="F30" s="418">
        <v>0</v>
      </c>
      <c r="G30" s="418">
        <f>E30*F30</f>
        <v>0</v>
      </c>
      <c r="H30" s="418">
        <f>$H$4*G30</f>
        <v>0</v>
      </c>
      <c r="I30" s="418">
        <f>G30+H30</f>
        <v>0</v>
      </c>
      <c r="J30" s="419"/>
      <c r="K30" s="118"/>
    </row>
    <row r="31" spans="1:11" x14ac:dyDescent="0.3">
      <c r="A31" s="381" t="s">
        <v>786</v>
      </c>
      <c r="B31" s="382" t="s">
        <v>787</v>
      </c>
      <c r="C31" s="382"/>
      <c r="D31" s="392">
        <v>1</v>
      </c>
      <c r="E31" s="392">
        <v>2</v>
      </c>
      <c r="F31" s="422"/>
      <c r="G31" s="422"/>
      <c r="H31" s="422"/>
      <c r="I31" s="422"/>
      <c r="J31" s="422"/>
      <c r="K31" s="382"/>
    </row>
    <row r="32" spans="1:11" x14ac:dyDescent="0.3">
      <c r="A32" s="383" t="s">
        <v>788</v>
      </c>
      <c r="B32" s="384" t="s">
        <v>789</v>
      </c>
      <c r="C32" s="384"/>
      <c r="D32" s="393">
        <v>1</v>
      </c>
      <c r="E32" s="393">
        <v>2</v>
      </c>
      <c r="F32" s="418">
        <v>0</v>
      </c>
      <c r="G32" s="418">
        <f t="shared" ref="G32:G38" si="0">E32*F32</f>
        <v>0</v>
      </c>
      <c r="H32" s="418">
        <f t="shared" ref="H32:H38" si="1">$H$4*G32</f>
        <v>0</v>
      </c>
      <c r="I32" s="418">
        <f t="shared" ref="I32:I38" si="2">G32+H32</f>
        <v>0</v>
      </c>
      <c r="J32" s="419"/>
      <c r="K32" s="118"/>
    </row>
    <row r="33" spans="1:11" x14ac:dyDescent="0.3">
      <c r="A33" s="386" t="s">
        <v>790</v>
      </c>
      <c r="B33" s="385" t="s">
        <v>791</v>
      </c>
      <c r="C33" s="385"/>
      <c r="D33" s="394">
        <v>1</v>
      </c>
      <c r="E33" s="394">
        <v>2</v>
      </c>
      <c r="F33" s="418">
        <v>0</v>
      </c>
      <c r="G33" s="418">
        <f t="shared" si="0"/>
        <v>0</v>
      </c>
      <c r="H33" s="418">
        <f t="shared" si="1"/>
        <v>0</v>
      </c>
      <c r="I33" s="418">
        <f t="shared" si="2"/>
        <v>0</v>
      </c>
      <c r="J33" s="419"/>
      <c r="K33" s="118"/>
    </row>
    <row r="34" spans="1:11" x14ac:dyDescent="0.3">
      <c r="A34" s="383" t="s">
        <v>792</v>
      </c>
      <c r="B34" s="384" t="s">
        <v>793</v>
      </c>
      <c r="C34" s="384"/>
      <c r="D34" s="393">
        <v>1</v>
      </c>
      <c r="E34" s="393">
        <v>2</v>
      </c>
      <c r="F34" s="418">
        <v>0</v>
      </c>
      <c r="G34" s="418">
        <f t="shared" si="0"/>
        <v>0</v>
      </c>
      <c r="H34" s="418">
        <f t="shared" si="1"/>
        <v>0</v>
      </c>
      <c r="I34" s="418">
        <f t="shared" si="2"/>
        <v>0</v>
      </c>
      <c r="J34" s="419"/>
      <c r="K34" s="118"/>
    </row>
    <row r="35" spans="1:11" x14ac:dyDescent="0.3">
      <c r="A35" s="386" t="s">
        <v>794</v>
      </c>
      <c r="B35" s="385" t="s">
        <v>791</v>
      </c>
      <c r="C35" s="385"/>
      <c r="D35" s="394">
        <v>1</v>
      </c>
      <c r="E35" s="394">
        <v>2</v>
      </c>
      <c r="F35" s="418">
        <v>0</v>
      </c>
      <c r="G35" s="418">
        <f t="shared" si="0"/>
        <v>0</v>
      </c>
      <c r="H35" s="418">
        <f t="shared" si="1"/>
        <v>0</v>
      </c>
      <c r="I35" s="418">
        <f t="shared" si="2"/>
        <v>0</v>
      </c>
      <c r="J35" s="419"/>
      <c r="K35" s="118"/>
    </row>
    <row r="36" spans="1:11" x14ac:dyDescent="0.3">
      <c r="A36" s="383" t="s">
        <v>795</v>
      </c>
      <c r="B36" s="384" t="s">
        <v>796</v>
      </c>
      <c r="C36" s="384"/>
      <c r="D36" s="393">
        <v>1</v>
      </c>
      <c r="E36" s="393">
        <v>2</v>
      </c>
      <c r="F36" s="418">
        <v>0</v>
      </c>
      <c r="G36" s="418">
        <f t="shared" si="0"/>
        <v>0</v>
      </c>
      <c r="H36" s="418">
        <f t="shared" si="1"/>
        <v>0</v>
      </c>
      <c r="I36" s="418">
        <f t="shared" si="2"/>
        <v>0</v>
      </c>
      <c r="J36" s="419"/>
      <c r="K36" s="118"/>
    </row>
    <row r="37" spans="1:11" x14ac:dyDescent="0.3">
      <c r="A37" s="383" t="s">
        <v>797</v>
      </c>
      <c r="B37" s="384" t="s">
        <v>798</v>
      </c>
      <c r="C37" s="384"/>
      <c r="D37" s="393">
        <v>1</v>
      </c>
      <c r="E37" s="393">
        <v>2</v>
      </c>
      <c r="F37" s="418">
        <v>0</v>
      </c>
      <c r="G37" s="418">
        <f t="shared" si="0"/>
        <v>0</v>
      </c>
      <c r="H37" s="418">
        <f t="shared" si="1"/>
        <v>0</v>
      </c>
      <c r="I37" s="418">
        <f t="shared" si="2"/>
        <v>0</v>
      </c>
      <c r="J37" s="419"/>
      <c r="K37" s="118"/>
    </row>
    <row r="38" spans="1:11" x14ac:dyDescent="0.3">
      <c r="A38" s="383" t="s">
        <v>799</v>
      </c>
      <c r="B38" s="384" t="s">
        <v>800</v>
      </c>
      <c r="C38" s="384"/>
      <c r="D38" s="393">
        <v>1</v>
      </c>
      <c r="E38" s="393">
        <v>2</v>
      </c>
      <c r="F38" s="418">
        <v>0</v>
      </c>
      <c r="G38" s="418">
        <f t="shared" si="0"/>
        <v>0</v>
      </c>
      <c r="H38" s="418">
        <f t="shared" si="1"/>
        <v>0</v>
      </c>
      <c r="I38" s="418">
        <f t="shared" si="2"/>
        <v>0</v>
      </c>
      <c r="J38" s="419"/>
      <c r="K38" s="118"/>
    </row>
    <row r="39" spans="1:11" x14ac:dyDescent="0.3">
      <c r="A39" s="379" t="s">
        <v>54</v>
      </c>
      <c r="B39" s="380" t="s">
        <v>801</v>
      </c>
      <c r="C39" s="380"/>
      <c r="D39" s="391">
        <v>1</v>
      </c>
      <c r="E39" s="391">
        <v>2</v>
      </c>
      <c r="F39" s="423"/>
      <c r="G39" s="423"/>
      <c r="H39" s="423"/>
      <c r="I39" s="423"/>
      <c r="J39" s="423"/>
      <c r="K39" s="380"/>
    </row>
    <row r="40" spans="1:11" x14ac:dyDescent="0.3">
      <c r="A40" s="381" t="s">
        <v>802</v>
      </c>
      <c r="B40" s="382" t="s">
        <v>803</v>
      </c>
      <c r="C40" s="382"/>
      <c r="D40" s="392">
        <v>1</v>
      </c>
      <c r="E40" s="392">
        <v>2</v>
      </c>
      <c r="F40" s="422"/>
      <c r="G40" s="422"/>
      <c r="H40" s="422"/>
      <c r="I40" s="422"/>
      <c r="J40" s="422"/>
      <c r="K40" s="382"/>
    </row>
    <row r="41" spans="1:11" x14ac:dyDescent="0.3">
      <c r="A41" s="383" t="s">
        <v>804</v>
      </c>
      <c r="B41" s="384" t="s">
        <v>805</v>
      </c>
      <c r="C41" s="384"/>
      <c r="D41" s="393">
        <v>1</v>
      </c>
      <c r="E41" s="393">
        <v>2</v>
      </c>
      <c r="F41" s="418">
        <v>0</v>
      </c>
      <c r="G41" s="418">
        <f>E41*F41</f>
        <v>0</v>
      </c>
      <c r="H41" s="418">
        <f>$H$4*G41</f>
        <v>0</v>
      </c>
      <c r="I41" s="418">
        <f>G41+H41</f>
        <v>0</v>
      </c>
      <c r="J41" s="419"/>
      <c r="K41" s="118"/>
    </row>
    <row r="42" spans="1:11" x14ac:dyDescent="0.3">
      <c r="A42" s="383" t="s">
        <v>806</v>
      </c>
      <c r="B42" s="384" t="s">
        <v>807</v>
      </c>
      <c r="C42" s="384"/>
      <c r="D42" s="393">
        <v>1</v>
      </c>
      <c r="E42" s="393">
        <v>2</v>
      </c>
      <c r="F42" s="418">
        <v>0</v>
      </c>
      <c r="G42" s="418">
        <f>E42*F42</f>
        <v>0</v>
      </c>
      <c r="H42" s="418">
        <f>$H$4*G42</f>
        <v>0</v>
      </c>
      <c r="I42" s="418">
        <f>G42+H42</f>
        <v>0</v>
      </c>
      <c r="J42" s="419"/>
      <c r="K42" s="118"/>
    </row>
    <row r="43" spans="1:11" x14ac:dyDescent="0.3">
      <c r="A43" s="383" t="s">
        <v>808</v>
      </c>
      <c r="B43" s="384" t="s">
        <v>809</v>
      </c>
      <c r="C43" s="384"/>
      <c r="D43" s="393">
        <v>1</v>
      </c>
      <c r="E43" s="393">
        <v>2</v>
      </c>
      <c r="F43" s="418">
        <v>0</v>
      </c>
      <c r="G43" s="418">
        <f>E43*F43</f>
        <v>0</v>
      </c>
      <c r="H43" s="418">
        <f>$H$4*G43</f>
        <v>0</v>
      </c>
      <c r="I43" s="418">
        <f>G43+H43</f>
        <v>0</v>
      </c>
      <c r="J43" s="419"/>
      <c r="K43" s="118"/>
    </row>
    <row r="44" spans="1:11" x14ac:dyDescent="0.3">
      <c r="A44" s="381" t="s">
        <v>810</v>
      </c>
      <c r="B44" s="382" t="s">
        <v>811</v>
      </c>
      <c r="C44" s="382"/>
      <c r="D44" s="392">
        <v>1</v>
      </c>
      <c r="E44" s="392">
        <v>2</v>
      </c>
      <c r="F44" s="422"/>
      <c r="G44" s="422"/>
      <c r="H44" s="422"/>
      <c r="I44" s="422"/>
      <c r="J44" s="422"/>
      <c r="K44" s="382"/>
    </row>
    <row r="45" spans="1:11" x14ac:dyDescent="0.3">
      <c r="A45" s="383" t="s">
        <v>812</v>
      </c>
      <c r="B45" s="384" t="s">
        <v>805</v>
      </c>
      <c r="C45" s="384"/>
      <c r="D45" s="393">
        <v>1</v>
      </c>
      <c r="E45" s="393">
        <v>2</v>
      </c>
      <c r="F45" s="418">
        <v>0</v>
      </c>
      <c r="G45" s="418">
        <f>E45*F45</f>
        <v>0</v>
      </c>
      <c r="H45" s="418">
        <f>$H$4*G45</f>
        <v>0</v>
      </c>
      <c r="I45" s="418">
        <f>G45+H45</f>
        <v>0</v>
      </c>
      <c r="J45" s="419"/>
      <c r="K45" s="118"/>
    </row>
    <row r="46" spans="1:11" x14ac:dyDescent="0.3">
      <c r="A46" s="381" t="s">
        <v>813</v>
      </c>
      <c r="B46" s="382" t="s">
        <v>814</v>
      </c>
      <c r="C46" s="382"/>
      <c r="D46" s="392">
        <v>1</v>
      </c>
      <c r="E46" s="392">
        <v>2</v>
      </c>
      <c r="F46" s="422"/>
      <c r="G46" s="422"/>
      <c r="H46" s="422"/>
      <c r="I46" s="422"/>
      <c r="J46" s="422"/>
      <c r="K46" s="382"/>
    </row>
    <row r="47" spans="1:11" x14ac:dyDescent="0.3">
      <c r="A47" s="383" t="s">
        <v>815</v>
      </c>
      <c r="B47" s="384" t="s">
        <v>816</v>
      </c>
      <c r="C47" s="384"/>
      <c r="D47" s="393">
        <v>1</v>
      </c>
      <c r="E47" s="393">
        <v>2</v>
      </c>
      <c r="F47" s="418">
        <v>0</v>
      </c>
      <c r="G47" s="418">
        <f>E47*F47</f>
        <v>0</v>
      </c>
      <c r="H47" s="418">
        <f>$H$4*G47</f>
        <v>0</v>
      </c>
      <c r="I47" s="418">
        <f>G47+H47</f>
        <v>0</v>
      </c>
      <c r="J47" s="419"/>
      <c r="K47" s="118"/>
    </row>
    <row r="48" spans="1:11" x14ac:dyDescent="0.3">
      <c r="A48" s="383" t="s">
        <v>817</v>
      </c>
      <c r="B48" s="384" t="s">
        <v>818</v>
      </c>
      <c r="C48" s="384"/>
      <c r="D48" s="393">
        <v>1</v>
      </c>
      <c r="E48" s="393">
        <v>2</v>
      </c>
      <c r="F48" s="418">
        <v>0</v>
      </c>
      <c r="G48" s="418">
        <f>E48*F48</f>
        <v>0</v>
      </c>
      <c r="H48" s="418">
        <f>$H$4*G48</f>
        <v>0</v>
      </c>
      <c r="I48" s="418">
        <f>G48+H48</f>
        <v>0</v>
      </c>
      <c r="J48" s="419"/>
      <c r="K48" s="118"/>
    </row>
    <row r="49" spans="1:11" x14ac:dyDescent="0.3">
      <c r="A49" s="381" t="s">
        <v>819</v>
      </c>
      <c r="B49" s="382" t="s">
        <v>391</v>
      </c>
      <c r="C49" s="382"/>
      <c r="D49" s="523">
        <v>2</v>
      </c>
      <c r="E49" s="523">
        <v>4</v>
      </c>
      <c r="F49" s="422"/>
      <c r="G49" s="422"/>
      <c r="H49" s="422"/>
      <c r="I49" s="422"/>
      <c r="J49" s="422"/>
      <c r="K49" s="382"/>
    </row>
    <row r="50" spans="1:11" x14ac:dyDescent="0.3">
      <c r="A50" s="383" t="s">
        <v>820</v>
      </c>
      <c r="B50" s="384" t="s">
        <v>821</v>
      </c>
      <c r="C50" s="384"/>
      <c r="D50" s="519">
        <v>2</v>
      </c>
      <c r="E50" s="519">
        <v>4</v>
      </c>
      <c r="F50" s="418">
        <v>0</v>
      </c>
      <c r="G50" s="418">
        <f>E50*F50</f>
        <v>0</v>
      </c>
      <c r="H50" s="418">
        <f>$H$4*G50</f>
        <v>0</v>
      </c>
      <c r="I50" s="418">
        <f>G50+H50</f>
        <v>0</v>
      </c>
      <c r="J50" s="419"/>
      <c r="K50" s="118"/>
    </row>
    <row r="51" spans="1:11" x14ac:dyDescent="0.3">
      <c r="A51" s="383" t="s">
        <v>822</v>
      </c>
      <c r="B51" s="385" t="s">
        <v>823</v>
      </c>
      <c r="C51" s="385"/>
      <c r="D51" s="521">
        <v>2</v>
      </c>
      <c r="E51" s="521">
        <v>4</v>
      </c>
      <c r="F51" s="418">
        <v>0</v>
      </c>
      <c r="G51" s="418">
        <f>E51*F51</f>
        <v>0</v>
      </c>
      <c r="H51" s="418">
        <f>$H$4*G51</f>
        <v>0</v>
      </c>
      <c r="I51" s="418">
        <f>G51+H51</f>
        <v>0</v>
      </c>
      <c r="J51" s="419"/>
      <c r="K51" s="118"/>
    </row>
    <row r="52" spans="1:11" x14ac:dyDescent="0.3">
      <c r="A52" s="383" t="s">
        <v>824</v>
      </c>
      <c r="B52" s="385" t="s">
        <v>785</v>
      </c>
      <c r="C52" s="385"/>
      <c r="D52" s="521">
        <v>2</v>
      </c>
      <c r="E52" s="521">
        <v>4</v>
      </c>
      <c r="F52" s="418">
        <v>0</v>
      </c>
      <c r="G52" s="418">
        <f>E52*F52</f>
        <v>0</v>
      </c>
      <c r="H52" s="418">
        <f>$H$4*G52</f>
        <v>0</v>
      </c>
      <c r="I52" s="418">
        <f>G52+H52</f>
        <v>0</v>
      </c>
      <c r="J52" s="419"/>
      <c r="K52" s="118"/>
    </row>
    <row r="53" spans="1:11" x14ac:dyDescent="0.3">
      <c r="A53" s="381" t="s">
        <v>825</v>
      </c>
      <c r="B53" s="382" t="s">
        <v>826</v>
      </c>
      <c r="C53" s="382"/>
      <c r="D53" s="392">
        <v>1</v>
      </c>
      <c r="E53" s="392">
        <v>2</v>
      </c>
      <c r="F53" s="422"/>
      <c r="G53" s="422"/>
      <c r="H53" s="422"/>
      <c r="I53" s="422"/>
      <c r="J53" s="422"/>
      <c r="K53" s="382"/>
    </row>
    <row r="54" spans="1:11" x14ac:dyDescent="0.3">
      <c r="A54" s="383" t="s">
        <v>827</v>
      </c>
      <c r="B54" s="384" t="s">
        <v>789</v>
      </c>
      <c r="C54" s="384"/>
      <c r="D54" s="393">
        <v>1</v>
      </c>
      <c r="E54" s="393">
        <v>2</v>
      </c>
      <c r="F54" s="418">
        <v>0</v>
      </c>
      <c r="G54" s="418">
        <f t="shared" ref="G54:G60" si="3">E54*F54</f>
        <v>0</v>
      </c>
      <c r="H54" s="418">
        <f t="shared" ref="H54:H60" si="4">$H$4*G54</f>
        <v>0</v>
      </c>
      <c r="I54" s="418">
        <f t="shared" ref="I54:I60" si="5">G54+H54</f>
        <v>0</v>
      </c>
      <c r="J54" s="419"/>
      <c r="K54" s="118"/>
    </row>
    <row r="55" spans="1:11" x14ac:dyDescent="0.3">
      <c r="A55" s="386" t="s">
        <v>828</v>
      </c>
      <c r="B55" s="385" t="s">
        <v>791</v>
      </c>
      <c r="C55" s="385"/>
      <c r="D55" s="394">
        <v>1</v>
      </c>
      <c r="E55" s="394">
        <v>2</v>
      </c>
      <c r="F55" s="418">
        <v>0</v>
      </c>
      <c r="G55" s="418">
        <f t="shared" si="3"/>
        <v>0</v>
      </c>
      <c r="H55" s="418">
        <f t="shared" si="4"/>
        <v>0</v>
      </c>
      <c r="I55" s="418">
        <f t="shared" si="5"/>
        <v>0</v>
      </c>
      <c r="J55" s="419"/>
      <c r="K55" s="118"/>
    </row>
    <row r="56" spans="1:11" x14ac:dyDescent="0.3">
      <c r="A56" s="383" t="s">
        <v>829</v>
      </c>
      <c r="B56" s="384" t="s">
        <v>793</v>
      </c>
      <c r="C56" s="384"/>
      <c r="D56" s="393">
        <v>1</v>
      </c>
      <c r="E56" s="393">
        <v>2</v>
      </c>
      <c r="F56" s="418">
        <v>0</v>
      </c>
      <c r="G56" s="418">
        <f t="shared" si="3"/>
        <v>0</v>
      </c>
      <c r="H56" s="418">
        <f t="shared" si="4"/>
        <v>0</v>
      </c>
      <c r="I56" s="418">
        <f t="shared" si="5"/>
        <v>0</v>
      </c>
      <c r="J56" s="419"/>
      <c r="K56" s="118"/>
    </row>
    <row r="57" spans="1:11" x14ac:dyDescent="0.3">
      <c r="A57" s="386" t="s">
        <v>830</v>
      </c>
      <c r="B57" s="385" t="s">
        <v>791</v>
      </c>
      <c r="C57" s="385"/>
      <c r="D57" s="394">
        <v>1</v>
      </c>
      <c r="E57" s="394">
        <v>2</v>
      </c>
      <c r="F57" s="418">
        <v>0</v>
      </c>
      <c r="G57" s="418">
        <f t="shared" si="3"/>
        <v>0</v>
      </c>
      <c r="H57" s="418">
        <f t="shared" si="4"/>
        <v>0</v>
      </c>
      <c r="I57" s="418">
        <f t="shared" si="5"/>
        <v>0</v>
      </c>
      <c r="J57" s="419"/>
      <c r="K57" s="118"/>
    </row>
    <row r="58" spans="1:11" x14ac:dyDescent="0.3">
      <c r="A58" s="383" t="s">
        <v>831</v>
      </c>
      <c r="B58" s="384" t="s">
        <v>796</v>
      </c>
      <c r="C58" s="384"/>
      <c r="D58" s="393">
        <v>1</v>
      </c>
      <c r="E58" s="393">
        <v>2</v>
      </c>
      <c r="F58" s="418">
        <v>0</v>
      </c>
      <c r="G58" s="418">
        <f t="shared" si="3"/>
        <v>0</v>
      </c>
      <c r="H58" s="418">
        <f t="shared" si="4"/>
        <v>0</v>
      </c>
      <c r="I58" s="418">
        <f t="shared" si="5"/>
        <v>0</v>
      </c>
      <c r="J58" s="419"/>
      <c r="K58" s="118"/>
    </row>
    <row r="59" spans="1:11" x14ac:dyDescent="0.3">
      <c r="A59" s="383" t="s">
        <v>832</v>
      </c>
      <c r="B59" s="384" t="s">
        <v>798</v>
      </c>
      <c r="C59" s="384"/>
      <c r="D59" s="393">
        <v>1</v>
      </c>
      <c r="E59" s="393">
        <v>2</v>
      </c>
      <c r="F59" s="418">
        <v>0</v>
      </c>
      <c r="G59" s="418">
        <f t="shared" si="3"/>
        <v>0</v>
      </c>
      <c r="H59" s="418">
        <f t="shared" si="4"/>
        <v>0</v>
      </c>
      <c r="I59" s="418">
        <f t="shared" si="5"/>
        <v>0</v>
      </c>
      <c r="J59" s="419"/>
      <c r="K59" s="118"/>
    </row>
    <row r="60" spans="1:11" x14ac:dyDescent="0.3">
      <c r="A60" s="383" t="s">
        <v>833</v>
      </c>
      <c r="B60" s="384" t="s">
        <v>800</v>
      </c>
      <c r="C60" s="384"/>
      <c r="D60" s="393">
        <v>1</v>
      </c>
      <c r="E60" s="393">
        <v>2</v>
      </c>
      <c r="F60" s="418">
        <v>0</v>
      </c>
      <c r="G60" s="418">
        <f t="shared" si="3"/>
        <v>0</v>
      </c>
      <c r="H60" s="418">
        <f t="shared" si="4"/>
        <v>0</v>
      </c>
      <c r="I60" s="418">
        <f t="shared" si="5"/>
        <v>0</v>
      </c>
      <c r="J60" s="419"/>
      <c r="K60" s="118"/>
    </row>
    <row r="61" spans="1:11" x14ac:dyDescent="0.3">
      <c r="A61" s="379" t="s">
        <v>834</v>
      </c>
      <c r="B61" s="380" t="s">
        <v>835</v>
      </c>
      <c r="C61" s="380"/>
      <c r="D61" s="391">
        <v>1</v>
      </c>
      <c r="E61" s="391">
        <v>2</v>
      </c>
      <c r="F61" s="423"/>
      <c r="G61" s="423"/>
      <c r="H61" s="423"/>
      <c r="I61" s="423"/>
      <c r="J61" s="423"/>
      <c r="K61" s="380"/>
    </row>
    <row r="62" spans="1:11" x14ac:dyDescent="0.3">
      <c r="A62" s="381" t="s">
        <v>836</v>
      </c>
      <c r="B62" s="382" t="s">
        <v>837</v>
      </c>
      <c r="C62" s="382"/>
      <c r="D62" s="392">
        <v>1</v>
      </c>
      <c r="E62" s="392">
        <v>2</v>
      </c>
      <c r="F62" s="422"/>
      <c r="G62" s="422"/>
      <c r="H62" s="422"/>
      <c r="I62" s="422"/>
      <c r="J62" s="422"/>
      <c r="K62" s="382"/>
    </row>
    <row r="63" spans="1:11" x14ac:dyDescent="0.3">
      <c r="A63" s="383" t="s">
        <v>838</v>
      </c>
      <c r="B63" s="384" t="s">
        <v>839</v>
      </c>
      <c r="C63" s="384"/>
      <c r="D63" s="393">
        <v>1</v>
      </c>
      <c r="E63" s="393">
        <v>2</v>
      </c>
      <c r="F63" s="418">
        <v>0</v>
      </c>
      <c r="G63" s="418">
        <f>E63*F63</f>
        <v>0</v>
      </c>
      <c r="H63" s="418">
        <f>$H$4*G63</f>
        <v>0</v>
      </c>
      <c r="I63" s="418">
        <f>G63+H63</f>
        <v>0</v>
      </c>
      <c r="J63" s="419"/>
      <c r="K63" s="118"/>
    </row>
    <row r="64" spans="1:11" x14ac:dyDescent="0.3">
      <c r="A64" s="383" t="s">
        <v>840</v>
      </c>
      <c r="B64" s="384" t="s">
        <v>841</v>
      </c>
      <c r="C64" s="384"/>
      <c r="D64" s="393">
        <v>1</v>
      </c>
      <c r="E64" s="393">
        <v>2</v>
      </c>
      <c r="F64" s="418">
        <v>0</v>
      </c>
      <c r="G64" s="418">
        <f>E64*F64</f>
        <v>0</v>
      </c>
      <c r="H64" s="418">
        <f>$H$4*G64</f>
        <v>0</v>
      </c>
      <c r="I64" s="418">
        <f>G64+H64</f>
        <v>0</v>
      </c>
      <c r="J64" s="419"/>
      <c r="K64" s="118"/>
    </row>
    <row r="65" spans="1:11" x14ac:dyDescent="0.3">
      <c r="A65" s="383" t="s">
        <v>842</v>
      </c>
      <c r="B65" s="384" t="s">
        <v>843</v>
      </c>
      <c r="C65" s="384"/>
      <c r="D65" s="393">
        <v>1</v>
      </c>
      <c r="E65" s="393">
        <v>2</v>
      </c>
      <c r="F65" s="418">
        <v>0</v>
      </c>
      <c r="G65" s="418">
        <f>E65*F65</f>
        <v>0</v>
      </c>
      <c r="H65" s="418">
        <f>$H$4*G65</f>
        <v>0</v>
      </c>
      <c r="I65" s="418">
        <f>G65+H65</f>
        <v>0</v>
      </c>
      <c r="J65" s="419"/>
      <c r="K65" s="118"/>
    </row>
    <row r="66" spans="1:11" x14ac:dyDescent="0.3">
      <c r="A66" s="381" t="s">
        <v>844</v>
      </c>
      <c r="B66" s="382" t="s">
        <v>845</v>
      </c>
      <c r="C66" s="382"/>
      <c r="D66" s="392">
        <v>1</v>
      </c>
      <c r="E66" s="392">
        <v>2</v>
      </c>
      <c r="F66" s="422"/>
      <c r="G66" s="422"/>
      <c r="H66" s="422"/>
      <c r="I66" s="422"/>
      <c r="J66" s="422"/>
      <c r="K66" s="382"/>
    </row>
    <row r="67" spans="1:11" x14ac:dyDescent="0.3">
      <c r="A67" s="383" t="s">
        <v>846</v>
      </c>
      <c r="B67" s="384" t="s">
        <v>847</v>
      </c>
      <c r="C67" s="384"/>
      <c r="D67" s="393">
        <v>1</v>
      </c>
      <c r="E67" s="393">
        <v>2</v>
      </c>
      <c r="F67" s="418">
        <v>0</v>
      </c>
      <c r="G67" s="418">
        <f>E67*F67</f>
        <v>0</v>
      </c>
      <c r="H67" s="418">
        <f>$H$4*G67</f>
        <v>0</v>
      </c>
      <c r="I67" s="418">
        <f>G67+H67</f>
        <v>0</v>
      </c>
      <c r="J67" s="419"/>
      <c r="K67" s="118"/>
    </row>
    <row r="68" spans="1:11" x14ac:dyDescent="0.3">
      <c r="A68" s="383" t="s">
        <v>848</v>
      </c>
      <c r="B68" s="384" t="s">
        <v>849</v>
      </c>
      <c r="C68" s="384"/>
      <c r="D68" s="393">
        <v>1</v>
      </c>
      <c r="E68" s="393">
        <v>2</v>
      </c>
      <c r="F68" s="418">
        <v>0</v>
      </c>
      <c r="G68" s="418">
        <f>E68*F68</f>
        <v>0</v>
      </c>
      <c r="H68" s="418">
        <f>$H$4*G68</f>
        <v>0</v>
      </c>
      <c r="I68" s="418">
        <f>G68+H68</f>
        <v>0</v>
      </c>
      <c r="J68" s="419"/>
      <c r="K68" s="118"/>
    </row>
    <row r="69" spans="1:11" x14ac:dyDescent="0.3">
      <c r="A69" s="381" t="s">
        <v>850</v>
      </c>
      <c r="B69" s="382" t="s">
        <v>851</v>
      </c>
      <c r="C69" s="382"/>
      <c r="D69" s="392">
        <v>2</v>
      </c>
      <c r="E69" s="392">
        <v>4</v>
      </c>
      <c r="F69" s="422"/>
      <c r="G69" s="422"/>
      <c r="H69" s="422"/>
      <c r="I69" s="422"/>
      <c r="J69" s="422"/>
      <c r="K69" s="382"/>
    </row>
    <row r="70" spans="1:11" x14ac:dyDescent="0.3">
      <c r="A70" s="383" t="s">
        <v>852</v>
      </c>
      <c r="B70" s="384" t="s">
        <v>853</v>
      </c>
      <c r="C70" s="384"/>
      <c r="D70" s="393">
        <v>2</v>
      </c>
      <c r="E70" s="393">
        <v>4</v>
      </c>
      <c r="F70" s="418">
        <v>0</v>
      </c>
      <c r="G70" s="418">
        <f>E70*F70</f>
        <v>0</v>
      </c>
      <c r="H70" s="418">
        <f>$H$4*G70</f>
        <v>0</v>
      </c>
      <c r="I70" s="418">
        <f>G70+H70</f>
        <v>0</v>
      </c>
      <c r="J70" s="419"/>
      <c r="K70" s="118"/>
    </row>
    <row r="71" spans="1:11" x14ac:dyDescent="0.3">
      <c r="A71" s="383" t="s">
        <v>854</v>
      </c>
      <c r="B71" s="385" t="s">
        <v>855</v>
      </c>
      <c r="C71" s="385"/>
      <c r="D71" s="394">
        <v>2</v>
      </c>
      <c r="E71" s="394">
        <v>4</v>
      </c>
      <c r="F71" s="418">
        <v>0</v>
      </c>
      <c r="G71" s="418">
        <f>E71*F71</f>
        <v>0</v>
      </c>
      <c r="H71" s="418">
        <f>$H$4*G71</f>
        <v>0</v>
      </c>
      <c r="I71" s="418">
        <f>G71+H71</f>
        <v>0</v>
      </c>
      <c r="J71" s="419"/>
      <c r="K71" s="118"/>
    </row>
    <row r="72" spans="1:11" x14ac:dyDescent="0.3">
      <c r="A72" s="383" t="s">
        <v>856</v>
      </c>
      <c r="B72" s="385" t="s">
        <v>785</v>
      </c>
      <c r="C72" s="385"/>
      <c r="D72" s="394">
        <v>2</v>
      </c>
      <c r="E72" s="394">
        <v>4</v>
      </c>
      <c r="F72" s="418">
        <v>0</v>
      </c>
      <c r="G72" s="418">
        <f>E72*F72</f>
        <v>0</v>
      </c>
      <c r="H72" s="418">
        <f>$H$4*G72</f>
        <v>0</v>
      </c>
      <c r="I72" s="418">
        <f>G72+H72</f>
        <v>0</v>
      </c>
      <c r="J72" s="419"/>
      <c r="K72" s="118"/>
    </row>
    <row r="73" spans="1:11" x14ac:dyDescent="0.3">
      <c r="A73" s="381" t="s">
        <v>857</v>
      </c>
      <c r="B73" s="382" t="s">
        <v>858</v>
      </c>
      <c r="C73" s="382"/>
      <c r="D73" s="392">
        <v>1</v>
      </c>
      <c r="E73" s="392">
        <v>2</v>
      </c>
      <c r="F73" s="422"/>
      <c r="G73" s="422"/>
      <c r="H73" s="422"/>
      <c r="I73" s="422"/>
      <c r="J73" s="422"/>
      <c r="K73" s="382"/>
    </row>
    <row r="74" spans="1:11" x14ac:dyDescent="0.3">
      <c r="A74" s="383" t="s">
        <v>859</v>
      </c>
      <c r="B74" s="384" t="s">
        <v>789</v>
      </c>
      <c r="C74" s="384"/>
      <c r="D74" s="393">
        <v>1</v>
      </c>
      <c r="E74" s="393">
        <v>2</v>
      </c>
      <c r="F74" s="418">
        <v>0</v>
      </c>
      <c r="G74" s="418">
        <f t="shared" ref="G74:G80" si="6">E74*F74</f>
        <v>0</v>
      </c>
      <c r="H74" s="418">
        <f t="shared" ref="H74:H80" si="7">$H$4*G74</f>
        <v>0</v>
      </c>
      <c r="I74" s="418">
        <f t="shared" ref="I74:I80" si="8">G74+H74</f>
        <v>0</v>
      </c>
      <c r="J74" s="419"/>
      <c r="K74" s="118"/>
    </row>
    <row r="75" spans="1:11" x14ac:dyDescent="0.3">
      <c r="A75" s="386" t="s">
        <v>860</v>
      </c>
      <c r="B75" s="385" t="s">
        <v>791</v>
      </c>
      <c r="C75" s="385"/>
      <c r="D75" s="394">
        <v>1</v>
      </c>
      <c r="E75" s="394">
        <v>2</v>
      </c>
      <c r="F75" s="418">
        <v>0</v>
      </c>
      <c r="G75" s="418">
        <f>E75*F75</f>
        <v>0</v>
      </c>
      <c r="H75" s="418">
        <f t="shared" si="7"/>
        <v>0</v>
      </c>
      <c r="I75" s="418">
        <f t="shared" si="8"/>
        <v>0</v>
      </c>
      <c r="J75" s="419"/>
      <c r="K75" s="118"/>
    </row>
    <row r="76" spans="1:11" x14ac:dyDescent="0.3">
      <c r="A76" s="383" t="s">
        <v>861</v>
      </c>
      <c r="B76" s="384" t="s">
        <v>793</v>
      </c>
      <c r="C76" s="384"/>
      <c r="D76" s="393">
        <v>1</v>
      </c>
      <c r="E76" s="393">
        <v>2</v>
      </c>
      <c r="F76" s="418">
        <v>0</v>
      </c>
      <c r="G76" s="418">
        <f t="shared" si="6"/>
        <v>0</v>
      </c>
      <c r="H76" s="418">
        <f t="shared" si="7"/>
        <v>0</v>
      </c>
      <c r="I76" s="418">
        <f t="shared" si="8"/>
        <v>0</v>
      </c>
      <c r="J76" s="419"/>
      <c r="K76" s="118"/>
    </row>
    <row r="77" spans="1:11" x14ac:dyDescent="0.3">
      <c r="A77" s="386" t="s">
        <v>862</v>
      </c>
      <c r="B77" s="385" t="s">
        <v>791</v>
      </c>
      <c r="C77" s="385"/>
      <c r="D77" s="394">
        <v>1</v>
      </c>
      <c r="E77" s="394">
        <v>2</v>
      </c>
      <c r="F77" s="418">
        <v>0</v>
      </c>
      <c r="G77" s="418">
        <f t="shared" si="6"/>
        <v>0</v>
      </c>
      <c r="H77" s="418">
        <f t="shared" si="7"/>
        <v>0</v>
      </c>
      <c r="I77" s="418">
        <f t="shared" si="8"/>
        <v>0</v>
      </c>
      <c r="J77" s="419"/>
      <c r="K77" s="118"/>
    </row>
    <row r="78" spans="1:11" x14ac:dyDescent="0.3">
      <c r="A78" s="383" t="s">
        <v>863</v>
      </c>
      <c r="B78" s="384" t="s">
        <v>796</v>
      </c>
      <c r="C78" s="384"/>
      <c r="D78" s="393">
        <v>1</v>
      </c>
      <c r="E78" s="393">
        <v>2</v>
      </c>
      <c r="F78" s="418">
        <v>0</v>
      </c>
      <c r="G78" s="418">
        <f t="shared" si="6"/>
        <v>0</v>
      </c>
      <c r="H78" s="418">
        <f t="shared" si="7"/>
        <v>0</v>
      </c>
      <c r="I78" s="418">
        <f t="shared" si="8"/>
        <v>0</v>
      </c>
      <c r="J78" s="419"/>
      <c r="K78" s="118"/>
    </row>
    <row r="79" spans="1:11" x14ac:dyDescent="0.3">
      <c r="A79" s="383" t="s">
        <v>864</v>
      </c>
      <c r="B79" s="384" t="s">
        <v>798</v>
      </c>
      <c r="C79" s="384"/>
      <c r="D79" s="393">
        <v>1</v>
      </c>
      <c r="E79" s="393">
        <v>2</v>
      </c>
      <c r="F79" s="418">
        <v>0</v>
      </c>
      <c r="G79" s="418">
        <f t="shared" si="6"/>
        <v>0</v>
      </c>
      <c r="H79" s="418">
        <f t="shared" si="7"/>
        <v>0</v>
      </c>
      <c r="I79" s="418">
        <f t="shared" si="8"/>
        <v>0</v>
      </c>
      <c r="J79" s="419"/>
      <c r="K79" s="118"/>
    </row>
    <row r="80" spans="1:11" x14ac:dyDescent="0.3">
      <c r="A80" s="383" t="s">
        <v>865</v>
      </c>
      <c r="B80" s="384" t="s">
        <v>800</v>
      </c>
      <c r="C80" s="384"/>
      <c r="D80" s="393">
        <v>1</v>
      </c>
      <c r="E80" s="393">
        <v>2</v>
      </c>
      <c r="F80" s="418">
        <v>0</v>
      </c>
      <c r="G80" s="418">
        <f t="shared" si="6"/>
        <v>0</v>
      </c>
      <c r="H80" s="418">
        <f t="shared" si="7"/>
        <v>0</v>
      </c>
      <c r="I80" s="418">
        <f t="shared" si="8"/>
        <v>0</v>
      </c>
      <c r="J80" s="419"/>
      <c r="K80" s="118"/>
    </row>
    <row r="81" spans="1:11" ht="18" x14ac:dyDescent="0.35">
      <c r="A81" s="377">
        <v>1.2</v>
      </c>
      <c r="B81" s="378" t="s">
        <v>866</v>
      </c>
      <c r="C81" s="378"/>
      <c r="D81" s="390">
        <v>1</v>
      </c>
      <c r="E81" s="390">
        <v>2</v>
      </c>
      <c r="F81" s="424"/>
      <c r="G81" s="424"/>
      <c r="H81" s="424"/>
      <c r="I81" s="424"/>
      <c r="J81" s="424"/>
      <c r="K81" s="378"/>
    </row>
    <row r="82" spans="1:11" x14ac:dyDescent="0.3">
      <c r="A82" s="379" t="s">
        <v>55</v>
      </c>
      <c r="B82" s="380" t="s">
        <v>743</v>
      </c>
      <c r="C82" s="380"/>
      <c r="D82" s="391">
        <v>2</v>
      </c>
      <c r="E82" s="391">
        <v>4</v>
      </c>
      <c r="F82" s="423"/>
      <c r="G82" s="423"/>
      <c r="H82" s="423"/>
      <c r="I82" s="423"/>
      <c r="J82" s="423"/>
      <c r="K82" s="380"/>
    </row>
    <row r="83" spans="1:11" x14ac:dyDescent="0.3">
      <c r="A83" s="383" t="s">
        <v>867</v>
      </c>
      <c r="B83" s="384" t="s">
        <v>868</v>
      </c>
      <c r="C83" s="384"/>
      <c r="D83" s="393">
        <v>2</v>
      </c>
      <c r="E83" s="393">
        <v>4</v>
      </c>
      <c r="F83" s="418">
        <v>0</v>
      </c>
      <c r="G83" s="418">
        <f>E83*F83</f>
        <v>0</v>
      </c>
      <c r="H83" s="418">
        <f>$H$4*G83</f>
        <v>0</v>
      </c>
      <c r="I83" s="418">
        <f>G83+H83</f>
        <v>0</v>
      </c>
      <c r="J83" s="419"/>
      <c r="K83" s="118"/>
    </row>
    <row r="84" spans="1:11" x14ac:dyDescent="0.3">
      <c r="A84" s="383" t="s">
        <v>869</v>
      </c>
      <c r="B84" s="384" t="s">
        <v>870</v>
      </c>
      <c r="C84" s="384"/>
      <c r="D84" s="393">
        <v>2</v>
      </c>
      <c r="E84" s="393">
        <v>4</v>
      </c>
      <c r="F84" s="418">
        <v>0</v>
      </c>
      <c r="G84" s="418">
        <f>E84*F84</f>
        <v>0</v>
      </c>
      <c r="H84" s="418">
        <f>$H$4*G84</f>
        <v>0</v>
      </c>
      <c r="I84" s="418">
        <f>G84+H84</f>
        <v>0</v>
      </c>
      <c r="J84" s="419"/>
      <c r="K84" s="118"/>
    </row>
    <row r="85" spans="1:11" x14ac:dyDescent="0.3">
      <c r="A85" s="383" t="s">
        <v>871</v>
      </c>
      <c r="B85" s="384" t="s">
        <v>872</v>
      </c>
      <c r="C85" s="384"/>
      <c r="D85" s="393">
        <v>2</v>
      </c>
      <c r="E85" s="393">
        <v>4</v>
      </c>
      <c r="F85" s="418">
        <v>0</v>
      </c>
      <c r="G85" s="418">
        <f>E85*F85</f>
        <v>0</v>
      </c>
      <c r="H85" s="418">
        <f>$H$4*G85</f>
        <v>0</v>
      </c>
      <c r="I85" s="418">
        <f>G85+H85</f>
        <v>0</v>
      </c>
      <c r="J85" s="419"/>
      <c r="K85" s="118"/>
    </row>
    <row r="86" spans="1:11" x14ac:dyDescent="0.3">
      <c r="A86" s="379" t="s">
        <v>56</v>
      </c>
      <c r="B86" s="380" t="s">
        <v>759</v>
      </c>
      <c r="C86" s="380"/>
      <c r="D86" s="391">
        <v>2</v>
      </c>
      <c r="E86" s="391">
        <v>4</v>
      </c>
      <c r="F86" s="423"/>
      <c r="G86" s="423"/>
      <c r="H86" s="423"/>
      <c r="I86" s="423"/>
      <c r="J86" s="423"/>
      <c r="K86" s="380"/>
    </row>
    <row r="87" spans="1:11" x14ac:dyDescent="0.3">
      <c r="A87" s="383" t="s">
        <v>873</v>
      </c>
      <c r="B87" s="387" t="s">
        <v>874</v>
      </c>
      <c r="C87" s="387"/>
      <c r="D87" s="393">
        <v>2</v>
      </c>
      <c r="E87" s="393">
        <v>4</v>
      </c>
      <c r="F87" s="418">
        <v>0</v>
      </c>
      <c r="G87" s="418">
        <f>E87*F87</f>
        <v>0</v>
      </c>
      <c r="H87" s="418">
        <f>$H$4*G87</f>
        <v>0</v>
      </c>
      <c r="I87" s="418">
        <f>G87+H87</f>
        <v>0</v>
      </c>
      <c r="J87" s="419"/>
      <c r="K87" s="118"/>
    </row>
    <row r="88" spans="1:11" x14ac:dyDescent="0.3">
      <c r="A88" s="383" t="s">
        <v>875</v>
      </c>
      <c r="B88" s="383" t="s">
        <v>876</v>
      </c>
      <c r="C88" s="383"/>
      <c r="D88" s="393">
        <v>3</v>
      </c>
      <c r="E88" s="393">
        <v>6</v>
      </c>
      <c r="F88" s="418">
        <v>0</v>
      </c>
      <c r="G88" s="418">
        <f>E88*F88</f>
        <v>0</v>
      </c>
      <c r="H88" s="418">
        <f>$H$4*G88</f>
        <v>0</v>
      </c>
      <c r="I88" s="418">
        <f>G88+H88</f>
        <v>0</v>
      </c>
      <c r="J88" s="419"/>
      <c r="K88" s="118"/>
    </row>
    <row r="89" spans="1:11" x14ac:dyDescent="0.3">
      <c r="A89" s="383" t="s">
        <v>877</v>
      </c>
      <c r="B89" s="384" t="s">
        <v>878</v>
      </c>
      <c r="C89" s="384"/>
      <c r="D89" s="393">
        <v>2</v>
      </c>
      <c r="E89" s="393">
        <v>4</v>
      </c>
      <c r="F89" s="418">
        <v>0</v>
      </c>
      <c r="G89" s="418">
        <f>E89*F89</f>
        <v>0</v>
      </c>
      <c r="H89" s="418">
        <f>$H$4*G89</f>
        <v>0</v>
      </c>
      <c r="I89" s="418">
        <f>G89+H89</f>
        <v>0</v>
      </c>
      <c r="J89" s="419"/>
      <c r="K89" s="118"/>
    </row>
    <row r="90" spans="1:11" x14ac:dyDescent="0.3">
      <c r="A90" s="383" t="s">
        <v>879</v>
      </c>
      <c r="B90" s="384" t="s">
        <v>870</v>
      </c>
      <c r="C90" s="384"/>
      <c r="D90" s="393">
        <v>2</v>
      </c>
      <c r="E90" s="393">
        <v>4</v>
      </c>
      <c r="F90" s="418">
        <v>0</v>
      </c>
      <c r="G90" s="418">
        <f>E90*F90</f>
        <v>0</v>
      </c>
      <c r="H90" s="418">
        <f>$H$4*G90</f>
        <v>0</v>
      </c>
      <c r="I90" s="418">
        <f>G90+H90</f>
        <v>0</v>
      </c>
      <c r="J90" s="419"/>
      <c r="K90" s="118"/>
    </row>
    <row r="91" spans="1:11" x14ac:dyDescent="0.3">
      <c r="A91" s="383" t="s">
        <v>880</v>
      </c>
      <c r="B91" s="384" t="s">
        <v>872</v>
      </c>
      <c r="C91" s="384"/>
      <c r="D91" s="393">
        <v>2</v>
      </c>
      <c r="E91" s="393">
        <v>4</v>
      </c>
      <c r="F91" s="418">
        <v>0</v>
      </c>
      <c r="G91" s="418">
        <f>E91*F91</f>
        <v>0</v>
      </c>
      <c r="H91" s="418">
        <f>$H$4*G91</f>
        <v>0</v>
      </c>
      <c r="I91" s="418">
        <f>G91+H91</f>
        <v>0</v>
      </c>
      <c r="J91" s="419"/>
      <c r="K91" s="118"/>
    </row>
    <row r="92" spans="1:11" x14ac:dyDescent="0.3">
      <c r="A92" s="379" t="s">
        <v>456</v>
      </c>
      <c r="B92" s="380" t="s">
        <v>801</v>
      </c>
      <c r="C92" s="380"/>
      <c r="D92" s="391">
        <v>2</v>
      </c>
      <c r="E92" s="391">
        <v>4</v>
      </c>
      <c r="F92" s="423"/>
      <c r="G92" s="423"/>
      <c r="H92" s="423"/>
      <c r="I92" s="423"/>
      <c r="J92" s="423"/>
      <c r="K92" s="380"/>
    </row>
    <row r="93" spans="1:11" x14ac:dyDescent="0.3">
      <c r="A93" s="383" t="s">
        <v>881</v>
      </c>
      <c r="B93" s="387" t="s">
        <v>882</v>
      </c>
      <c r="C93" s="387"/>
      <c r="D93" s="393">
        <v>2</v>
      </c>
      <c r="E93" s="393">
        <v>4</v>
      </c>
      <c r="F93" s="418">
        <v>0</v>
      </c>
      <c r="G93" s="418">
        <f>E93*F93</f>
        <v>0</v>
      </c>
      <c r="H93" s="418">
        <f>$H$4*G93</f>
        <v>0</v>
      </c>
      <c r="I93" s="418">
        <f>G93+H93</f>
        <v>0</v>
      </c>
      <c r="J93" s="419"/>
      <c r="K93" s="118"/>
    </row>
    <row r="94" spans="1:11" x14ac:dyDescent="0.3">
      <c r="A94" s="383" t="s">
        <v>883</v>
      </c>
      <c r="B94" s="384" t="s">
        <v>884</v>
      </c>
      <c r="C94" s="384"/>
      <c r="D94" s="393">
        <v>2</v>
      </c>
      <c r="E94" s="393">
        <v>4</v>
      </c>
      <c r="F94" s="418">
        <v>0</v>
      </c>
      <c r="G94" s="418">
        <f>E94*F94</f>
        <v>0</v>
      </c>
      <c r="H94" s="418">
        <f>$H$4*G94</f>
        <v>0</v>
      </c>
      <c r="I94" s="418">
        <f>G94+H94</f>
        <v>0</v>
      </c>
      <c r="J94" s="419"/>
      <c r="K94" s="118"/>
    </row>
    <row r="95" spans="1:11" x14ac:dyDescent="0.3">
      <c r="A95" s="383" t="s">
        <v>885</v>
      </c>
      <c r="B95" s="384" t="s">
        <v>870</v>
      </c>
      <c r="C95" s="384"/>
      <c r="D95" s="393">
        <v>2</v>
      </c>
      <c r="E95" s="393">
        <v>4</v>
      </c>
      <c r="F95" s="418">
        <v>0</v>
      </c>
      <c r="G95" s="418">
        <f>E95*F95</f>
        <v>0</v>
      </c>
      <c r="H95" s="418">
        <f>$H$4*G95</f>
        <v>0</v>
      </c>
      <c r="I95" s="418">
        <f>G95+H95</f>
        <v>0</v>
      </c>
      <c r="J95" s="419"/>
      <c r="K95" s="118"/>
    </row>
    <row r="96" spans="1:11" x14ac:dyDescent="0.3">
      <c r="A96" s="383" t="s">
        <v>886</v>
      </c>
      <c r="B96" s="384" t="s">
        <v>872</v>
      </c>
      <c r="C96" s="384"/>
      <c r="D96" s="393">
        <v>2</v>
      </c>
      <c r="E96" s="393">
        <v>4</v>
      </c>
      <c r="F96" s="418">
        <v>0</v>
      </c>
      <c r="G96" s="418">
        <f>E96*F96</f>
        <v>0</v>
      </c>
      <c r="H96" s="418">
        <f>$H$4*G96</f>
        <v>0</v>
      </c>
      <c r="I96" s="418">
        <f>G96+H96</f>
        <v>0</v>
      </c>
      <c r="J96" s="419"/>
      <c r="K96" s="118"/>
    </row>
    <row r="97" spans="1:11" x14ac:dyDescent="0.3">
      <c r="A97" s="379" t="s">
        <v>457</v>
      </c>
      <c r="B97" s="380" t="s">
        <v>835</v>
      </c>
      <c r="C97" s="380"/>
      <c r="D97" s="391">
        <v>2</v>
      </c>
      <c r="E97" s="391">
        <v>4</v>
      </c>
      <c r="F97" s="423"/>
      <c r="G97" s="423"/>
      <c r="H97" s="423"/>
      <c r="I97" s="423"/>
      <c r="J97" s="423"/>
      <c r="K97" s="380"/>
    </row>
    <row r="98" spans="1:11" x14ac:dyDescent="0.3">
      <c r="A98" s="383" t="s">
        <v>887</v>
      </c>
      <c r="B98" s="387" t="s">
        <v>888</v>
      </c>
      <c r="C98" s="387"/>
      <c r="D98" s="393">
        <v>2</v>
      </c>
      <c r="E98" s="393">
        <v>4</v>
      </c>
      <c r="F98" s="418">
        <v>0</v>
      </c>
      <c r="G98" s="418">
        <f>E98*F98</f>
        <v>0</v>
      </c>
      <c r="H98" s="418">
        <f>$H$4*G98</f>
        <v>0</v>
      </c>
      <c r="I98" s="418">
        <f>G98+H98</f>
        <v>0</v>
      </c>
      <c r="J98" s="419"/>
      <c r="K98" s="118"/>
    </row>
    <row r="99" spans="1:11" x14ac:dyDescent="0.3">
      <c r="A99" s="383" t="s">
        <v>889</v>
      </c>
      <c r="B99" s="384" t="s">
        <v>890</v>
      </c>
      <c r="C99" s="384"/>
      <c r="D99" s="393">
        <v>2</v>
      </c>
      <c r="E99" s="393">
        <v>4</v>
      </c>
      <c r="F99" s="418">
        <v>0</v>
      </c>
      <c r="G99" s="418">
        <f>E99*F99</f>
        <v>0</v>
      </c>
      <c r="H99" s="418">
        <f>$H$4*G99</f>
        <v>0</v>
      </c>
      <c r="I99" s="418">
        <f>G99+H99</f>
        <v>0</v>
      </c>
      <c r="J99" s="419"/>
      <c r="K99" s="118"/>
    </row>
    <row r="100" spans="1:11" x14ac:dyDescent="0.3">
      <c r="A100" s="383" t="s">
        <v>891</v>
      </c>
      <c r="B100" s="385" t="s">
        <v>892</v>
      </c>
      <c r="C100" s="385"/>
      <c r="D100" s="394">
        <v>2</v>
      </c>
      <c r="E100" s="394">
        <v>4</v>
      </c>
      <c r="F100" s="418">
        <v>0</v>
      </c>
      <c r="G100" s="418">
        <f>E100*F100</f>
        <v>0</v>
      </c>
      <c r="H100" s="418">
        <f>$H$4*G100</f>
        <v>0</v>
      </c>
      <c r="I100" s="418">
        <f>G100+H100</f>
        <v>0</v>
      </c>
      <c r="J100" s="419"/>
      <c r="K100" s="118"/>
    </row>
    <row r="101" spans="1:11" x14ac:dyDescent="0.3">
      <c r="A101" s="383" t="s">
        <v>893</v>
      </c>
      <c r="B101" s="384" t="s">
        <v>870</v>
      </c>
      <c r="C101" s="384"/>
      <c r="D101" s="393">
        <v>2</v>
      </c>
      <c r="E101" s="393">
        <v>4</v>
      </c>
      <c r="F101" s="418">
        <v>0</v>
      </c>
      <c r="G101" s="418">
        <f>E101*F101</f>
        <v>0</v>
      </c>
      <c r="H101" s="418">
        <f>$H$4*G101</f>
        <v>0</v>
      </c>
      <c r="I101" s="418">
        <f>G101+H101</f>
        <v>0</v>
      </c>
      <c r="J101" s="419"/>
      <c r="K101" s="118"/>
    </row>
    <row r="102" spans="1:11" x14ac:dyDescent="0.3">
      <c r="A102" s="383" t="s">
        <v>894</v>
      </c>
      <c r="B102" s="384" t="s">
        <v>872</v>
      </c>
      <c r="C102" s="384"/>
      <c r="D102" s="393">
        <v>2</v>
      </c>
      <c r="E102" s="393">
        <v>4</v>
      </c>
      <c r="F102" s="418">
        <v>0</v>
      </c>
      <c r="G102" s="418">
        <f>E102*F102</f>
        <v>0</v>
      </c>
      <c r="H102" s="418">
        <f>$H$4*G102</f>
        <v>0</v>
      </c>
      <c r="I102" s="418">
        <f>G102+H102</f>
        <v>0</v>
      </c>
      <c r="J102" s="419"/>
      <c r="K102" s="118"/>
    </row>
    <row r="103" spans="1:11" ht="18" x14ac:dyDescent="0.35">
      <c r="A103" s="377">
        <v>1.3</v>
      </c>
      <c r="B103" s="378" t="s">
        <v>895</v>
      </c>
      <c r="C103" s="378"/>
      <c r="D103" s="390">
        <v>2</v>
      </c>
      <c r="E103" s="390">
        <v>4</v>
      </c>
      <c r="F103" s="424"/>
      <c r="G103" s="424"/>
      <c r="H103" s="424"/>
      <c r="I103" s="424"/>
      <c r="J103" s="424"/>
      <c r="K103" s="378"/>
    </row>
    <row r="104" spans="1:11" x14ac:dyDescent="0.3">
      <c r="A104" s="379" t="s">
        <v>57</v>
      </c>
      <c r="B104" s="380" t="s">
        <v>896</v>
      </c>
      <c r="C104" s="380"/>
      <c r="D104" s="391">
        <v>2</v>
      </c>
      <c r="E104" s="391">
        <v>4</v>
      </c>
      <c r="F104" s="423"/>
      <c r="G104" s="423"/>
      <c r="H104" s="423"/>
      <c r="I104" s="423"/>
      <c r="J104" s="423"/>
      <c r="K104" s="380"/>
    </row>
    <row r="105" spans="1:11" x14ac:dyDescent="0.3">
      <c r="A105" s="381" t="s">
        <v>897</v>
      </c>
      <c r="B105" s="382" t="s">
        <v>898</v>
      </c>
      <c r="C105" s="382"/>
      <c r="D105" s="392">
        <v>2</v>
      </c>
      <c r="E105" s="392">
        <v>4</v>
      </c>
      <c r="F105" s="422"/>
      <c r="G105" s="422"/>
      <c r="H105" s="422"/>
      <c r="I105" s="422"/>
      <c r="J105" s="422"/>
      <c r="K105" s="382"/>
    </row>
    <row r="106" spans="1:11" x14ac:dyDescent="0.3">
      <c r="A106" s="383" t="s">
        <v>899</v>
      </c>
      <c r="B106" s="384" t="s">
        <v>900</v>
      </c>
      <c r="C106" s="384"/>
      <c r="D106" s="393">
        <v>2</v>
      </c>
      <c r="E106" s="393">
        <v>4</v>
      </c>
      <c r="F106" s="418">
        <v>0</v>
      </c>
      <c r="G106" s="418">
        <f>E106*F106</f>
        <v>0</v>
      </c>
      <c r="H106" s="418">
        <f>$H$4*G106</f>
        <v>0</v>
      </c>
      <c r="I106" s="418">
        <f>G106+H106</f>
        <v>0</v>
      </c>
      <c r="J106" s="419"/>
      <c r="K106" s="118"/>
    </row>
    <row r="107" spans="1:11" x14ac:dyDescent="0.3">
      <c r="A107" s="383" t="s">
        <v>901</v>
      </c>
      <c r="B107" s="384" t="s">
        <v>902</v>
      </c>
      <c r="C107" s="384"/>
      <c r="D107" s="393">
        <v>2</v>
      </c>
      <c r="E107" s="393">
        <v>4</v>
      </c>
      <c r="F107" s="418">
        <v>0</v>
      </c>
      <c r="G107" s="418">
        <f>E107*F107</f>
        <v>0</v>
      </c>
      <c r="H107" s="418">
        <f>$H$4*G107</f>
        <v>0</v>
      </c>
      <c r="I107" s="418">
        <f>G107+H107</f>
        <v>0</v>
      </c>
      <c r="J107" s="419"/>
      <c r="K107" s="118"/>
    </row>
    <row r="108" spans="1:11" x14ac:dyDescent="0.3">
      <c r="A108" s="383" t="s">
        <v>903</v>
      </c>
      <c r="B108" s="384" t="s">
        <v>904</v>
      </c>
      <c r="C108" s="384"/>
      <c r="D108" s="393">
        <v>1</v>
      </c>
      <c r="E108" s="393">
        <v>2</v>
      </c>
      <c r="F108" s="418">
        <v>0</v>
      </c>
      <c r="G108" s="418">
        <f>E108*F108</f>
        <v>0</v>
      </c>
      <c r="H108" s="418">
        <f>$H$4*G108</f>
        <v>0</v>
      </c>
      <c r="I108" s="418">
        <f>G108+H108</f>
        <v>0</v>
      </c>
      <c r="J108" s="419"/>
      <c r="K108" s="118"/>
    </row>
    <row r="109" spans="1:11" x14ac:dyDescent="0.3">
      <c r="A109" s="381" t="s">
        <v>58</v>
      </c>
      <c r="B109" s="382" t="s">
        <v>905</v>
      </c>
      <c r="C109" s="382"/>
      <c r="D109" s="392">
        <v>2</v>
      </c>
      <c r="E109" s="392">
        <v>4</v>
      </c>
      <c r="F109" s="422"/>
      <c r="G109" s="422"/>
      <c r="H109" s="422"/>
      <c r="I109" s="422"/>
      <c r="J109" s="422"/>
      <c r="K109" s="382"/>
    </row>
    <row r="110" spans="1:11" x14ac:dyDescent="0.3">
      <c r="A110" s="383" t="s">
        <v>906</v>
      </c>
      <c r="B110" s="384" t="s">
        <v>907</v>
      </c>
      <c r="C110" s="384"/>
      <c r="D110" s="393">
        <v>2</v>
      </c>
      <c r="E110" s="393">
        <v>4</v>
      </c>
      <c r="F110" s="418">
        <v>0</v>
      </c>
      <c r="G110" s="418">
        <f>E110*F110</f>
        <v>0</v>
      </c>
      <c r="H110" s="418">
        <f>$H$4*G110</f>
        <v>0</v>
      </c>
      <c r="I110" s="418">
        <f>G110+H110</f>
        <v>0</v>
      </c>
      <c r="J110" s="419"/>
      <c r="K110" s="118"/>
    </row>
    <row r="111" spans="1:11" x14ac:dyDescent="0.3">
      <c r="A111" s="383" t="s">
        <v>908</v>
      </c>
      <c r="B111" s="384" t="s">
        <v>909</v>
      </c>
      <c r="C111" s="384"/>
      <c r="D111" s="393">
        <v>2</v>
      </c>
      <c r="E111" s="393">
        <v>4</v>
      </c>
      <c r="F111" s="418">
        <v>0</v>
      </c>
      <c r="G111" s="418">
        <f>E111*F111</f>
        <v>0</v>
      </c>
      <c r="H111" s="418">
        <f>$H$4*G111</f>
        <v>0</v>
      </c>
      <c r="I111" s="418">
        <f>G111+H111</f>
        <v>0</v>
      </c>
      <c r="J111" s="419"/>
      <c r="K111" s="118"/>
    </row>
    <row r="112" spans="1:11" x14ac:dyDescent="0.3">
      <c r="A112" s="381" t="s">
        <v>910</v>
      </c>
      <c r="B112" s="382" t="s">
        <v>911</v>
      </c>
      <c r="C112" s="382"/>
      <c r="D112" s="392">
        <v>2</v>
      </c>
      <c r="E112" s="392">
        <v>4</v>
      </c>
      <c r="F112" s="422"/>
      <c r="G112" s="422"/>
      <c r="H112" s="422"/>
      <c r="I112" s="422"/>
      <c r="J112" s="422"/>
      <c r="K112" s="382"/>
    </row>
    <row r="113" spans="1:11" x14ac:dyDescent="0.3">
      <c r="A113" s="383" t="s">
        <v>912</v>
      </c>
      <c r="B113" s="384" t="s">
        <v>913</v>
      </c>
      <c r="C113" s="384"/>
      <c r="D113" s="393">
        <v>2</v>
      </c>
      <c r="E113" s="393">
        <v>4</v>
      </c>
      <c r="F113" s="418">
        <v>0</v>
      </c>
      <c r="G113" s="418">
        <f>E113*F113</f>
        <v>0</v>
      </c>
      <c r="H113" s="418">
        <f>$H$4*G113</f>
        <v>0</v>
      </c>
      <c r="I113" s="418">
        <f>G113+H113</f>
        <v>0</v>
      </c>
      <c r="J113" s="419"/>
      <c r="K113" s="118"/>
    </row>
    <row r="114" spans="1:11" x14ac:dyDescent="0.3">
      <c r="A114" s="381" t="s">
        <v>914</v>
      </c>
      <c r="B114" s="382" t="s">
        <v>915</v>
      </c>
      <c r="C114" s="382"/>
      <c r="D114" s="392">
        <v>1</v>
      </c>
      <c r="E114" s="392">
        <v>2</v>
      </c>
      <c r="F114" s="422"/>
      <c r="G114" s="422"/>
      <c r="H114" s="422"/>
      <c r="I114" s="422"/>
      <c r="J114" s="422"/>
      <c r="K114" s="382"/>
    </row>
    <row r="115" spans="1:11" x14ac:dyDescent="0.3">
      <c r="A115" s="383" t="s">
        <v>916</v>
      </c>
      <c r="B115" s="384" t="s">
        <v>785</v>
      </c>
      <c r="C115" s="384"/>
      <c r="D115" s="393">
        <v>4</v>
      </c>
      <c r="E115" s="393">
        <v>8</v>
      </c>
      <c r="F115" s="418">
        <v>0</v>
      </c>
      <c r="G115" s="418">
        <f>E115*F115</f>
        <v>0</v>
      </c>
      <c r="H115" s="418">
        <f>$H$4*G115</f>
        <v>0</v>
      </c>
      <c r="I115" s="418">
        <f>G115+H115</f>
        <v>0</v>
      </c>
      <c r="J115" s="419"/>
      <c r="K115" s="118"/>
    </row>
    <row r="116" spans="1:11" x14ac:dyDescent="0.3">
      <c r="A116" s="383" t="s">
        <v>917</v>
      </c>
      <c r="B116" s="384" t="s">
        <v>918</v>
      </c>
      <c r="C116" s="384"/>
      <c r="D116" s="393">
        <v>2</v>
      </c>
      <c r="E116" s="393">
        <v>4</v>
      </c>
      <c r="F116" s="418">
        <v>0</v>
      </c>
      <c r="G116" s="418">
        <f>E116*F116</f>
        <v>0</v>
      </c>
      <c r="H116" s="418">
        <f>$H$4*G116</f>
        <v>0</v>
      </c>
      <c r="I116" s="418">
        <f>G116+H116</f>
        <v>0</v>
      </c>
      <c r="J116" s="419"/>
      <c r="K116" s="118"/>
    </row>
    <row r="117" spans="1:11" x14ac:dyDescent="0.3">
      <c r="A117" s="383" t="s">
        <v>919</v>
      </c>
      <c r="B117" s="384" t="s">
        <v>920</v>
      </c>
      <c r="C117" s="384"/>
      <c r="D117" s="393">
        <v>2</v>
      </c>
      <c r="E117" s="393">
        <v>4</v>
      </c>
      <c r="F117" s="418">
        <v>0</v>
      </c>
      <c r="G117" s="418">
        <f>E117*F117</f>
        <v>0</v>
      </c>
      <c r="H117" s="418">
        <f>$H$4*G117</f>
        <v>0</v>
      </c>
      <c r="I117" s="418">
        <f>G117+H117</f>
        <v>0</v>
      </c>
      <c r="J117" s="419"/>
      <c r="K117" s="118"/>
    </row>
    <row r="118" spans="1:11" x14ac:dyDescent="0.3">
      <c r="A118" s="383" t="s">
        <v>921</v>
      </c>
      <c r="B118" s="384" t="s">
        <v>922</v>
      </c>
      <c r="C118" s="384"/>
      <c r="D118" s="393">
        <v>2</v>
      </c>
      <c r="E118" s="393">
        <v>4</v>
      </c>
      <c r="F118" s="418">
        <v>0</v>
      </c>
      <c r="G118" s="418">
        <f>E118*F118</f>
        <v>0</v>
      </c>
      <c r="H118" s="418">
        <f>$H$4*G118</f>
        <v>0</v>
      </c>
      <c r="I118" s="418">
        <f>G118+H118</f>
        <v>0</v>
      </c>
      <c r="J118" s="419"/>
      <c r="K118" s="118"/>
    </row>
    <row r="119" spans="1:11" x14ac:dyDescent="0.3">
      <c r="A119" s="383" t="s">
        <v>923</v>
      </c>
      <c r="B119" s="384" t="s">
        <v>924</v>
      </c>
      <c r="C119" s="384"/>
      <c r="D119" s="393">
        <v>1</v>
      </c>
      <c r="E119" s="393">
        <v>2</v>
      </c>
      <c r="F119" s="418">
        <v>0</v>
      </c>
      <c r="G119" s="418">
        <f>E119*F119</f>
        <v>0</v>
      </c>
      <c r="H119" s="418">
        <f>$H$4*G119</f>
        <v>0</v>
      </c>
      <c r="I119" s="418">
        <f>G119+H119</f>
        <v>0</v>
      </c>
      <c r="J119" s="419"/>
      <c r="K119" s="118"/>
    </row>
    <row r="120" spans="1:11" x14ac:dyDescent="0.3">
      <c r="A120" s="379" t="s">
        <v>58</v>
      </c>
      <c r="B120" s="380" t="s">
        <v>925</v>
      </c>
      <c r="C120" s="380"/>
      <c r="D120" s="391">
        <v>0</v>
      </c>
      <c r="E120" s="391">
        <v>0</v>
      </c>
      <c r="F120" s="423"/>
      <c r="G120" s="423"/>
      <c r="H120" s="423"/>
      <c r="I120" s="423"/>
      <c r="J120" s="423"/>
      <c r="K120" s="380"/>
    </row>
    <row r="121" spans="1:11" x14ac:dyDescent="0.3">
      <c r="A121" s="383" t="s">
        <v>906</v>
      </c>
      <c r="B121" s="384" t="s">
        <v>926</v>
      </c>
      <c r="C121" s="384"/>
      <c r="D121" s="393">
        <v>0</v>
      </c>
      <c r="E121" s="393">
        <v>0</v>
      </c>
      <c r="F121" s="418">
        <v>0</v>
      </c>
      <c r="G121" s="418">
        <f>E121*F121</f>
        <v>0</v>
      </c>
      <c r="H121" s="418">
        <f>$H$4*G121</f>
        <v>0</v>
      </c>
      <c r="I121" s="418">
        <f>G121+H121</f>
        <v>0</v>
      </c>
      <c r="J121" s="419"/>
      <c r="K121" s="118"/>
    </row>
    <row r="122" spans="1:11" x14ac:dyDescent="0.3">
      <c r="A122" s="383" t="s">
        <v>908</v>
      </c>
      <c r="B122" s="384" t="s">
        <v>907</v>
      </c>
      <c r="C122" s="384"/>
      <c r="D122" s="393">
        <v>0</v>
      </c>
      <c r="E122" s="393">
        <v>0</v>
      </c>
      <c r="F122" s="418">
        <v>0</v>
      </c>
      <c r="G122" s="418">
        <f>E122*F122</f>
        <v>0</v>
      </c>
      <c r="H122" s="418">
        <f>$H$4*G122</f>
        <v>0</v>
      </c>
      <c r="I122" s="418">
        <f>G122+H122</f>
        <v>0</v>
      </c>
      <c r="J122" s="419"/>
      <c r="K122" s="118"/>
    </row>
    <row r="123" spans="1:11" x14ac:dyDescent="0.3">
      <c r="A123" s="383" t="s">
        <v>927</v>
      </c>
      <c r="B123" s="384" t="s">
        <v>909</v>
      </c>
      <c r="C123" s="384"/>
      <c r="D123" s="393">
        <v>0</v>
      </c>
      <c r="E123" s="393">
        <v>0</v>
      </c>
      <c r="F123" s="418">
        <v>0</v>
      </c>
      <c r="G123" s="418">
        <f>E123*F123</f>
        <v>0</v>
      </c>
      <c r="H123" s="418">
        <f>$H$4*G123</f>
        <v>0</v>
      </c>
      <c r="I123" s="418">
        <f>G123+H123</f>
        <v>0</v>
      </c>
      <c r="J123" s="419"/>
      <c r="K123" s="118"/>
    </row>
    <row r="124" spans="1:11" x14ac:dyDescent="0.3">
      <c r="A124" s="383" t="s">
        <v>928</v>
      </c>
      <c r="B124" s="384" t="s">
        <v>913</v>
      </c>
      <c r="C124" s="384"/>
      <c r="D124" s="393">
        <v>0</v>
      </c>
      <c r="E124" s="393">
        <v>0</v>
      </c>
      <c r="F124" s="418">
        <v>0</v>
      </c>
      <c r="G124" s="418">
        <f>E124*F124</f>
        <v>0</v>
      </c>
      <c r="H124" s="418">
        <f>$H$4*G124</f>
        <v>0</v>
      </c>
      <c r="I124" s="418">
        <f>G124+H124</f>
        <v>0</v>
      </c>
      <c r="J124" s="419"/>
      <c r="K124" s="118"/>
    </row>
    <row r="125" spans="1:11" x14ac:dyDescent="0.3">
      <c r="A125" s="383" t="s">
        <v>929</v>
      </c>
      <c r="B125" s="384" t="s">
        <v>930</v>
      </c>
      <c r="C125" s="384"/>
      <c r="D125" s="393">
        <v>0</v>
      </c>
      <c r="E125" s="393">
        <v>0</v>
      </c>
      <c r="F125" s="418">
        <v>0</v>
      </c>
      <c r="G125" s="418">
        <f>E125*F125</f>
        <v>0</v>
      </c>
      <c r="H125" s="418">
        <f>$H$4*G125</f>
        <v>0</v>
      </c>
      <c r="I125" s="418">
        <f>G125+H125</f>
        <v>0</v>
      </c>
      <c r="J125" s="419"/>
      <c r="K125" s="118"/>
    </row>
    <row r="126" spans="1:11" ht="21" x14ac:dyDescent="0.4">
      <c r="A126" s="375">
        <v>2</v>
      </c>
      <c r="B126" s="376" t="s">
        <v>931</v>
      </c>
      <c r="C126" s="376"/>
      <c r="D126" s="414">
        <v>1</v>
      </c>
      <c r="E126" s="414">
        <v>2</v>
      </c>
      <c r="F126" s="414"/>
      <c r="G126" s="414"/>
      <c r="H126" s="414"/>
      <c r="I126" s="414"/>
      <c r="J126" s="414"/>
      <c r="K126" s="376"/>
    </row>
    <row r="127" spans="1:11" ht="18" x14ac:dyDescent="0.35">
      <c r="A127" s="377">
        <v>2.1</v>
      </c>
      <c r="B127" s="378" t="s">
        <v>742</v>
      </c>
      <c r="C127" s="378"/>
      <c r="D127" s="390">
        <v>1</v>
      </c>
      <c r="E127" s="390">
        <v>2</v>
      </c>
      <c r="F127" s="424"/>
      <c r="G127" s="424"/>
      <c r="H127" s="424"/>
      <c r="I127" s="424"/>
      <c r="J127" s="424"/>
      <c r="K127" s="378"/>
    </row>
    <row r="128" spans="1:11" x14ac:dyDescent="0.3">
      <c r="A128" s="379" t="s">
        <v>66</v>
      </c>
      <c r="B128" s="380" t="s">
        <v>743</v>
      </c>
      <c r="C128" s="380"/>
      <c r="D128" s="391">
        <v>1</v>
      </c>
      <c r="E128" s="391">
        <v>2</v>
      </c>
      <c r="F128" s="423"/>
      <c r="G128" s="423"/>
      <c r="H128" s="423"/>
      <c r="I128" s="423"/>
      <c r="J128" s="423"/>
      <c r="K128" s="380"/>
    </row>
    <row r="129" spans="1:11" x14ac:dyDescent="0.3">
      <c r="A129" s="381" t="s">
        <v>932</v>
      </c>
      <c r="B129" s="382" t="s">
        <v>745</v>
      </c>
      <c r="C129" s="382"/>
      <c r="D129" s="392">
        <v>1</v>
      </c>
      <c r="E129" s="392">
        <v>2</v>
      </c>
      <c r="F129" s="422"/>
      <c r="G129" s="422"/>
      <c r="H129" s="422"/>
      <c r="I129" s="422"/>
      <c r="J129" s="422"/>
      <c r="K129" s="382"/>
    </row>
    <row r="130" spans="1:11" x14ac:dyDescent="0.3">
      <c r="A130" s="383" t="s">
        <v>933</v>
      </c>
      <c r="B130" s="384" t="s">
        <v>747</v>
      </c>
      <c r="C130" s="384"/>
      <c r="D130" s="393">
        <v>2</v>
      </c>
      <c r="E130" s="393">
        <v>4</v>
      </c>
      <c r="F130" s="418">
        <v>0</v>
      </c>
      <c r="G130" s="418">
        <f>E130*F130</f>
        <v>0</v>
      </c>
      <c r="H130" s="418">
        <f>$H$4*G130</f>
        <v>0</v>
      </c>
      <c r="I130" s="418">
        <f>G130+H130</f>
        <v>0</v>
      </c>
      <c r="J130" s="419"/>
      <c r="K130" s="118"/>
    </row>
    <row r="131" spans="1:11" x14ac:dyDescent="0.3">
      <c r="A131" s="381" t="s">
        <v>934</v>
      </c>
      <c r="B131" s="382" t="s">
        <v>749</v>
      </c>
      <c r="C131" s="382"/>
      <c r="D131" s="392">
        <v>1</v>
      </c>
      <c r="E131" s="392">
        <v>2</v>
      </c>
      <c r="F131" s="422"/>
      <c r="G131" s="422"/>
      <c r="H131" s="422"/>
      <c r="I131" s="422"/>
      <c r="J131" s="422"/>
      <c r="K131" s="382"/>
    </row>
    <row r="132" spans="1:11" x14ac:dyDescent="0.3">
      <c r="A132" s="383" t="s">
        <v>935</v>
      </c>
      <c r="B132" s="384" t="s">
        <v>751</v>
      </c>
      <c r="C132" s="384"/>
      <c r="D132" s="393">
        <v>3</v>
      </c>
      <c r="E132" s="393">
        <v>6</v>
      </c>
      <c r="F132" s="418">
        <v>0</v>
      </c>
      <c r="G132" s="418">
        <f>E132*F132</f>
        <v>0</v>
      </c>
      <c r="H132" s="418">
        <f>$H$4*G132</f>
        <v>0</v>
      </c>
      <c r="I132" s="418">
        <f>G132+H132</f>
        <v>0</v>
      </c>
      <c r="J132" s="419"/>
      <c r="K132" s="118"/>
    </row>
    <row r="133" spans="1:11" x14ac:dyDescent="0.3">
      <c r="A133" s="383" t="s">
        <v>936</v>
      </c>
      <c r="B133" s="384" t="s">
        <v>753</v>
      </c>
      <c r="C133" s="384"/>
      <c r="D133" s="393">
        <v>1</v>
      </c>
      <c r="E133" s="393">
        <v>2</v>
      </c>
      <c r="F133" s="418">
        <v>0</v>
      </c>
      <c r="G133" s="418">
        <f>E133*F133</f>
        <v>0</v>
      </c>
      <c r="H133" s="418">
        <f>$H$4*G133</f>
        <v>0</v>
      </c>
      <c r="I133" s="418">
        <f>G133+H133</f>
        <v>0</v>
      </c>
      <c r="J133" s="419"/>
      <c r="K133" s="118"/>
    </row>
    <row r="134" spans="1:11" x14ac:dyDescent="0.3">
      <c r="A134" s="383" t="s">
        <v>937</v>
      </c>
      <c r="B134" s="384" t="s">
        <v>755</v>
      </c>
      <c r="C134" s="384"/>
      <c r="D134" s="393">
        <v>1</v>
      </c>
      <c r="E134" s="393">
        <v>2</v>
      </c>
      <c r="F134" s="418">
        <v>0</v>
      </c>
      <c r="G134" s="418">
        <f>E134*F134</f>
        <v>0</v>
      </c>
      <c r="H134" s="418">
        <f>$H$4*G134</f>
        <v>0</v>
      </c>
      <c r="I134" s="418">
        <f>G134+H134</f>
        <v>0</v>
      </c>
      <c r="J134" s="419"/>
      <c r="K134" s="118"/>
    </row>
    <row r="135" spans="1:11" x14ac:dyDescent="0.3">
      <c r="A135" s="383" t="s">
        <v>938</v>
      </c>
      <c r="B135" s="384" t="s">
        <v>450</v>
      </c>
      <c r="C135" s="384"/>
      <c r="D135" s="393">
        <v>1</v>
      </c>
      <c r="E135" s="393">
        <v>2</v>
      </c>
      <c r="F135" s="418">
        <v>0</v>
      </c>
      <c r="G135" s="418">
        <f>E135*F135</f>
        <v>0</v>
      </c>
      <c r="H135" s="418">
        <f>$H$4*G135</f>
        <v>0</v>
      </c>
      <c r="I135" s="418">
        <f>G135+H135</f>
        <v>0</v>
      </c>
      <c r="J135" s="419"/>
      <c r="K135" s="118"/>
    </row>
    <row r="136" spans="1:11" x14ac:dyDescent="0.3">
      <c r="A136" s="383" t="s">
        <v>939</v>
      </c>
      <c r="B136" s="384" t="s">
        <v>758</v>
      </c>
      <c r="C136" s="384"/>
      <c r="D136" s="393">
        <v>0</v>
      </c>
      <c r="E136" s="393">
        <v>0</v>
      </c>
      <c r="F136" s="418">
        <v>0</v>
      </c>
      <c r="G136" s="418">
        <f>E136*F136</f>
        <v>0</v>
      </c>
      <c r="H136" s="418">
        <f>$H$4*G136</f>
        <v>0</v>
      </c>
      <c r="I136" s="418">
        <f>G136+H136</f>
        <v>0</v>
      </c>
      <c r="J136" s="419"/>
      <c r="K136" s="118"/>
    </row>
    <row r="137" spans="1:11" x14ac:dyDescent="0.3">
      <c r="A137" s="379" t="s">
        <v>51</v>
      </c>
      <c r="B137" s="380" t="s">
        <v>759</v>
      </c>
      <c r="C137" s="380"/>
      <c r="D137" s="391">
        <v>1</v>
      </c>
      <c r="E137" s="391">
        <v>2</v>
      </c>
      <c r="F137" s="423"/>
      <c r="G137" s="423"/>
      <c r="H137" s="423"/>
      <c r="I137" s="423"/>
      <c r="J137" s="423"/>
      <c r="K137" s="380"/>
    </row>
    <row r="138" spans="1:11" x14ac:dyDescent="0.3">
      <c r="A138" s="381" t="s">
        <v>940</v>
      </c>
      <c r="B138" s="382" t="s">
        <v>761</v>
      </c>
      <c r="C138" s="382"/>
      <c r="D138" s="392">
        <v>1</v>
      </c>
      <c r="E138" s="392">
        <v>2</v>
      </c>
      <c r="F138" s="422"/>
      <c r="G138" s="422"/>
      <c r="H138" s="422"/>
      <c r="I138" s="422"/>
      <c r="J138" s="422"/>
      <c r="K138" s="382"/>
    </row>
    <row r="139" spans="1:11" x14ac:dyDescent="0.3">
      <c r="A139" s="383" t="s">
        <v>941</v>
      </c>
      <c r="B139" s="384" t="s">
        <v>763</v>
      </c>
      <c r="C139" s="384"/>
      <c r="D139" s="393">
        <v>1</v>
      </c>
      <c r="E139" s="393">
        <v>2</v>
      </c>
      <c r="F139" s="418">
        <v>0</v>
      </c>
      <c r="G139" s="418">
        <f>E139*F139</f>
        <v>0</v>
      </c>
      <c r="H139" s="418">
        <f>$H$4*G139</f>
        <v>0</v>
      </c>
      <c r="I139" s="418">
        <f>G139+H139</f>
        <v>0</v>
      </c>
      <c r="J139" s="419"/>
      <c r="K139" s="118"/>
    </row>
    <row r="140" spans="1:11" x14ac:dyDescent="0.3">
      <c r="A140" s="383" t="s">
        <v>942</v>
      </c>
      <c r="B140" s="384" t="s">
        <v>766</v>
      </c>
      <c r="C140" s="384"/>
      <c r="D140" s="393">
        <v>1</v>
      </c>
      <c r="E140" s="393">
        <v>2</v>
      </c>
      <c r="F140" s="418">
        <v>0</v>
      </c>
      <c r="G140" s="418">
        <f>E140*F140</f>
        <v>0</v>
      </c>
      <c r="H140" s="418">
        <f>$H$4*G140</f>
        <v>0</v>
      </c>
      <c r="I140" s="418">
        <f>G140+H140</f>
        <v>0</v>
      </c>
      <c r="J140" s="419"/>
      <c r="K140" s="118"/>
    </row>
    <row r="141" spans="1:11" x14ac:dyDescent="0.3">
      <c r="A141" s="383" t="s">
        <v>943</v>
      </c>
      <c r="B141" s="384" t="s">
        <v>768</v>
      </c>
      <c r="C141" s="384"/>
      <c r="D141" s="393">
        <v>1</v>
      </c>
      <c r="E141" s="393">
        <v>2</v>
      </c>
      <c r="F141" s="418">
        <v>0</v>
      </c>
      <c r="G141" s="418">
        <f>E141*F141</f>
        <v>0</v>
      </c>
      <c r="H141" s="418">
        <f>$H$4*G141</f>
        <v>0</v>
      </c>
      <c r="I141" s="418">
        <f>G141+H141</f>
        <v>0</v>
      </c>
      <c r="J141" s="419"/>
      <c r="K141" s="118"/>
    </row>
    <row r="142" spans="1:11" x14ac:dyDescent="0.3">
      <c r="A142" s="381" t="s">
        <v>944</v>
      </c>
      <c r="B142" s="382" t="s">
        <v>770</v>
      </c>
      <c r="C142" s="382"/>
      <c r="D142" s="392">
        <v>1</v>
      </c>
      <c r="E142" s="392">
        <v>2</v>
      </c>
      <c r="F142" s="422"/>
      <c r="G142" s="422"/>
      <c r="H142" s="422"/>
      <c r="I142" s="422"/>
      <c r="J142" s="422"/>
      <c r="K142" s="382"/>
    </row>
    <row r="143" spans="1:11" x14ac:dyDescent="0.3">
      <c r="A143" s="383" t="s">
        <v>945</v>
      </c>
      <c r="B143" s="384" t="s">
        <v>763</v>
      </c>
      <c r="C143" s="384"/>
      <c r="D143" s="393">
        <v>1</v>
      </c>
      <c r="E143" s="393">
        <v>2</v>
      </c>
      <c r="F143" s="418">
        <v>0</v>
      </c>
      <c r="G143" s="418">
        <f>E143*F143</f>
        <v>0</v>
      </c>
      <c r="H143" s="418">
        <f>$H$4*G143</f>
        <v>0</v>
      </c>
      <c r="I143" s="418">
        <f>G143+H143</f>
        <v>0</v>
      </c>
      <c r="J143" s="419"/>
      <c r="K143" s="118"/>
    </row>
    <row r="144" spans="1:11" x14ac:dyDescent="0.3">
      <c r="A144" s="381" t="s">
        <v>946</v>
      </c>
      <c r="B144" s="382" t="s">
        <v>773</v>
      </c>
      <c r="C144" s="382"/>
      <c r="D144" s="392">
        <v>1</v>
      </c>
      <c r="E144" s="392">
        <v>2</v>
      </c>
      <c r="F144" s="422"/>
      <c r="G144" s="422"/>
      <c r="H144" s="422"/>
      <c r="I144" s="422"/>
      <c r="J144" s="422"/>
      <c r="K144" s="382"/>
    </row>
    <row r="145" spans="1:11" x14ac:dyDescent="0.3">
      <c r="A145" s="383" t="s">
        <v>947</v>
      </c>
      <c r="B145" s="384" t="s">
        <v>775</v>
      </c>
      <c r="C145" s="384"/>
      <c r="D145" s="393">
        <v>1</v>
      </c>
      <c r="E145" s="393">
        <v>2</v>
      </c>
      <c r="F145" s="418">
        <v>0</v>
      </c>
      <c r="G145" s="418">
        <f>E145*F145</f>
        <v>0</v>
      </c>
      <c r="H145" s="418">
        <f>$H$4*G145</f>
        <v>0</v>
      </c>
      <c r="I145" s="418">
        <f>G145+H145</f>
        <v>0</v>
      </c>
      <c r="J145" s="419"/>
      <c r="K145" s="118"/>
    </row>
    <row r="146" spans="1:11" x14ac:dyDescent="0.3">
      <c r="A146" s="383" t="s">
        <v>948</v>
      </c>
      <c r="B146" s="384" t="s">
        <v>777</v>
      </c>
      <c r="C146" s="384"/>
      <c r="D146" s="393">
        <v>1</v>
      </c>
      <c r="E146" s="393">
        <v>2</v>
      </c>
      <c r="F146" s="418">
        <v>0</v>
      </c>
      <c r="G146" s="418">
        <f>E146*F146</f>
        <v>0</v>
      </c>
      <c r="H146" s="418">
        <f>$H$4*G146</f>
        <v>0</v>
      </c>
      <c r="I146" s="418">
        <f>G146+H146</f>
        <v>0</v>
      </c>
      <c r="J146" s="419"/>
      <c r="K146" s="118"/>
    </row>
    <row r="147" spans="1:11" x14ac:dyDescent="0.3">
      <c r="A147" s="381" t="s">
        <v>949</v>
      </c>
      <c r="B147" s="382" t="s">
        <v>392</v>
      </c>
      <c r="C147" s="382"/>
      <c r="D147" s="523">
        <v>1</v>
      </c>
      <c r="E147" s="523">
        <v>2</v>
      </c>
      <c r="F147" s="422"/>
      <c r="G147" s="422"/>
      <c r="H147" s="422"/>
      <c r="I147" s="422"/>
      <c r="J147" s="422"/>
      <c r="K147" s="382"/>
    </row>
    <row r="148" spans="1:11" x14ac:dyDescent="0.3">
      <c r="A148" s="383" t="s">
        <v>950</v>
      </c>
      <c r="B148" s="384" t="s">
        <v>780</v>
      </c>
      <c r="C148" s="384"/>
      <c r="D148" s="519">
        <v>1</v>
      </c>
      <c r="E148" s="519">
        <v>2</v>
      </c>
      <c r="F148" s="418">
        <v>0</v>
      </c>
      <c r="G148" s="418">
        <f>E148*F148</f>
        <v>0</v>
      </c>
      <c r="H148" s="418">
        <f>$H$4*G148</f>
        <v>0</v>
      </c>
      <c r="I148" s="418">
        <f>G148+H148</f>
        <v>0</v>
      </c>
      <c r="J148" s="419"/>
      <c r="K148" s="118"/>
    </row>
    <row r="149" spans="1:11" x14ac:dyDescent="0.3">
      <c r="A149" s="386" t="s">
        <v>951</v>
      </c>
      <c r="B149" s="385" t="s">
        <v>764</v>
      </c>
      <c r="C149" s="385"/>
      <c r="D149" s="521">
        <v>1</v>
      </c>
      <c r="E149" s="521">
        <v>2</v>
      </c>
      <c r="F149" s="418">
        <v>0</v>
      </c>
      <c r="G149" s="418">
        <f>E149*F149</f>
        <v>0</v>
      </c>
      <c r="H149" s="418">
        <f>$H$4*G149</f>
        <v>0</v>
      </c>
      <c r="I149" s="418">
        <f>G149+H149</f>
        <v>0</v>
      </c>
      <c r="J149" s="419"/>
      <c r="K149" s="118"/>
    </row>
    <row r="150" spans="1:11" x14ac:dyDescent="0.3">
      <c r="A150" s="386" t="s">
        <v>952</v>
      </c>
      <c r="B150" s="385" t="s">
        <v>783</v>
      </c>
      <c r="C150" s="385"/>
      <c r="D150" s="521">
        <v>1</v>
      </c>
      <c r="E150" s="521">
        <v>2</v>
      </c>
      <c r="F150" s="418">
        <v>0</v>
      </c>
      <c r="G150" s="418">
        <f>E150*F150</f>
        <v>0</v>
      </c>
      <c r="H150" s="418">
        <f>$H$4*G150</f>
        <v>0</v>
      </c>
      <c r="I150" s="418">
        <f>G150+H150</f>
        <v>0</v>
      </c>
      <c r="J150" s="419"/>
      <c r="K150" s="118"/>
    </row>
    <row r="151" spans="1:11" x14ac:dyDescent="0.3">
      <c r="A151" s="386" t="s">
        <v>953</v>
      </c>
      <c r="B151" s="385" t="s">
        <v>785</v>
      </c>
      <c r="C151" s="385"/>
      <c r="D151" s="521">
        <v>1</v>
      </c>
      <c r="E151" s="521">
        <v>2</v>
      </c>
      <c r="F151" s="418">
        <v>0</v>
      </c>
      <c r="G151" s="418">
        <f>E151*F151</f>
        <v>0</v>
      </c>
      <c r="H151" s="418">
        <f>$H$4*G151</f>
        <v>0</v>
      </c>
      <c r="I151" s="418">
        <f>G151+H151</f>
        <v>0</v>
      </c>
      <c r="J151" s="419"/>
      <c r="K151" s="118"/>
    </row>
    <row r="152" spans="1:11" x14ac:dyDescent="0.3">
      <c r="A152" s="381" t="s">
        <v>954</v>
      </c>
      <c r="B152" s="382" t="s">
        <v>787</v>
      </c>
      <c r="C152" s="382"/>
      <c r="D152" s="392">
        <v>1</v>
      </c>
      <c r="E152" s="392">
        <v>2</v>
      </c>
      <c r="F152" s="422"/>
      <c r="G152" s="422"/>
      <c r="H152" s="422"/>
      <c r="I152" s="422"/>
      <c r="J152" s="422"/>
      <c r="K152" s="382"/>
    </row>
    <row r="153" spans="1:11" x14ac:dyDescent="0.3">
      <c r="A153" s="383" t="s">
        <v>955</v>
      </c>
      <c r="B153" s="384" t="s">
        <v>789</v>
      </c>
      <c r="C153" s="384"/>
      <c r="D153" s="393">
        <v>1</v>
      </c>
      <c r="E153" s="393">
        <v>2</v>
      </c>
      <c r="F153" s="418">
        <v>0</v>
      </c>
      <c r="G153" s="418">
        <f t="shared" ref="G153:G159" si="9">E153*F153</f>
        <v>0</v>
      </c>
      <c r="H153" s="418">
        <f t="shared" ref="H153:H159" si="10">$H$4*G153</f>
        <v>0</v>
      </c>
      <c r="I153" s="418">
        <f t="shared" ref="I153:I159" si="11">G153+H153</f>
        <v>0</v>
      </c>
      <c r="J153" s="419"/>
      <c r="K153" s="118"/>
    </row>
    <row r="154" spans="1:11" x14ac:dyDescent="0.3">
      <c r="A154" s="386" t="s">
        <v>956</v>
      </c>
      <c r="B154" s="385" t="s">
        <v>791</v>
      </c>
      <c r="C154" s="385"/>
      <c r="D154" s="394">
        <v>1</v>
      </c>
      <c r="E154" s="394">
        <v>2</v>
      </c>
      <c r="F154" s="418">
        <v>0</v>
      </c>
      <c r="G154" s="418">
        <f t="shared" si="9"/>
        <v>0</v>
      </c>
      <c r="H154" s="418">
        <f t="shared" si="10"/>
        <v>0</v>
      </c>
      <c r="I154" s="418">
        <f t="shared" si="11"/>
        <v>0</v>
      </c>
      <c r="J154" s="419"/>
      <c r="K154" s="118"/>
    </row>
    <row r="155" spans="1:11" x14ac:dyDescent="0.3">
      <c r="A155" s="383" t="s">
        <v>957</v>
      </c>
      <c r="B155" s="384" t="s">
        <v>793</v>
      </c>
      <c r="C155" s="384"/>
      <c r="D155" s="393">
        <v>1</v>
      </c>
      <c r="E155" s="393">
        <v>2</v>
      </c>
      <c r="F155" s="418">
        <v>0</v>
      </c>
      <c r="G155" s="418">
        <f t="shared" si="9"/>
        <v>0</v>
      </c>
      <c r="H155" s="418">
        <f t="shared" si="10"/>
        <v>0</v>
      </c>
      <c r="I155" s="418">
        <f t="shared" si="11"/>
        <v>0</v>
      </c>
      <c r="J155" s="419"/>
      <c r="K155" s="118"/>
    </row>
    <row r="156" spans="1:11" x14ac:dyDescent="0.3">
      <c r="A156" s="386" t="s">
        <v>958</v>
      </c>
      <c r="B156" s="385" t="s">
        <v>791</v>
      </c>
      <c r="C156" s="385"/>
      <c r="D156" s="394">
        <v>1</v>
      </c>
      <c r="E156" s="394">
        <v>2</v>
      </c>
      <c r="F156" s="418">
        <v>0</v>
      </c>
      <c r="G156" s="418">
        <f t="shared" si="9"/>
        <v>0</v>
      </c>
      <c r="H156" s="418">
        <f t="shared" si="10"/>
        <v>0</v>
      </c>
      <c r="I156" s="418">
        <f t="shared" si="11"/>
        <v>0</v>
      </c>
      <c r="J156" s="419"/>
      <c r="K156" s="118"/>
    </row>
    <row r="157" spans="1:11" x14ac:dyDescent="0.3">
      <c r="A157" s="383" t="s">
        <v>959</v>
      </c>
      <c r="B157" s="384" t="s">
        <v>796</v>
      </c>
      <c r="C157" s="384"/>
      <c r="D157" s="393">
        <v>1</v>
      </c>
      <c r="E157" s="393">
        <v>2</v>
      </c>
      <c r="F157" s="418">
        <v>0</v>
      </c>
      <c r="G157" s="418">
        <f t="shared" si="9"/>
        <v>0</v>
      </c>
      <c r="H157" s="418">
        <f t="shared" si="10"/>
        <v>0</v>
      </c>
      <c r="I157" s="418">
        <f t="shared" si="11"/>
        <v>0</v>
      </c>
      <c r="J157" s="419"/>
      <c r="K157" s="118"/>
    </row>
    <row r="158" spans="1:11" x14ac:dyDescent="0.3">
      <c r="A158" s="383" t="s">
        <v>960</v>
      </c>
      <c r="B158" s="384" t="s">
        <v>798</v>
      </c>
      <c r="C158" s="384"/>
      <c r="D158" s="393">
        <v>1</v>
      </c>
      <c r="E158" s="393">
        <v>2</v>
      </c>
      <c r="F158" s="418">
        <v>0</v>
      </c>
      <c r="G158" s="418">
        <f t="shared" si="9"/>
        <v>0</v>
      </c>
      <c r="H158" s="418">
        <f t="shared" si="10"/>
        <v>0</v>
      </c>
      <c r="I158" s="418">
        <f t="shared" si="11"/>
        <v>0</v>
      </c>
      <c r="J158" s="419"/>
      <c r="K158" s="118"/>
    </row>
    <row r="159" spans="1:11" x14ac:dyDescent="0.3">
      <c r="A159" s="383" t="s">
        <v>961</v>
      </c>
      <c r="B159" s="384" t="s">
        <v>800</v>
      </c>
      <c r="C159" s="384"/>
      <c r="D159" s="393">
        <v>1</v>
      </c>
      <c r="E159" s="393">
        <v>2</v>
      </c>
      <c r="F159" s="418">
        <v>0</v>
      </c>
      <c r="G159" s="418">
        <f t="shared" si="9"/>
        <v>0</v>
      </c>
      <c r="H159" s="418">
        <f t="shared" si="10"/>
        <v>0</v>
      </c>
      <c r="I159" s="418">
        <f t="shared" si="11"/>
        <v>0</v>
      </c>
      <c r="J159" s="419"/>
      <c r="K159" s="118"/>
    </row>
    <row r="160" spans="1:11" x14ac:dyDescent="0.3">
      <c r="A160" s="379" t="s">
        <v>53</v>
      </c>
      <c r="B160" s="380" t="s">
        <v>801</v>
      </c>
      <c r="C160" s="380"/>
      <c r="D160" s="391">
        <v>1</v>
      </c>
      <c r="E160" s="391">
        <v>2</v>
      </c>
      <c r="F160" s="423"/>
      <c r="G160" s="423"/>
      <c r="H160" s="423"/>
      <c r="I160" s="423"/>
      <c r="J160" s="423"/>
      <c r="K160" s="380"/>
    </row>
    <row r="161" spans="1:11" x14ac:dyDescent="0.3">
      <c r="A161" s="381" t="s">
        <v>962</v>
      </c>
      <c r="B161" s="382" t="s">
        <v>803</v>
      </c>
      <c r="C161" s="382"/>
      <c r="D161" s="392">
        <v>1</v>
      </c>
      <c r="E161" s="392">
        <v>2</v>
      </c>
      <c r="F161" s="422"/>
      <c r="G161" s="422"/>
      <c r="H161" s="422"/>
      <c r="I161" s="422"/>
      <c r="J161" s="422"/>
      <c r="K161" s="382"/>
    </row>
    <row r="162" spans="1:11" x14ac:dyDescent="0.3">
      <c r="A162" s="383" t="s">
        <v>963</v>
      </c>
      <c r="B162" s="384" t="s">
        <v>805</v>
      </c>
      <c r="C162" s="384"/>
      <c r="D162" s="393">
        <v>1</v>
      </c>
      <c r="E162" s="393">
        <v>2</v>
      </c>
      <c r="F162" s="418">
        <v>0</v>
      </c>
      <c r="G162" s="418">
        <f>E162*F162</f>
        <v>0</v>
      </c>
      <c r="H162" s="418">
        <f>$H$4*G162</f>
        <v>0</v>
      </c>
      <c r="I162" s="418">
        <f>G162+H162</f>
        <v>0</v>
      </c>
      <c r="J162" s="419"/>
      <c r="K162" s="118"/>
    </row>
    <row r="163" spans="1:11" x14ac:dyDescent="0.3">
      <c r="A163" s="383" t="s">
        <v>964</v>
      </c>
      <c r="B163" s="384" t="s">
        <v>807</v>
      </c>
      <c r="C163" s="384"/>
      <c r="D163" s="393">
        <v>1</v>
      </c>
      <c r="E163" s="393">
        <v>2</v>
      </c>
      <c r="F163" s="418">
        <v>0</v>
      </c>
      <c r="G163" s="418">
        <f>E163*F163</f>
        <v>0</v>
      </c>
      <c r="H163" s="418">
        <f>$H$4*G163</f>
        <v>0</v>
      </c>
      <c r="I163" s="418">
        <f>G163+H163</f>
        <v>0</v>
      </c>
      <c r="J163" s="419"/>
      <c r="K163" s="118"/>
    </row>
    <row r="164" spans="1:11" x14ac:dyDescent="0.3">
      <c r="A164" s="383" t="s">
        <v>965</v>
      </c>
      <c r="B164" s="384" t="s">
        <v>809</v>
      </c>
      <c r="C164" s="384"/>
      <c r="D164" s="393">
        <v>1</v>
      </c>
      <c r="E164" s="393">
        <v>2</v>
      </c>
      <c r="F164" s="418">
        <v>0</v>
      </c>
      <c r="G164" s="418">
        <f>E164*F164</f>
        <v>0</v>
      </c>
      <c r="H164" s="418">
        <f>$H$4*G164</f>
        <v>0</v>
      </c>
      <c r="I164" s="418">
        <f>G164+H164</f>
        <v>0</v>
      </c>
      <c r="J164" s="419"/>
      <c r="K164" s="118"/>
    </row>
    <row r="165" spans="1:11" x14ac:dyDescent="0.3">
      <c r="A165" s="381" t="s">
        <v>966</v>
      </c>
      <c r="B165" s="382" t="s">
        <v>811</v>
      </c>
      <c r="C165" s="382"/>
      <c r="D165" s="392">
        <v>1</v>
      </c>
      <c r="E165" s="392">
        <v>2</v>
      </c>
      <c r="F165" s="422"/>
      <c r="G165" s="422"/>
      <c r="H165" s="422"/>
      <c r="I165" s="422"/>
      <c r="J165" s="422"/>
      <c r="K165" s="382"/>
    </row>
    <row r="166" spans="1:11" x14ac:dyDescent="0.3">
      <c r="A166" s="383" t="s">
        <v>967</v>
      </c>
      <c r="B166" s="384" t="s">
        <v>805</v>
      </c>
      <c r="C166" s="384"/>
      <c r="D166" s="393">
        <v>1</v>
      </c>
      <c r="E166" s="393">
        <v>2</v>
      </c>
      <c r="F166" s="418">
        <v>0</v>
      </c>
      <c r="G166" s="418">
        <f>E166*F166</f>
        <v>0</v>
      </c>
      <c r="H166" s="418">
        <f>$H$4*G166</f>
        <v>0</v>
      </c>
      <c r="I166" s="418">
        <f>G166+H166</f>
        <v>0</v>
      </c>
      <c r="J166" s="419"/>
      <c r="K166" s="118"/>
    </row>
    <row r="167" spans="1:11" x14ac:dyDescent="0.3">
      <c r="A167" s="381" t="s">
        <v>968</v>
      </c>
      <c r="B167" s="382" t="s">
        <v>814</v>
      </c>
      <c r="C167" s="382"/>
      <c r="D167" s="392">
        <v>1</v>
      </c>
      <c r="E167" s="392">
        <v>2</v>
      </c>
      <c r="F167" s="422"/>
      <c r="G167" s="422"/>
      <c r="H167" s="422"/>
      <c r="I167" s="422"/>
      <c r="J167" s="422"/>
      <c r="K167" s="382"/>
    </row>
    <row r="168" spans="1:11" x14ac:dyDescent="0.3">
      <c r="A168" s="383" t="s">
        <v>969</v>
      </c>
      <c r="B168" s="384" t="s">
        <v>816</v>
      </c>
      <c r="C168" s="384"/>
      <c r="D168" s="393">
        <v>1</v>
      </c>
      <c r="E168" s="393">
        <v>2</v>
      </c>
      <c r="F168" s="418">
        <v>0</v>
      </c>
      <c r="G168" s="418">
        <f>E168*F168</f>
        <v>0</v>
      </c>
      <c r="H168" s="418">
        <f>$H$4*G168</f>
        <v>0</v>
      </c>
      <c r="I168" s="418">
        <f>G168+H168</f>
        <v>0</v>
      </c>
      <c r="J168" s="419"/>
      <c r="K168" s="118"/>
    </row>
    <row r="169" spans="1:11" x14ac:dyDescent="0.3">
      <c r="A169" s="383" t="s">
        <v>970</v>
      </c>
      <c r="B169" s="384" t="s">
        <v>818</v>
      </c>
      <c r="C169" s="384"/>
      <c r="D169" s="393">
        <v>1</v>
      </c>
      <c r="E169" s="393">
        <v>2</v>
      </c>
      <c r="F169" s="418">
        <v>0</v>
      </c>
      <c r="G169" s="418">
        <f>E169*F169</f>
        <v>0</v>
      </c>
      <c r="H169" s="418">
        <f>$H$4*G169</f>
        <v>0</v>
      </c>
      <c r="I169" s="418">
        <f>G169+H169</f>
        <v>0</v>
      </c>
      <c r="J169" s="419"/>
      <c r="K169" s="118"/>
    </row>
    <row r="170" spans="1:11" x14ac:dyDescent="0.3">
      <c r="A170" s="381" t="s">
        <v>971</v>
      </c>
      <c r="B170" s="382" t="s">
        <v>391</v>
      </c>
      <c r="C170" s="382"/>
      <c r="D170" s="523">
        <v>1</v>
      </c>
      <c r="E170" s="523">
        <v>2</v>
      </c>
      <c r="F170" s="422"/>
      <c r="G170" s="422"/>
      <c r="H170" s="422"/>
      <c r="I170" s="422"/>
      <c r="J170" s="422"/>
      <c r="K170" s="382"/>
    </row>
    <row r="171" spans="1:11" x14ac:dyDescent="0.3">
      <c r="A171" s="383" t="s">
        <v>972</v>
      </c>
      <c r="B171" s="384" t="s">
        <v>821</v>
      </c>
      <c r="C171" s="384"/>
      <c r="D171" s="519">
        <v>1</v>
      </c>
      <c r="E171" s="519">
        <v>2</v>
      </c>
      <c r="F171" s="418">
        <v>0</v>
      </c>
      <c r="G171" s="418">
        <f>E171*F171</f>
        <v>0</v>
      </c>
      <c r="H171" s="418">
        <f>$H$4*G171</f>
        <v>0</v>
      </c>
      <c r="I171" s="418">
        <f>G171+H171</f>
        <v>0</v>
      </c>
      <c r="J171" s="419"/>
      <c r="K171" s="118"/>
    </row>
    <row r="172" spans="1:11" x14ac:dyDescent="0.3">
      <c r="A172" s="383" t="s">
        <v>973</v>
      </c>
      <c r="B172" s="385" t="s">
        <v>823</v>
      </c>
      <c r="C172" s="385"/>
      <c r="D172" s="521">
        <v>1</v>
      </c>
      <c r="E172" s="521">
        <v>2</v>
      </c>
      <c r="F172" s="418">
        <v>0</v>
      </c>
      <c r="G172" s="418">
        <f>E172*F172</f>
        <v>0</v>
      </c>
      <c r="H172" s="418">
        <f>$H$4*G172</f>
        <v>0</v>
      </c>
      <c r="I172" s="418">
        <f>G172+H172</f>
        <v>0</v>
      </c>
      <c r="J172" s="419"/>
      <c r="K172" s="118"/>
    </row>
    <row r="173" spans="1:11" x14ac:dyDescent="0.3">
      <c r="A173" s="383" t="s">
        <v>974</v>
      </c>
      <c r="B173" s="385" t="s">
        <v>785</v>
      </c>
      <c r="C173" s="385"/>
      <c r="D173" s="521">
        <v>1</v>
      </c>
      <c r="E173" s="521">
        <v>2</v>
      </c>
      <c r="F173" s="418">
        <v>0</v>
      </c>
      <c r="G173" s="418">
        <f>E173*F173</f>
        <v>0</v>
      </c>
      <c r="H173" s="418">
        <f>$H$4*G173</f>
        <v>0</v>
      </c>
      <c r="I173" s="418">
        <f>G173+H173</f>
        <v>0</v>
      </c>
      <c r="J173" s="419"/>
      <c r="K173" s="118"/>
    </row>
    <row r="174" spans="1:11" x14ac:dyDescent="0.3">
      <c r="A174" s="381" t="s">
        <v>975</v>
      </c>
      <c r="B174" s="382" t="s">
        <v>826</v>
      </c>
      <c r="C174" s="382"/>
      <c r="D174" s="392">
        <v>1</v>
      </c>
      <c r="E174" s="392">
        <v>2</v>
      </c>
      <c r="F174" s="422"/>
      <c r="G174" s="422"/>
      <c r="H174" s="422"/>
      <c r="I174" s="422"/>
      <c r="J174" s="422"/>
      <c r="K174" s="382"/>
    </row>
    <row r="175" spans="1:11" x14ac:dyDescent="0.3">
      <c r="A175" s="383" t="s">
        <v>976</v>
      </c>
      <c r="B175" s="384" t="s">
        <v>789</v>
      </c>
      <c r="C175" s="384"/>
      <c r="D175" s="393">
        <v>1</v>
      </c>
      <c r="E175" s="393">
        <v>2</v>
      </c>
      <c r="F175" s="418">
        <v>0</v>
      </c>
      <c r="G175" s="418">
        <f t="shared" ref="G175:G181" si="12">E175*F175</f>
        <v>0</v>
      </c>
      <c r="H175" s="418">
        <f t="shared" ref="H175:H181" si="13">$H$4*G175</f>
        <v>0</v>
      </c>
      <c r="I175" s="418">
        <f t="shared" ref="I175:I181" si="14">G175+H175</f>
        <v>0</v>
      </c>
      <c r="J175" s="419"/>
      <c r="K175" s="118"/>
    </row>
    <row r="176" spans="1:11" x14ac:dyDescent="0.3">
      <c r="A176" s="386" t="s">
        <v>977</v>
      </c>
      <c r="B176" s="385" t="s">
        <v>791</v>
      </c>
      <c r="C176" s="385"/>
      <c r="D176" s="394">
        <v>1</v>
      </c>
      <c r="E176" s="394">
        <v>2</v>
      </c>
      <c r="F176" s="418">
        <v>0</v>
      </c>
      <c r="G176" s="418">
        <f t="shared" si="12"/>
        <v>0</v>
      </c>
      <c r="H176" s="418">
        <f t="shared" si="13"/>
        <v>0</v>
      </c>
      <c r="I176" s="418">
        <f t="shared" si="14"/>
        <v>0</v>
      </c>
      <c r="J176" s="419"/>
      <c r="K176" s="118"/>
    </row>
    <row r="177" spans="1:11" x14ac:dyDescent="0.3">
      <c r="A177" s="383" t="s">
        <v>978</v>
      </c>
      <c r="B177" s="384" t="s">
        <v>793</v>
      </c>
      <c r="C177" s="384"/>
      <c r="D177" s="393">
        <v>1</v>
      </c>
      <c r="E177" s="393">
        <v>2</v>
      </c>
      <c r="F177" s="418">
        <v>0</v>
      </c>
      <c r="G177" s="418">
        <f t="shared" si="12"/>
        <v>0</v>
      </c>
      <c r="H177" s="418">
        <f t="shared" si="13"/>
        <v>0</v>
      </c>
      <c r="I177" s="418">
        <f t="shared" si="14"/>
        <v>0</v>
      </c>
      <c r="J177" s="419"/>
      <c r="K177" s="118"/>
    </row>
    <row r="178" spans="1:11" x14ac:dyDescent="0.3">
      <c r="A178" s="386" t="s">
        <v>979</v>
      </c>
      <c r="B178" s="385" t="s">
        <v>791</v>
      </c>
      <c r="C178" s="385"/>
      <c r="D178" s="394">
        <v>1</v>
      </c>
      <c r="E178" s="394">
        <v>2</v>
      </c>
      <c r="F178" s="418">
        <v>0</v>
      </c>
      <c r="G178" s="418">
        <f t="shared" si="12"/>
        <v>0</v>
      </c>
      <c r="H178" s="418">
        <f t="shared" si="13"/>
        <v>0</v>
      </c>
      <c r="I178" s="418">
        <f t="shared" si="14"/>
        <v>0</v>
      </c>
      <c r="J178" s="419"/>
      <c r="K178" s="118"/>
    </row>
    <row r="179" spans="1:11" x14ac:dyDescent="0.3">
      <c r="A179" s="383" t="s">
        <v>980</v>
      </c>
      <c r="B179" s="384" t="s">
        <v>796</v>
      </c>
      <c r="C179" s="384"/>
      <c r="D179" s="393">
        <v>1</v>
      </c>
      <c r="E179" s="393">
        <v>2</v>
      </c>
      <c r="F179" s="418">
        <v>0</v>
      </c>
      <c r="G179" s="418">
        <f t="shared" si="12"/>
        <v>0</v>
      </c>
      <c r="H179" s="418">
        <f t="shared" si="13"/>
        <v>0</v>
      </c>
      <c r="I179" s="418">
        <f t="shared" si="14"/>
        <v>0</v>
      </c>
      <c r="J179" s="419"/>
      <c r="K179" s="118"/>
    </row>
    <row r="180" spans="1:11" x14ac:dyDescent="0.3">
      <c r="A180" s="383" t="s">
        <v>981</v>
      </c>
      <c r="B180" s="384" t="s">
        <v>798</v>
      </c>
      <c r="C180" s="384"/>
      <c r="D180" s="393">
        <v>1</v>
      </c>
      <c r="E180" s="393">
        <v>2</v>
      </c>
      <c r="F180" s="418">
        <v>0</v>
      </c>
      <c r="G180" s="418">
        <f t="shared" si="12"/>
        <v>0</v>
      </c>
      <c r="H180" s="418">
        <f t="shared" si="13"/>
        <v>0</v>
      </c>
      <c r="I180" s="418">
        <f t="shared" si="14"/>
        <v>0</v>
      </c>
      <c r="J180" s="419"/>
      <c r="K180" s="118"/>
    </row>
    <row r="181" spans="1:11" x14ac:dyDescent="0.3">
      <c r="A181" s="383" t="s">
        <v>982</v>
      </c>
      <c r="B181" s="384" t="s">
        <v>800</v>
      </c>
      <c r="C181" s="384"/>
      <c r="D181" s="393">
        <v>1</v>
      </c>
      <c r="E181" s="393">
        <v>2</v>
      </c>
      <c r="F181" s="418">
        <v>0</v>
      </c>
      <c r="G181" s="418">
        <f t="shared" si="12"/>
        <v>0</v>
      </c>
      <c r="H181" s="418">
        <f t="shared" si="13"/>
        <v>0</v>
      </c>
      <c r="I181" s="418">
        <f t="shared" si="14"/>
        <v>0</v>
      </c>
      <c r="J181" s="419"/>
      <c r="K181" s="118"/>
    </row>
    <row r="182" spans="1:11" x14ac:dyDescent="0.3">
      <c r="A182" s="379" t="s">
        <v>63</v>
      </c>
      <c r="B182" s="380" t="s">
        <v>835</v>
      </c>
      <c r="C182" s="380"/>
      <c r="D182" s="391">
        <v>1</v>
      </c>
      <c r="E182" s="391">
        <v>2</v>
      </c>
      <c r="F182" s="423"/>
      <c r="G182" s="423"/>
      <c r="H182" s="423"/>
      <c r="I182" s="423"/>
      <c r="J182" s="423"/>
      <c r="K182" s="380"/>
    </row>
    <row r="183" spans="1:11" x14ac:dyDescent="0.3">
      <c r="A183" s="381" t="s">
        <v>983</v>
      </c>
      <c r="B183" s="382" t="s">
        <v>837</v>
      </c>
      <c r="C183" s="382"/>
      <c r="D183" s="392">
        <v>1</v>
      </c>
      <c r="E183" s="392">
        <v>2</v>
      </c>
      <c r="F183" s="422"/>
      <c r="G183" s="422"/>
      <c r="H183" s="422"/>
      <c r="I183" s="422"/>
      <c r="J183" s="422"/>
      <c r="K183" s="382"/>
    </row>
    <row r="184" spans="1:11" x14ac:dyDescent="0.3">
      <c r="A184" s="383" t="s">
        <v>984</v>
      </c>
      <c r="B184" s="384" t="s">
        <v>839</v>
      </c>
      <c r="C184" s="384"/>
      <c r="D184" s="393">
        <v>1</v>
      </c>
      <c r="E184" s="393">
        <v>2</v>
      </c>
      <c r="F184" s="418">
        <v>0</v>
      </c>
      <c r="G184" s="418">
        <f>E184*F184</f>
        <v>0</v>
      </c>
      <c r="H184" s="418">
        <f>$H$4*G184</f>
        <v>0</v>
      </c>
      <c r="I184" s="418">
        <f>G184+H184</f>
        <v>0</v>
      </c>
      <c r="J184" s="419"/>
      <c r="K184" s="118"/>
    </row>
    <row r="185" spans="1:11" x14ac:dyDescent="0.3">
      <c r="A185" s="383" t="s">
        <v>985</v>
      </c>
      <c r="B185" s="384" t="s">
        <v>841</v>
      </c>
      <c r="C185" s="384"/>
      <c r="D185" s="393">
        <v>1</v>
      </c>
      <c r="E185" s="393">
        <v>2</v>
      </c>
      <c r="F185" s="418">
        <v>0</v>
      </c>
      <c r="G185" s="418">
        <f>E185*F185</f>
        <v>0</v>
      </c>
      <c r="H185" s="418">
        <f>$H$4*G185</f>
        <v>0</v>
      </c>
      <c r="I185" s="418">
        <f>G185+H185</f>
        <v>0</v>
      </c>
      <c r="J185" s="419"/>
      <c r="K185" s="118"/>
    </row>
    <row r="186" spans="1:11" x14ac:dyDescent="0.3">
      <c r="A186" s="383" t="s">
        <v>986</v>
      </c>
      <c r="B186" s="384" t="s">
        <v>843</v>
      </c>
      <c r="C186" s="384"/>
      <c r="D186" s="393">
        <v>1</v>
      </c>
      <c r="E186" s="393">
        <v>2</v>
      </c>
      <c r="F186" s="418">
        <v>0</v>
      </c>
      <c r="G186" s="418">
        <f>E186*F186</f>
        <v>0</v>
      </c>
      <c r="H186" s="418">
        <f>$H$4*G186</f>
        <v>0</v>
      </c>
      <c r="I186" s="418">
        <f>G186+H186</f>
        <v>0</v>
      </c>
      <c r="J186" s="419"/>
      <c r="K186" s="118"/>
    </row>
    <row r="187" spans="1:11" x14ac:dyDescent="0.3">
      <c r="A187" s="381" t="s">
        <v>987</v>
      </c>
      <c r="B187" s="382" t="s">
        <v>845</v>
      </c>
      <c r="C187" s="382"/>
      <c r="D187" s="392">
        <v>1</v>
      </c>
      <c r="E187" s="392">
        <v>2</v>
      </c>
      <c r="F187" s="422"/>
      <c r="G187" s="422"/>
      <c r="H187" s="422"/>
      <c r="I187" s="422"/>
      <c r="J187" s="422"/>
      <c r="K187" s="382"/>
    </row>
    <row r="188" spans="1:11" x14ac:dyDescent="0.3">
      <c r="A188" s="383" t="s">
        <v>988</v>
      </c>
      <c r="B188" s="384" t="s">
        <v>847</v>
      </c>
      <c r="C188" s="384"/>
      <c r="D188" s="393">
        <v>1</v>
      </c>
      <c r="E188" s="393">
        <v>2</v>
      </c>
      <c r="F188" s="418">
        <v>0</v>
      </c>
      <c r="G188" s="418">
        <f>E188*F188</f>
        <v>0</v>
      </c>
      <c r="H188" s="418">
        <f>$H$4*G188</f>
        <v>0</v>
      </c>
      <c r="I188" s="418">
        <f>G188+H188</f>
        <v>0</v>
      </c>
      <c r="J188" s="419"/>
      <c r="K188" s="118"/>
    </row>
    <row r="189" spans="1:11" x14ac:dyDescent="0.3">
      <c r="A189" s="383" t="s">
        <v>989</v>
      </c>
      <c r="B189" s="384" t="s">
        <v>849</v>
      </c>
      <c r="C189" s="384"/>
      <c r="D189" s="393">
        <v>1</v>
      </c>
      <c r="E189" s="393">
        <v>2</v>
      </c>
      <c r="F189" s="418">
        <v>0</v>
      </c>
      <c r="G189" s="418">
        <f>E189*F189</f>
        <v>0</v>
      </c>
      <c r="H189" s="418">
        <f>$H$4*G189</f>
        <v>0</v>
      </c>
      <c r="I189" s="418">
        <f>G189+H189</f>
        <v>0</v>
      </c>
      <c r="J189" s="419"/>
      <c r="K189" s="118"/>
    </row>
    <row r="190" spans="1:11" x14ac:dyDescent="0.3">
      <c r="A190" s="381" t="s">
        <v>990</v>
      </c>
      <c r="B190" s="382" t="s">
        <v>851</v>
      </c>
      <c r="C190" s="382"/>
      <c r="D190" s="392">
        <v>2</v>
      </c>
      <c r="E190" s="392">
        <v>4</v>
      </c>
      <c r="F190" s="422"/>
      <c r="G190" s="422"/>
      <c r="H190" s="422"/>
      <c r="I190" s="422"/>
      <c r="J190" s="422"/>
      <c r="K190" s="382"/>
    </row>
    <row r="191" spans="1:11" x14ac:dyDescent="0.3">
      <c r="A191" s="383" t="s">
        <v>991</v>
      </c>
      <c r="B191" s="384" t="s">
        <v>853</v>
      </c>
      <c r="C191" s="384"/>
      <c r="D191" s="393">
        <v>2</v>
      </c>
      <c r="E191" s="393">
        <v>4</v>
      </c>
      <c r="F191" s="418">
        <v>0</v>
      </c>
      <c r="G191" s="418">
        <f>E191*F191</f>
        <v>0</v>
      </c>
      <c r="H191" s="418">
        <f>$H$4*G191</f>
        <v>0</v>
      </c>
      <c r="I191" s="418">
        <f>G191+H191</f>
        <v>0</v>
      </c>
      <c r="J191" s="419"/>
      <c r="K191" s="118"/>
    </row>
    <row r="192" spans="1:11" x14ac:dyDescent="0.3">
      <c r="A192" s="383" t="s">
        <v>992</v>
      </c>
      <c r="B192" s="385" t="s">
        <v>855</v>
      </c>
      <c r="C192" s="385"/>
      <c r="D192" s="394">
        <v>2</v>
      </c>
      <c r="E192" s="394">
        <v>4</v>
      </c>
      <c r="F192" s="418">
        <v>0</v>
      </c>
      <c r="G192" s="418">
        <f>E192*F192</f>
        <v>0</v>
      </c>
      <c r="H192" s="418">
        <f>$H$4*G192</f>
        <v>0</v>
      </c>
      <c r="I192" s="418">
        <f>G192+H192</f>
        <v>0</v>
      </c>
      <c r="J192" s="419"/>
      <c r="K192" s="118"/>
    </row>
    <row r="193" spans="1:11" x14ac:dyDescent="0.3">
      <c r="A193" s="383" t="s">
        <v>993</v>
      </c>
      <c r="B193" s="385" t="s">
        <v>785</v>
      </c>
      <c r="C193" s="385"/>
      <c r="D193" s="394">
        <v>2</v>
      </c>
      <c r="E193" s="394">
        <v>4</v>
      </c>
      <c r="F193" s="418">
        <v>0</v>
      </c>
      <c r="G193" s="418">
        <f>E193*F193</f>
        <v>0</v>
      </c>
      <c r="H193" s="418">
        <f>$H$4*G193</f>
        <v>0</v>
      </c>
      <c r="I193" s="418">
        <f>G193+H193</f>
        <v>0</v>
      </c>
      <c r="J193" s="419"/>
      <c r="K193" s="118"/>
    </row>
    <row r="194" spans="1:11" x14ac:dyDescent="0.3">
      <c r="A194" s="381" t="s">
        <v>994</v>
      </c>
      <c r="B194" s="382" t="s">
        <v>858</v>
      </c>
      <c r="C194" s="382"/>
      <c r="D194" s="392">
        <v>1</v>
      </c>
      <c r="E194" s="392">
        <v>2</v>
      </c>
      <c r="F194" s="422"/>
      <c r="G194" s="422"/>
      <c r="H194" s="422"/>
      <c r="I194" s="422"/>
      <c r="J194" s="422"/>
      <c r="K194" s="382"/>
    </row>
    <row r="195" spans="1:11" x14ac:dyDescent="0.3">
      <c r="A195" s="383" t="s">
        <v>995</v>
      </c>
      <c r="B195" s="384" t="s">
        <v>789</v>
      </c>
      <c r="C195" s="384"/>
      <c r="D195" s="393">
        <v>1</v>
      </c>
      <c r="E195" s="393">
        <v>2</v>
      </c>
      <c r="F195" s="418">
        <v>0</v>
      </c>
      <c r="G195" s="418">
        <f t="shared" ref="G195:G201" si="15">E195*F195</f>
        <v>0</v>
      </c>
      <c r="H195" s="418">
        <f t="shared" ref="H195:H201" si="16">$H$4*G195</f>
        <v>0</v>
      </c>
      <c r="I195" s="418">
        <f t="shared" ref="I195:I201" si="17">G195+H195</f>
        <v>0</v>
      </c>
      <c r="J195" s="419"/>
      <c r="K195" s="118"/>
    </row>
    <row r="196" spans="1:11" x14ac:dyDescent="0.3">
      <c r="A196" s="386" t="s">
        <v>996</v>
      </c>
      <c r="B196" s="385" t="s">
        <v>791</v>
      </c>
      <c r="C196" s="385"/>
      <c r="D196" s="394">
        <v>1</v>
      </c>
      <c r="E196" s="394">
        <v>2</v>
      </c>
      <c r="F196" s="418">
        <v>0</v>
      </c>
      <c r="G196" s="418">
        <f t="shared" si="15"/>
        <v>0</v>
      </c>
      <c r="H196" s="418">
        <f t="shared" si="16"/>
        <v>0</v>
      </c>
      <c r="I196" s="418">
        <f t="shared" si="17"/>
        <v>0</v>
      </c>
      <c r="J196" s="419"/>
      <c r="K196" s="118"/>
    </row>
    <row r="197" spans="1:11" x14ac:dyDescent="0.3">
      <c r="A197" s="383" t="s">
        <v>997</v>
      </c>
      <c r="B197" s="384" t="s">
        <v>793</v>
      </c>
      <c r="C197" s="384"/>
      <c r="D197" s="393">
        <v>1</v>
      </c>
      <c r="E197" s="393">
        <v>2</v>
      </c>
      <c r="F197" s="418">
        <v>0</v>
      </c>
      <c r="G197" s="418">
        <f t="shared" si="15"/>
        <v>0</v>
      </c>
      <c r="H197" s="418">
        <f t="shared" si="16"/>
        <v>0</v>
      </c>
      <c r="I197" s="418">
        <f t="shared" si="17"/>
        <v>0</v>
      </c>
      <c r="J197" s="419"/>
      <c r="K197" s="118"/>
    </row>
    <row r="198" spans="1:11" x14ac:dyDescent="0.3">
      <c r="A198" s="386" t="s">
        <v>998</v>
      </c>
      <c r="B198" s="385" t="s">
        <v>791</v>
      </c>
      <c r="C198" s="385"/>
      <c r="D198" s="394">
        <v>1</v>
      </c>
      <c r="E198" s="394">
        <v>2</v>
      </c>
      <c r="F198" s="418">
        <v>0</v>
      </c>
      <c r="G198" s="418">
        <f t="shared" si="15"/>
        <v>0</v>
      </c>
      <c r="H198" s="418">
        <f t="shared" si="16"/>
        <v>0</v>
      </c>
      <c r="I198" s="418">
        <f t="shared" si="17"/>
        <v>0</v>
      </c>
      <c r="J198" s="419"/>
      <c r="K198" s="118"/>
    </row>
    <row r="199" spans="1:11" x14ac:dyDescent="0.3">
      <c r="A199" s="383" t="s">
        <v>999</v>
      </c>
      <c r="B199" s="384" t="s">
        <v>796</v>
      </c>
      <c r="C199" s="384"/>
      <c r="D199" s="393">
        <v>1</v>
      </c>
      <c r="E199" s="393">
        <v>2</v>
      </c>
      <c r="F199" s="418">
        <v>0</v>
      </c>
      <c r="G199" s="418">
        <f t="shared" si="15"/>
        <v>0</v>
      </c>
      <c r="H199" s="418">
        <f t="shared" si="16"/>
        <v>0</v>
      </c>
      <c r="I199" s="418">
        <f t="shared" si="17"/>
        <v>0</v>
      </c>
      <c r="J199" s="419"/>
      <c r="K199" s="118"/>
    </row>
    <row r="200" spans="1:11" x14ac:dyDescent="0.3">
      <c r="A200" s="383" t="s">
        <v>1000</v>
      </c>
      <c r="B200" s="384" t="s">
        <v>798</v>
      </c>
      <c r="C200" s="384"/>
      <c r="D200" s="393">
        <v>1</v>
      </c>
      <c r="E200" s="393">
        <v>2</v>
      </c>
      <c r="F200" s="418">
        <v>0</v>
      </c>
      <c r="G200" s="418">
        <f t="shared" si="15"/>
        <v>0</v>
      </c>
      <c r="H200" s="418">
        <f t="shared" si="16"/>
        <v>0</v>
      </c>
      <c r="I200" s="418">
        <f t="shared" si="17"/>
        <v>0</v>
      </c>
      <c r="J200" s="419"/>
      <c r="K200" s="118"/>
    </row>
    <row r="201" spans="1:11" x14ac:dyDescent="0.3">
      <c r="A201" s="383" t="s">
        <v>1001</v>
      </c>
      <c r="B201" s="384" t="s">
        <v>800</v>
      </c>
      <c r="C201" s="384"/>
      <c r="D201" s="393">
        <v>1</v>
      </c>
      <c r="E201" s="393">
        <v>2</v>
      </c>
      <c r="F201" s="418">
        <v>0</v>
      </c>
      <c r="G201" s="418">
        <f t="shared" si="15"/>
        <v>0</v>
      </c>
      <c r="H201" s="418">
        <f t="shared" si="16"/>
        <v>0</v>
      </c>
      <c r="I201" s="418">
        <f t="shared" si="17"/>
        <v>0</v>
      </c>
      <c r="J201" s="419"/>
      <c r="K201" s="118"/>
    </row>
    <row r="202" spans="1:11" ht="18" x14ac:dyDescent="0.35">
      <c r="A202" s="377">
        <v>2.2000000000000002</v>
      </c>
      <c r="B202" s="378" t="s">
        <v>866</v>
      </c>
      <c r="C202" s="378"/>
      <c r="D202" s="390">
        <v>1</v>
      </c>
      <c r="E202" s="390">
        <v>2</v>
      </c>
      <c r="F202" s="424"/>
      <c r="G202" s="424"/>
      <c r="H202" s="424"/>
      <c r="I202" s="424"/>
      <c r="J202" s="424"/>
      <c r="K202" s="378"/>
    </row>
    <row r="203" spans="1:11" x14ac:dyDescent="0.3">
      <c r="A203" s="379" t="s">
        <v>68</v>
      </c>
      <c r="B203" s="380" t="s">
        <v>743</v>
      </c>
      <c r="C203" s="380"/>
      <c r="D203" s="391">
        <v>2</v>
      </c>
      <c r="E203" s="391">
        <v>4</v>
      </c>
      <c r="F203" s="423"/>
      <c r="G203" s="423"/>
      <c r="H203" s="423"/>
      <c r="I203" s="423"/>
      <c r="J203" s="423"/>
      <c r="K203" s="380"/>
    </row>
    <row r="204" spans="1:11" x14ac:dyDescent="0.3">
      <c r="A204" s="383" t="s">
        <v>416</v>
      </c>
      <c r="B204" s="384" t="s">
        <v>868</v>
      </c>
      <c r="C204" s="384"/>
      <c r="D204" s="393">
        <v>2</v>
      </c>
      <c r="E204" s="393">
        <v>4</v>
      </c>
      <c r="F204" s="418">
        <v>0</v>
      </c>
      <c r="G204" s="418">
        <f>E204*F204</f>
        <v>0</v>
      </c>
      <c r="H204" s="418">
        <f>$H$4*G204</f>
        <v>0</v>
      </c>
      <c r="I204" s="418">
        <f>G204+H204</f>
        <v>0</v>
      </c>
      <c r="J204" s="419"/>
      <c r="K204" s="118"/>
    </row>
    <row r="205" spans="1:11" x14ac:dyDescent="0.3">
      <c r="A205" s="383" t="s">
        <v>417</v>
      </c>
      <c r="B205" s="384" t="s">
        <v>870</v>
      </c>
      <c r="C205" s="384"/>
      <c r="D205" s="393">
        <v>2</v>
      </c>
      <c r="E205" s="393">
        <v>4</v>
      </c>
      <c r="F205" s="418">
        <v>0</v>
      </c>
      <c r="G205" s="418">
        <f>E205*F205</f>
        <v>0</v>
      </c>
      <c r="H205" s="418">
        <f>$H$4*G205</f>
        <v>0</v>
      </c>
      <c r="I205" s="418">
        <f>G205+H205</f>
        <v>0</v>
      </c>
      <c r="J205" s="419"/>
      <c r="K205" s="118"/>
    </row>
    <row r="206" spans="1:11" x14ac:dyDescent="0.3">
      <c r="A206" s="383" t="s">
        <v>418</v>
      </c>
      <c r="B206" s="384" t="s">
        <v>872</v>
      </c>
      <c r="C206" s="384"/>
      <c r="D206" s="393">
        <v>2</v>
      </c>
      <c r="E206" s="393">
        <v>4</v>
      </c>
      <c r="F206" s="418">
        <v>0</v>
      </c>
      <c r="G206" s="418">
        <f>E206*F206</f>
        <v>0</v>
      </c>
      <c r="H206" s="418">
        <f>$H$4*G206</f>
        <v>0</v>
      </c>
      <c r="I206" s="418">
        <f>G206+H206</f>
        <v>0</v>
      </c>
      <c r="J206" s="419"/>
      <c r="K206" s="118"/>
    </row>
    <row r="207" spans="1:11" x14ac:dyDescent="0.3">
      <c r="A207" s="379" t="s">
        <v>69</v>
      </c>
      <c r="B207" s="380" t="s">
        <v>759</v>
      </c>
      <c r="C207" s="380"/>
      <c r="D207" s="391">
        <v>2</v>
      </c>
      <c r="E207" s="391">
        <v>4</v>
      </c>
      <c r="F207" s="423"/>
      <c r="G207" s="423"/>
      <c r="H207" s="423"/>
      <c r="I207" s="423"/>
      <c r="J207" s="423"/>
      <c r="K207" s="380"/>
    </row>
    <row r="208" spans="1:11" x14ac:dyDescent="0.3">
      <c r="A208" s="383" t="s">
        <v>1002</v>
      </c>
      <c r="B208" s="387" t="s">
        <v>874</v>
      </c>
      <c r="C208" s="387"/>
      <c r="D208" s="393">
        <v>2</v>
      </c>
      <c r="E208" s="393">
        <v>4</v>
      </c>
      <c r="F208" s="418">
        <v>0</v>
      </c>
      <c r="G208" s="418">
        <f>E208*F208</f>
        <v>0</v>
      </c>
      <c r="H208" s="418">
        <f>$H$4*G208</f>
        <v>0</v>
      </c>
      <c r="I208" s="418">
        <f>G208+H208</f>
        <v>0</v>
      </c>
      <c r="J208" s="419"/>
      <c r="K208" s="118"/>
    </row>
    <row r="209" spans="1:11" x14ac:dyDescent="0.3">
      <c r="A209" s="383" t="s">
        <v>1003</v>
      </c>
      <c r="B209" s="383" t="s">
        <v>876</v>
      </c>
      <c r="C209" s="383"/>
      <c r="D209" s="393">
        <v>3</v>
      </c>
      <c r="E209" s="393">
        <v>6</v>
      </c>
      <c r="F209" s="418">
        <v>0</v>
      </c>
      <c r="G209" s="418">
        <f>E209*F209</f>
        <v>0</v>
      </c>
      <c r="H209" s="418">
        <f>$H$4*G209</f>
        <v>0</v>
      </c>
      <c r="I209" s="418">
        <f>G209+H209</f>
        <v>0</v>
      </c>
      <c r="J209" s="419"/>
      <c r="K209" s="118"/>
    </row>
    <row r="210" spans="1:11" x14ac:dyDescent="0.3">
      <c r="A210" s="383" t="s">
        <v>1004</v>
      </c>
      <c r="B210" s="384" t="s">
        <v>878</v>
      </c>
      <c r="C210" s="384"/>
      <c r="D210" s="393">
        <v>2</v>
      </c>
      <c r="E210" s="393">
        <v>4</v>
      </c>
      <c r="F210" s="418">
        <v>0</v>
      </c>
      <c r="G210" s="418">
        <f>E210*F210</f>
        <v>0</v>
      </c>
      <c r="H210" s="418">
        <f>$H$4*G210</f>
        <v>0</v>
      </c>
      <c r="I210" s="418">
        <f>G210+H210</f>
        <v>0</v>
      </c>
      <c r="J210" s="419"/>
      <c r="K210" s="118"/>
    </row>
    <row r="211" spans="1:11" x14ac:dyDescent="0.3">
      <c r="A211" s="383" t="s">
        <v>1005</v>
      </c>
      <c r="B211" s="384" t="s">
        <v>870</v>
      </c>
      <c r="C211" s="384"/>
      <c r="D211" s="393">
        <v>2</v>
      </c>
      <c r="E211" s="393">
        <v>4</v>
      </c>
      <c r="F211" s="418">
        <v>0</v>
      </c>
      <c r="G211" s="418">
        <f>E211*F211</f>
        <v>0</v>
      </c>
      <c r="H211" s="418">
        <f>$H$4*G211</f>
        <v>0</v>
      </c>
      <c r="I211" s="418">
        <f>G211+H211</f>
        <v>0</v>
      </c>
      <c r="J211" s="419"/>
      <c r="K211" s="118"/>
    </row>
    <row r="212" spans="1:11" x14ac:dyDescent="0.3">
      <c r="A212" s="383" t="s">
        <v>1006</v>
      </c>
      <c r="B212" s="384" t="s">
        <v>872</v>
      </c>
      <c r="C212" s="384"/>
      <c r="D212" s="393">
        <v>2</v>
      </c>
      <c r="E212" s="393">
        <v>4</v>
      </c>
      <c r="F212" s="418">
        <v>0</v>
      </c>
      <c r="G212" s="418">
        <f>E212*F212</f>
        <v>0</v>
      </c>
      <c r="H212" s="418">
        <f>$H$4*G212</f>
        <v>0</v>
      </c>
      <c r="I212" s="418">
        <f>G212+H212</f>
        <v>0</v>
      </c>
      <c r="J212" s="419"/>
      <c r="K212" s="118"/>
    </row>
    <row r="213" spans="1:11" x14ac:dyDescent="0.3">
      <c r="A213" s="379" t="s">
        <v>70</v>
      </c>
      <c r="B213" s="380" t="s">
        <v>801</v>
      </c>
      <c r="C213" s="380"/>
      <c r="D213" s="391">
        <v>2</v>
      </c>
      <c r="E213" s="391">
        <v>4</v>
      </c>
      <c r="F213" s="423"/>
      <c r="G213" s="423"/>
      <c r="H213" s="423"/>
      <c r="I213" s="423"/>
      <c r="J213" s="423"/>
      <c r="K213" s="380"/>
    </row>
    <row r="214" spans="1:11" x14ac:dyDescent="0.3">
      <c r="A214" s="383" t="s">
        <v>1007</v>
      </c>
      <c r="B214" s="387" t="s">
        <v>882</v>
      </c>
      <c r="C214" s="387"/>
      <c r="D214" s="393">
        <v>2</v>
      </c>
      <c r="E214" s="393">
        <v>4</v>
      </c>
      <c r="F214" s="418">
        <v>0</v>
      </c>
      <c r="G214" s="418">
        <f>E214*F214</f>
        <v>0</v>
      </c>
      <c r="H214" s="418">
        <f>$H$4*G214</f>
        <v>0</v>
      </c>
      <c r="I214" s="418">
        <f>G214+H214</f>
        <v>0</v>
      </c>
      <c r="J214" s="419"/>
      <c r="K214" s="118"/>
    </row>
    <row r="215" spans="1:11" x14ac:dyDescent="0.3">
      <c r="A215" s="383" t="s">
        <v>1008</v>
      </c>
      <c r="B215" s="384" t="s">
        <v>884</v>
      </c>
      <c r="C215" s="384"/>
      <c r="D215" s="393">
        <v>2</v>
      </c>
      <c r="E215" s="393">
        <v>4</v>
      </c>
      <c r="F215" s="418">
        <v>0</v>
      </c>
      <c r="G215" s="418">
        <f>E215*F215</f>
        <v>0</v>
      </c>
      <c r="H215" s="418">
        <f>$H$4*G215</f>
        <v>0</v>
      </c>
      <c r="I215" s="418">
        <f>G215+H215</f>
        <v>0</v>
      </c>
      <c r="J215" s="419"/>
      <c r="K215" s="118"/>
    </row>
    <row r="216" spans="1:11" x14ac:dyDescent="0.3">
      <c r="A216" s="383" t="s">
        <v>1009</v>
      </c>
      <c r="B216" s="384" t="s">
        <v>870</v>
      </c>
      <c r="C216" s="384"/>
      <c r="D216" s="393">
        <v>2</v>
      </c>
      <c r="E216" s="393">
        <v>4</v>
      </c>
      <c r="F216" s="418">
        <v>0</v>
      </c>
      <c r="G216" s="418">
        <f>E216*F216</f>
        <v>0</v>
      </c>
      <c r="H216" s="418">
        <f>$H$4*G216</f>
        <v>0</v>
      </c>
      <c r="I216" s="418">
        <f>G216+H216</f>
        <v>0</v>
      </c>
      <c r="J216" s="419"/>
      <c r="K216" s="118"/>
    </row>
    <row r="217" spans="1:11" x14ac:dyDescent="0.3">
      <c r="A217" s="383" t="s">
        <v>1010</v>
      </c>
      <c r="B217" s="384" t="s">
        <v>872</v>
      </c>
      <c r="C217" s="384"/>
      <c r="D217" s="393">
        <v>2</v>
      </c>
      <c r="E217" s="393">
        <v>4</v>
      </c>
      <c r="F217" s="418">
        <v>0</v>
      </c>
      <c r="G217" s="418">
        <f>E217*F217</f>
        <v>0</v>
      </c>
      <c r="H217" s="418">
        <f>$H$4*G217</f>
        <v>0</v>
      </c>
      <c r="I217" s="418">
        <f>G217+H217</f>
        <v>0</v>
      </c>
      <c r="J217" s="419"/>
      <c r="K217" s="118"/>
    </row>
    <row r="218" spans="1:11" x14ac:dyDescent="0.3">
      <c r="A218" s="379" t="s">
        <v>71</v>
      </c>
      <c r="B218" s="380" t="s">
        <v>835</v>
      </c>
      <c r="C218" s="380"/>
      <c r="D218" s="391">
        <v>2</v>
      </c>
      <c r="E218" s="391">
        <v>4</v>
      </c>
      <c r="F218" s="423"/>
      <c r="G218" s="423"/>
      <c r="H218" s="423"/>
      <c r="I218" s="423"/>
      <c r="J218" s="423"/>
      <c r="K218" s="380"/>
    </row>
    <row r="219" spans="1:11" x14ac:dyDescent="0.3">
      <c r="A219" s="383" t="s">
        <v>887</v>
      </c>
      <c r="B219" s="387" t="s">
        <v>888</v>
      </c>
      <c r="C219" s="387"/>
      <c r="D219" s="393">
        <v>2</v>
      </c>
      <c r="E219" s="393">
        <v>4</v>
      </c>
      <c r="F219" s="418">
        <v>0</v>
      </c>
      <c r="G219" s="418">
        <f>E219*F219</f>
        <v>0</v>
      </c>
      <c r="H219" s="418">
        <f>$H$4*G219</f>
        <v>0</v>
      </c>
      <c r="I219" s="418">
        <f>G219+H219</f>
        <v>0</v>
      </c>
      <c r="J219" s="419"/>
      <c r="K219" s="118"/>
    </row>
    <row r="220" spans="1:11" x14ac:dyDescent="0.3">
      <c r="A220" s="383" t="s">
        <v>1011</v>
      </c>
      <c r="B220" s="384" t="s">
        <v>890</v>
      </c>
      <c r="C220" s="384"/>
      <c r="D220" s="393">
        <v>2</v>
      </c>
      <c r="E220" s="393">
        <v>4</v>
      </c>
      <c r="F220" s="418">
        <v>0</v>
      </c>
      <c r="G220" s="418">
        <f>E220*F220</f>
        <v>0</v>
      </c>
      <c r="H220" s="418">
        <f>$H$4*G220</f>
        <v>0</v>
      </c>
      <c r="I220" s="418">
        <f>G220+H220</f>
        <v>0</v>
      </c>
      <c r="J220" s="419"/>
      <c r="K220" s="118"/>
    </row>
    <row r="221" spans="1:11" x14ac:dyDescent="0.3">
      <c r="A221" s="383" t="s">
        <v>1012</v>
      </c>
      <c r="B221" s="385" t="s">
        <v>892</v>
      </c>
      <c r="C221" s="385"/>
      <c r="D221" s="394">
        <v>2</v>
      </c>
      <c r="E221" s="394">
        <v>4</v>
      </c>
      <c r="F221" s="418">
        <v>0</v>
      </c>
      <c r="G221" s="418">
        <f>E221*F221</f>
        <v>0</v>
      </c>
      <c r="H221" s="418">
        <f>$H$4*G221</f>
        <v>0</v>
      </c>
      <c r="I221" s="418">
        <f>G221+H221</f>
        <v>0</v>
      </c>
      <c r="J221" s="419"/>
      <c r="K221" s="118"/>
    </row>
    <row r="222" spans="1:11" x14ac:dyDescent="0.3">
      <c r="A222" s="383" t="s">
        <v>1013</v>
      </c>
      <c r="B222" s="384" t="s">
        <v>870</v>
      </c>
      <c r="C222" s="384"/>
      <c r="D222" s="393">
        <v>2</v>
      </c>
      <c r="E222" s="393">
        <v>4</v>
      </c>
      <c r="F222" s="418">
        <v>0</v>
      </c>
      <c r="G222" s="418">
        <f>E222*F222</f>
        <v>0</v>
      </c>
      <c r="H222" s="418">
        <f>$H$4*G222</f>
        <v>0</v>
      </c>
      <c r="I222" s="418">
        <f>G222+H222</f>
        <v>0</v>
      </c>
      <c r="J222" s="419"/>
      <c r="K222" s="118"/>
    </row>
    <row r="223" spans="1:11" x14ac:dyDescent="0.3">
      <c r="A223" s="383" t="s">
        <v>1014</v>
      </c>
      <c r="B223" s="384" t="s">
        <v>872</v>
      </c>
      <c r="C223" s="384"/>
      <c r="D223" s="393">
        <v>2</v>
      </c>
      <c r="E223" s="393">
        <v>4</v>
      </c>
      <c r="F223" s="418">
        <v>0</v>
      </c>
      <c r="G223" s="418">
        <f>E223*F223</f>
        <v>0</v>
      </c>
      <c r="H223" s="418">
        <f>$H$4*G223</f>
        <v>0</v>
      </c>
      <c r="I223" s="418">
        <f>G223+H223</f>
        <v>0</v>
      </c>
      <c r="J223" s="419"/>
      <c r="K223" s="118"/>
    </row>
    <row r="224" spans="1:11" ht="18" x14ac:dyDescent="0.35">
      <c r="A224" s="377">
        <v>2.2999999999999998</v>
      </c>
      <c r="B224" s="378" t="s">
        <v>895</v>
      </c>
      <c r="C224" s="378"/>
      <c r="D224" s="390">
        <v>2</v>
      </c>
      <c r="E224" s="390">
        <v>4</v>
      </c>
      <c r="F224" s="424"/>
      <c r="G224" s="424"/>
      <c r="H224" s="424"/>
      <c r="I224" s="424"/>
      <c r="J224" s="424"/>
      <c r="K224" s="378"/>
    </row>
    <row r="225" spans="1:11" x14ac:dyDescent="0.3">
      <c r="A225" s="379" t="s">
        <v>74</v>
      </c>
      <c r="B225" s="380" t="s">
        <v>896</v>
      </c>
      <c r="C225" s="380"/>
      <c r="D225" s="391">
        <v>2</v>
      </c>
      <c r="E225" s="391">
        <v>4</v>
      </c>
      <c r="F225" s="423"/>
      <c r="G225" s="423"/>
      <c r="H225" s="423"/>
      <c r="I225" s="423"/>
      <c r="J225" s="423"/>
      <c r="K225" s="380"/>
    </row>
    <row r="226" spans="1:11" x14ac:dyDescent="0.3">
      <c r="A226" s="381" t="s">
        <v>1015</v>
      </c>
      <c r="B226" s="382" t="s">
        <v>898</v>
      </c>
      <c r="C226" s="382"/>
      <c r="D226" s="392">
        <v>2</v>
      </c>
      <c r="E226" s="392">
        <v>4</v>
      </c>
      <c r="F226" s="422"/>
      <c r="G226" s="422"/>
      <c r="H226" s="422"/>
      <c r="I226" s="422"/>
      <c r="J226" s="422"/>
      <c r="K226" s="382"/>
    </row>
    <row r="227" spans="1:11" x14ac:dyDescent="0.3">
      <c r="A227" s="383" t="s">
        <v>1016</v>
      </c>
      <c r="B227" s="384" t="s">
        <v>900</v>
      </c>
      <c r="C227" s="384"/>
      <c r="D227" s="393">
        <v>2</v>
      </c>
      <c r="E227" s="393">
        <v>4</v>
      </c>
      <c r="F227" s="418">
        <v>0</v>
      </c>
      <c r="G227" s="418">
        <f>E227*F227</f>
        <v>0</v>
      </c>
      <c r="H227" s="418">
        <f>$H$4*G227</f>
        <v>0</v>
      </c>
      <c r="I227" s="418">
        <f>G227+H227</f>
        <v>0</v>
      </c>
      <c r="J227" s="419"/>
      <c r="K227" s="118"/>
    </row>
    <row r="228" spans="1:11" x14ac:dyDescent="0.3">
      <c r="A228" s="383" t="s">
        <v>1017</v>
      </c>
      <c r="B228" s="384" t="s">
        <v>902</v>
      </c>
      <c r="C228" s="384"/>
      <c r="D228" s="393">
        <v>2</v>
      </c>
      <c r="E228" s="393">
        <v>4</v>
      </c>
      <c r="F228" s="418">
        <v>0</v>
      </c>
      <c r="G228" s="418">
        <f>E228*F228</f>
        <v>0</v>
      </c>
      <c r="H228" s="418">
        <f>$H$4*G228</f>
        <v>0</v>
      </c>
      <c r="I228" s="418">
        <f>G228+H228</f>
        <v>0</v>
      </c>
      <c r="J228" s="419"/>
      <c r="K228" s="118"/>
    </row>
    <row r="229" spans="1:11" x14ac:dyDescent="0.3">
      <c r="A229" s="383" t="s">
        <v>1018</v>
      </c>
      <c r="B229" s="384" t="s">
        <v>904</v>
      </c>
      <c r="C229" s="384"/>
      <c r="D229" s="393">
        <v>1</v>
      </c>
      <c r="E229" s="393">
        <v>2</v>
      </c>
      <c r="F229" s="418">
        <v>0</v>
      </c>
      <c r="G229" s="418">
        <f>E229*F229</f>
        <v>0</v>
      </c>
      <c r="H229" s="418">
        <f>$H$4*G229</f>
        <v>0</v>
      </c>
      <c r="I229" s="418">
        <f>G229+H229</f>
        <v>0</v>
      </c>
      <c r="J229" s="419"/>
      <c r="K229" s="118"/>
    </row>
    <row r="230" spans="1:11" x14ac:dyDescent="0.3">
      <c r="A230" s="381" t="s">
        <v>505</v>
      </c>
      <c r="B230" s="382" t="s">
        <v>905</v>
      </c>
      <c r="C230" s="382"/>
      <c r="D230" s="392">
        <v>2</v>
      </c>
      <c r="E230" s="392">
        <v>4</v>
      </c>
      <c r="F230" s="422"/>
      <c r="G230" s="422"/>
      <c r="H230" s="422"/>
      <c r="I230" s="422"/>
      <c r="J230" s="422"/>
      <c r="K230" s="382"/>
    </row>
    <row r="231" spans="1:11" x14ac:dyDescent="0.3">
      <c r="A231" s="383" t="s">
        <v>1019</v>
      </c>
      <c r="B231" s="384" t="s">
        <v>907</v>
      </c>
      <c r="C231" s="384"/>
      <c r="D231" s="393">
        <v>2</v>
      </c>
      <c r="E231" s="393">
        <v>4</v>
      </c>
      <c r="F231" s="418">
        <v>0</v>
      </c>
      <c r="G231" s="418">
        <f>E231*F231</f>
        <v>0</v>
      </c>
      <c r="H231" s="418">
        <f>$H$4*G231</f>
        <v>0</v>
      </c>
      <c r="I231" s="418">
        <f>G231+H231</f>
        <v>0</v>
      </c>
      <c r="J231" s="419"/>
      <c r="K231" s="118"/>
    </row>
    <row r="232" spans="1:11" x14ac:dyDescent="0.3">
      <c r="A232" s="383" t="s">
        <v>1020</v>
      </c>
      <c r="B232" s="384" t="s">
        <v>909</v>
      </c>
      <c r="C232" s="384"/>
      <c r="D232" s="393">
        <v>2</v>
      </c>
      <c r="E232" s="393">
        <v>4</v>
      </c>
      <c r="F232" s="418">
        <v>0</v>
      </c>
      <c r="G232" s="418">
        <f>E232*F232</f>
        <v>0</v>
      </c>
      <c r="H232" s="418">
        <f>$H$4*G232</f>
        <v>0</v>
      </c>
      <c r="I232" s="418">
        <f>G232+H232</f>
        <v>0</v>
      </c>
      <c r="J232" s="419"/>
      <c r="K232" s="118"/>
    </row>
    <row r="233" spans="1:11" x14ac:dyDescent="0.3">
      <c r="A233" s="381" t="s">
        <v>81</v>
      </c>
      <c r="B233" s="382" t="s">
        <v>911</v>
      </c>
      <c r="C233" s="382"/>
      <c r="D233" s="392">
        <v>2</v>
      </c>
      <c r="E233" s="392">
        <v>4</v>
      </c>
      <c r="F233" s="422"/>
      <c r="G233" s="422"/>
      <c r="H233" s="422"/>
      <c r="I233" s="422"/>
      <c r="J233" s="422"/>
      <c r="K233" s="382"/>
    </row>
    <row r="234" spans="1:11" x14ac:dyDescent="0.3">
      <c r="A234" s="383" t="s">
        <v>1021</v>
      </c>
      <c r="B234" s="384" t="s">
        <v>913</v>
      </c>
      <c r="C234" s="384"/>
      <c r="D234" s="393">
        <v>2</v>
      </c>
      <c r="E234" s="393">
        <v>4</v>
      </c>
      <c r="F234" s="418">
        <v>0</v>
      </c>
      <c r="G234" s="418">
        <f>E234*F234</f>
        <v>0</v>
      </c>
      <c r="H234" s="418">
        <f>$H$4*G234</f>
        <v>0</v>
      </c>
      <c r="I234" s="418">
        <f>G234+H234</f>
        <v>0</v>
      </c>
      <c r="J234" s="419"/>
      <c r="K234" s="118"/>
    </row>
    <row r="235" spans="1:11" x14ac:dyDescent="0.3">
      <c r="A235" s="381" t="s">
        <v>1022</v>
      </c>
      <c r="B235" s="382" t="s">
        <v>915</v>
      </c>
      <c r="C235" s="382"/>
      <c r="D235" s="392">
        <v>1</v>
      </c>
      <c r="E235" s="392">
        <v>2</v>
      </c>
      <c r="F235" s="422"/>
      <c r="G235" s="422"/>
      <c r="H235" s="422"/>
      <c r="I235" s="422"/>
      <c r="J235" s="422"/>
      <c r="K235" s="382"/>
    </row>
    <row r="236" spans="1:11" x14ac:dyDescent="0.3">
      <c r="A236" s="383" t="s">
        <v>1023</v>
      </c>
      <c r="B236" s="384" t="s">
        <v>785</v>
      </c>
      <c r="C236" s="384"/>
      <c r="D236" s="393">
        <v>4</v>
      </c>
      <c r="E236" s="393">
        <v>8</v>
      </c>
      <c r="F236" s="418">
        <v>0</v>
      </c>
      <c r="G236" s="418">
        <f>E236*F236</f>
        <v>0</v>
      </c>
      <c r="H236" s="418">
        <f>$H$4*G236</f>
        <v>0</v>
      </c>
      <c r="I236" s="418">
        <f>G236+H236</f>
        <v>0</v>
      </c>
      <c r="J236" s="419"/>
      <c r="K236" s="118"/>
    </row>
    <row r="237" spans="1:11" x14ac:dyDescent="0.3">
      <c r="A237" s="383" t="s">
        <v>1024</v>
      </c>
      <c r="B237" s="384" t="s">
        <v>918</v>
      </c>
      <c r="C237" s="384"/>
      <c r="D237" s="393">
        <v>2</v>
      </c>
      <c r="E237" s="393">
        <v>4</v>
      </c>
      <c r="F237" s="418">
        <v>0</v>
      </c>
      <c r="G237" s="418">
        <f>E237*F237</f>
        <v>0</v>
      </c>
      <c r="H237" s="418">
        <f>$H$4*G237</f>
        <v>0</v>
      </c>
      <c r="I237" s="418">
        <f>G237+H237</f>
        <v>0</v>
      </c>
      <c r="J237" s="419"/>
      <c r="K237" s="118"/>
    </row>
    <row r="238" spans="1:11" x14ac:dyDescent="0.3">
      <c r="A238" s="383" t="s">
        <v>1025</v>
      </c>
      <c r="B238" s="384" t="s">
        <v>920</v>
      </c>
      <c r="C238" s="384"/>
      <c r="D238" s="393">
        <v>2</v>
      </c>
      <c r="E238" s="393">
        <v>4</v>
      </c>
      <c r="F238" s="418">
        <v>0</v>
      </c>
      <c r="G238" s="418">
        <f>E238*F238</f>
        <v>0</v>
      </c>
      <c r="H238" s="418">
        <f>$H$4*G238</f>
        <v>0</v>
      </c>
      <c r="I238" s="418">
        <f>G238+H238</f>
        <v>0</v>
      </c>
      <c r="J238" s="419"/>
      <c r="K238" s="118"/>
    </row>
    <row r="239" spans="1:11" x14ac:dyDescent="0.3">
      <c r="A239" s="383" t="s">
        <v>1026</v>
      </c>
      <c r="B239" s="384" t="s">
        <v>922</v>
      </c>
      <c r="C239" s="384"/>
      <c r="D239" s="393">
        <v>2</v>
      </c>
      <c r="E239" s="393">
        <v>4</v>
      </c>
      <c r="F239" s="418">
        <v>0</v>
      </c>
      <c r="G239" s="418">
        <f>E239*F239</f>
        <v>0</v>
      </c>
      <c r="H239" s="418">
        <f>$H$4*G239</f>
        <v>0</v>
      </c>
      <c r="I239" s="418">
        <f>G239+H239</f>
        <v>0</v>
      </c>
      <c r="J239" s="419"/>
      <c r="K239" s="118"/>
    </row>
    <row r="240" spans="1:11" x14ac:dyDescent="0.3">
      <c r="A240" s="383" t="s">
        <v>1027</v>
      </c>
      <c r="B240" s="384" t="s">
        <v>924</v>
      </c>
      <c r="C240" s="384"/>
      <c r="D240" s="393">
        <v>1</v>
      </c>
      <c r="E240" s="393">
        <v>2</v>
      </c>
      <c r="F240" s="418">
        <v>0</v>
      </c>
      <c r="G240" s="418">
        <f>E240*F240</f>
        <v>0</v>
      </c>
      <c r="H240" s="418">
        <f>$H$4*G240</f>
        <v>0</v>
      </c>
      <c r="I240" s="418">
        <f>G240+H240</f>
        <v>0</v>
      </c>
      <c r="J240" s="419"/>
      <c r="K240" s="118"/>
    </row>
    <row r="241" spans="1:11" x14ac:dyDescent="0.3">
      <c r="A241" s="379" t="s">
        <v>505</v>
      </c>
      <c r="B241" s="380" t="s">
        <v>925</v>
      </c>
      <c r="C241" s="380"/>
      <c r="D241" s="391">
        <v>0</v>
      </c>
      <c r="E241" s="391">
        <v>0</v>
      </c>
      <c r="F241" s="423"/>
      <c r="G241" s="423"/>
      <c r="H241" s="423"/>
      <c r="I241" s="423"/>
      <c r="J241" s="423"/>
      <c r="K241" s="380"/>
    </row>
    <row r="242" spans="1:11" x14ac:dyDescent="0.3">
      <c r="A242" s="383" t="s">
        <v>1019</v>
      </c>
      <c r="B242" s="384" t="s">
        <v>926</v>
      </c>
      <c r="C242" s="384"/>
      <c r="D242" s="393">
        <v>0</v>
      </c>
      <c r="E242" s="393">
        <v>0</v>
      </c>
      <c r="F242" s="418">
        <v>0</v>
      </c>
      <c r="G242" s="418">
        <f>E242*F242</f>
        <v>0</v>
      </c>
      <c r="H242" s="418">
        <f>$H$4*G242</f>
        <v>0</v>
      </c>
      <c r="I242" s="418">
        <f>G242+H242</f>
        <v>0</v>
      </c>
      <c r="J242" s="419"/>
      <c r="K242" s="118"/>
    </row>
    <row r="243" spans="1:11" x14ac:dyDescent="0.3">
      <c r="A243" s="383" t="s">
        <v>1020</v>
      </c>
      <c r="B243" s="384" t="s">
        <v>907</v>
      </c>
      <c r="C243" s="384"/>
      <c r="D243" s="393">
        <v>0</v>
      </c>
      <c r="E243" s="393">
        <v>0</v>
      </c>
      <c r="F243" s="418">
        <v>0</v>
      </c>
      <c r="G243" s="418">
        <f>E243*F243</f>
        <v>0</v>
      </c>
      <c r="H243" s="418">
        <f>$H$4*G243</f>
        <v>0</v>
      </c>
      <c r="I243" s="418">
        <f>G243+H243</f>
        <v>0</v>
      </c>
      <c r="J243" s="419"/>
      <c r="K243" s="118"/>
    </row>
    <row r="244" spans="1:11" x14ac:dyDescent="0.3">
      <c r="A244" s="383" t="s">
        <v>1028</v>
      </c>
      <c r="B244" s="384" t="s">
        <v>909</v>
      </c>
      <c r="C244" s="384"/>
      <c r="D244" s="393">
        <v>0</v>
      </c>
      <c r="E244" s="393">
        <v>0</v>
      </c>
      <c r="F244" s="418">
        <v>0</v>
      </c>
      <c r="G244" s="418">
        <f>E244*F244</f>
        <v>0</v>
      </c>
      <c r="H244" s="418">
        <f>$H$4*G244</f>
        <v>0</v>
      </c>
      <c r="I244" s="418">
        <f>G244+H244</f>
        <v>0</v>
      </c>
      <c r="J244" s="419"/>
      <c r="K244" s="118"/>
    </row>
    <row r="245" spans="1:11" x14ac:dyDescent="0.3">
      <c r="A245" s="383" t="s">
        <v>928</v>
      </c>
      <c r="B245" s="384" t="s">
        <v>913</v>
      </c>
      <c r="C245" s="384"/>
      <c r="D245" s="393">
        <v>0</v>
      </c>
      <c r="E245" s="393">
        <v>0</v>
      </c>
      <c r="F245" s="418">
        <v>0</v>
      </c>
      <c r="G245" s="418">
        <f>E245*F245</f>
        <v>0</v>
      </c>
      <c r="H245" s="418">
        <f>$H$4*G245</f>
        <v>0</v>
      </c>
      <c r="I245" s="418">
        <f>G245+H245</f>
        <v>0</v>
      </c>
      <c r="J245" s="419"/>
      <c r="K245" s="118"/>
    </row>
    <row r="246" spans="1:11" x14ac:dyDescent="0.3">
      <c r="A246" s="383" t="s">
        <v>929</v>
      </c>
      <c r="B246" s="384" t="s">
        <v>930</v>
      </c>
      <c r="C246" s="384"/>
      <c r="D246" s="393">
        <v>0</v>
      </c>
      <c r="E246" s="393">
        <v>0</v>
      </c>
      <c r="F246" s="418">
        <v>0</v>
      </c>
      <c r="G246" s="418">
        <f>E246*F246</f>
        <v>0</v>
      </c>
      <c r="H246" s="418">
        <f>$H$4*G246</f>
        <v>0</v>
      </c>
      <c r="I246" s="418">
        <f>G246+H246</f>
        <v>0</v>
      </c>
      <c r="J246" s="419"/>
      <c r="K246" s="118"/>
    </row>
    <row r="247" spans="1:11" ht="21" x14ac:dyDescent="0.4">
      <c r="A247" s="375">
        <v>3</v>
      </c>
      <c r="B247" s="376" t="s">
        <v>1029</v>
      </c>
      <c r="C247" s="376"/>
      <c r="D247" s="414">
        <v>1</v>
      </c>
      <c r="E247" s="414">
        <v>4</v>
      </c>
      <c r="F247" s="414"/>
      <c r="G247" s="414"/>
      <c r="H247" s="414"/>
      <c r="I247" s="414"/>
      <c r="J247" s="414"/>
      <c r="K247" s="376"/>
    </row>
    <row r="248" spans="1:11" ht="18" x14ac:dyDescent="0.35">
      <c r="A248" s="377">
        <v>3.1</v>
      </c>
      <c r="B248" s="378" t="s">
        <v>742</v>
      </c>
      <c r="C248" s="378"/>
      <c r="D248" s="390">
        <v>1</v>
      </c>
      <c r="E248" s="390">
        <v>4</v>
      </c>
      <c r="F248" s="424"/>
      <c r="G248" s="424"/>
      <c r="H248" s="424"/>
      <c r="I248" s="424"/>
      <c r="J248" s="424"/>
      <c r="K248" s="378"/>
    </row>
    <row r="249" spans="1:11" x14ac:dyDescent="0.3">
      <c r="A249" s="379" t="s">
        <v>79</v>
      </c>
      <c r="B249" s="380" t="s">
        <v>743</v>
      </c>
      <c r="C249" s="380"/>
      <c r="D249" s="391">
        <v>1</v>
      </c>
      <c r="E249" s="391">
        <v>4</v>
      </c>
      <c r="F249" s="423"/>
      <c r="G249" s="423"/>
      <c r="H249" s="423"/>
      <c r="I249" s="423"/>
      <c r="J249" s="423"/>
      <c r="K249" s="380"/>
    </row>
    <row r="250" spans="1:11" x14ac:dyDescent="0.3">
      <c r="A250" s="381" t="s">
        <v>1030</v>
      </c>
      <c r="B250" s="382" t="s">
        <v>745</v>
      </c>
      <c r="C250" s="382"/>
      <c r="D250" s="392">
        <v>1</v>
      </c>
      <c r="E250" s="392">
        <v>4</v>
      </c>
      <c r="F250" s="422"/>
      <c r="G250" s="422"/>
      <c r="H250" s="422"/>
      <c r="I250" s="422"/>
      <c r="J250" s="422"/>
      <c r="K250" s="382"/>
    </row>
    <row r="251" spans="1:11" x14ac:dyDescent="0.3">
      <c r="A251" s="383" t="s">
        <v>1031</v>
      </c>
      <c r="B251" s="384" t="s">
        <v>747</v>
      </c>
      <c r="C251" s="384"/>
      <c r="D251" s="393">
        <v>1</v>
      </c>
      <c r="E251" s="393">
        <v>4</v>
      </c>
      <c r="F251" s="418">
        <v>0</v>
      </c>
      <c r="G251" s="418">
        <f>E251*F251</f>
        <v>0</v>
      </c>
      <c r="H251" s="418">
        <f>$H$4*G251</f>
        <v>0</v>
      </c>
      <c r="I251" s="418">
        <f>G251+H251</f>
        <v>0</v>
      </c>
      <c r="J251" s="419"/>
      <c r="K251" s="118"/>
    </row>
    <row r="252" spans="1:11" x14ac:dyDescent="0.3">
      <c r="A252" s="381" t="s">
        <v>1032</v>
      </c>
      <c r="B252" s="382" t="s">
        <v>749</v>
      </c>
      <c r="C252" s="382"/>
      <c r="D252" s="392">
        <v>1</v>
      </c>
      <c r="E252" s="392">
        <v>4</v>
      </c>
      <c r="F252" s="422"/>
      <c r="G252" s="422"/>
      <c r="H252" s="422"/>
      <c r="I252" s="422"/>
      <c r="J252" s="422"/>
      <c r="K252" s="382"/>
    </row>
    <row r="253" spans="1:11" x14ac:dyDescent="0.3">
      <c r="A253" s="383" t="s">
        <v>1033</v>
      </c>
      <c r="B253" s="384" t="s">
        <v>751</v>
      </c>
      <c r="C253" s="384"/>
      <c r="D253" s="393">
        <v>1</v>
      </c>
      <c r="E253" s="393">
        <v>4</v>
      </c>
      <c r="F253" s="418">
        <v>0</v>
      </c>
      <c r="G253" s="418">
        <f>E253*F253</f>
        <v>0</v>
      </c>
      <c r="H253" s="418">
        <f>$H$4*G253</f>
        <v>0</v>
      </c>
      <c r="I253" s="418">
        <f>G253+H253</f>
        <v>0</v>
      </c>
      <c r="J253" s="419"/>
      <c r="K253" s="118"/>
    </row>
    <row r="254" spans="1:11" x14ac:dyDescent="0.3">
      <c r="A254" s="383" t="s">
        <v>1034</v>
      </c>
      <c r="B254" s="384" t="s">
        <v>753</v>
      </c>
      <c r="C254" s="384"/>
      <c r="D254" s="393">
        <v>0</v>
      </c>
      <c r="E254" s="393">
        <v>0</v>
      </c>
      <c r="F254" s="418">
        <v>0</v>
      </c>
      <c r="G254" s="418">
        <f>E254*F254</f>
        <v>0</v>
      </c>
      <c r="H254" s="418">
        <f>$H$4*G254</f>
        <v>0</v>
      </c>
      <c r="I254" s="418">
        <f>G254+H254</f>
        <v>0</v>
      </c>
      <c r="J254" s="419"/>
      <c r="K254" s="118"/>
    </row>
    <row r="255" spans="1:11" x14ac:dyDescent="0.3">
      <c r="A255" s="383" t="s">
        <v>1035</v>
      </c>
      <c r="B255" s="384" t="s">
        <v>755</v>
      </c>
      <c r="C255" s="384"/>
      <c r="D255" s="393">
        <v>1</v>
      </c>
      <c r="E255" s="393">
        <v>4</v>
      </c>
      <c r="F255" s="418">
        <v>0</v>
      </c>
      <c r="G255" s="418">
        <f>E255*F255</f>
        <v>0</v>
      </c>
      <c r="H255" s="418">
        <f>$H$4*G255</f>
        <v>0</v>
      </c>
      <c r="I255" s="418">
        <f>G255+H255</f>
        <v>0</v>
      </c>
      <c r="J255" s="419"/>
      <c r="K255" s="118"/>
    </row>
    <row r="256" spans="1:11" x14ac:dyDescent="0.3">
      <c r="A256" s="383" t="s">
        <v>1036</v>
      </c>
      <c r="B256" s="384" t="s">
        <v>450</v>
      </c>
      <c r="C256" s="384"/>
      <c r="D256" s="393">
        <v>1</v>
      </c>
      <c r="E256" s="393">
        <v>4</v>
      </c>
      <c r="F256" s="418">
        <v>0</v>
      </c>
      <c r="G256" s="418">
        <f>E256*F256</f>
        <v>0</v>
      </c>
      <c r="H256" s="418">
        <f>$H$4*G256</f>
        <v>0</v>
      </c>
      <c r="I256" s="418">
        <f>G256+H256</f>
        <v>0</v>
      </c>
      <c r="J256" s="419"/>
      <c r="K256" s="118"/>
    </row>
    <row r="257" spans="1:11" x14ac:dyDescent="0.3">
      <c r="A257" s="383" t="s">
        <v>1037</v>
      </c>
      <c r="B257" s="384" t="s">
        <v>758</v>
      </c>
      <c r="C257" s="384"/>
      <c r="D257" s="393">
        <v>0</v>
      </c>
      <c r="E257" s="393">
        <v>0</v>
      </c>
      <c r="F257" s="418">
        <v>0</v>
      </c>
      <c r="G257" s="418">
        <f>E257*F257</f>
        <v>0</v>
      </c>
      <c r="H257" s="418">
        <f>$H$4*G257</f>
        <v>0</v>
      </c>
      <c r="I257" s="418">
        <f>G257+H257</f>
        <v>0</v>
      </c>
      <c r="J257" s="419"/>
      <c r="K257" s="118"/>
    </row>
    <row r="258" spans="1:11" x14ac:dyDescent="0.3">
      <c r="A258" s="379" t="s">
        <v>80</v>
      </c>
      <c r="B258" s="380" t="s">
        <v>759</v>
      </c>
      <c r="C258" s="380"/>
      <c r="D258" s="391">
        <v>1</v>
      </c>
      <c r="E258" s="391">
        <v>4</v>
      </c>
      <c r="F258" s="423"/>
      <c r="G258" s="423"/>
      <c r="H258" s="423"/>
      <c r="I258" s="423"/>
      <c r="J258" s="423"/>
      <c r="K258" s="380"/>
    </row>
    <row r="259" spans="1:11" x14ac:dyDescent="0.3">
      <c r="A259" s="381" t="s">
        <v>1038</v>
      </c>
      <c r="B259" s="382" t="s">
        <v>761</v>
      </c>
      <c r="C259" s="382"/>
      <c r="D259" s="392">
        <v>1</v>
      </c>
      <c r="E259" s="392">
        <v>4</v>
      </c>
      <c r="F259" s="422"/>
      <c r="G259" s="422"/>
      <c r="H259" s="422"/>
      <c r="I259" s="422"/>
      <c r="J259" s="422"/>
      <c r="K259" s="382"/>
    </row>
    <row r="260" spans="1:11" x14ac:dyDescent="0.3">
      <c r="A260" s="383" t="s">
        <v>1039</v>
      </c>
      <c r="B260" s="384" t="s">
        <v>763</v>
      </c>
      <c r="C260" s="384"/>
      <c r="D260" s="393">
        <v>1</v>
      </c>
      <c r="E260" s="393">
        <v>4</v>
      </c>
      <c r="F260" s="418">
        <v>0</v>
      </c>
      <c r="G260" s="418">
        <f>E260*F260</f>
        <v>0</v>
      </c>
      <c r="H260" s="418">
        <f>$H$4*G260</f>
        <v>0</v>
      </c>
      <c r="I260" s="418">
        <f>G260+H260</f>
        <v>0</v>
      </c>
      <c r="J260" s="419"/>
      <c r="K260" s="118"/>
    </row>
    <row r="261" spans="1:11" x14ac:dyDescent="0.3">
      <c r="A261" s="383" t="s">
        <v>1040</v>
      </c>
      <c r="B261" s="384" t="s">
        <v>766</v>
      </c>
      <c r="C261" s="384"/>
      <c r="D261" s="393">
        <v>1</v>
      </c>
      <c r="E261" s="393">
        <v>4</v>
      </c>
      <c r="F261" s="418">
        <v>0</v>
      </c>
      <c r="G261" s="418">
        <f>E261*F261</f>
        <v>0</v>
      </c>
      <c r="H261" s="418">
        <f>$H$4*G261</f>
        <v>0</v>
      </c>
      <c r="I261" s="418">
        <f>G261+H261</f>
        <v>0</v>
      </c>
      <c r="J261" s="419"/>
      <c r="K261" s="118"/>
    </row>
    <row r="262" spans="1:11" x14ac:dyDescent="0.3">
      <c r="A262" s="383" t="s">
        <v>1041</v>
      </c>
      <c r="B262" s="384" t="s">
        <v>768</v>
      </c>
      <c r="C262" s="384"/>
      <c r="D262" s="393">
        <v>1</v>
      </c>
      <c r="E262" s="393">
        <v>4</v>
      </c>
      <c r="F262" s="418">
        <v>0</v>
      </c>
      <c r="G262" s="418">
        <f>E262*F262</f>
        <v>0</v>
      </c>
      <c r="H262" s="418">
        <f>$H$4*G262</f>
        <v>0</v>
      </c>
      <c r="I262" s="418">
        <f>G262+H262</f>
        <v>0</v>
      </c>
      <c r="J262" s="419"/>
      <c r="K262" s="118"/>
    </row>
    <row r="263" spans="1:11" x14ac:dyDescent="0.3">
      <c r="A263" s="381" t="s">
        <v>1042</v>
      </c>
      <c r="B263" s="382" t="s">
        <v>770</v>
      </c>
      <c r="C263" s="382"/>
      <c r="D263" s="392">
        <v>0</v>
      </c>
      <c r="E263" s="392">
        <v>0</v>
      </c>
      <c r="F263" s="422"/>
      <c r="G263" s="422"/>
      <c r="H263" s="422"/>
      <c r="I263" s="422"/>
      <c r="J263" s="422"/>
      <c r="K263" s="382"/>
    </row>
    <row r="264" spans="1:11" x14ac:dyDescent="0.3">
      <c r="A264" s="383" t="s">
        <v>1043</v>
      </c>
      <c r="B264" s="384" t="s">
        <v>763</v>
      </c>
      <c r="C264" s="384"/>
      <c r="D264" s="393">
        <v>0</v>
      </c>
      <c r="E264" s="393">
        <v>0</v>
      </c>
      <c r="F264" s="418">
        <v>0</v>
      </c>
      <c r="G264" s="418">
        <f>E264*F264</f>
        <v>0</v>
      </c>
      <c r="H264" s="418">
        <f>$H$4*G264</f>
        <v>0</v>
      </c>
      <c r="I264" s="418">
        <f>G264+H264</f>
        <v>0</v>
      </c>
      <c r="J264" s="419"/>
      <c r="K264" s="118"/>
    </row>
    <row r="265" spans="1:11" x14ac:dyDescent="0.3">
      <c r="A265" s="381" t="s">
        <v>1044</v>
      </c>
      <c r="B265" s="382" t="s">
        <v>773</v>
      </c>
      <c r="C265" s="382"/>
      <c r="D265" s="392">
        <v>1</v>
      </c>
      <c r="E265" s="392">
        <v>4</v>
      </c>
      <c r="F265" s="422"/>
      <c r="G265" s="422"/>
      <c r="H265" s="422"/>
      <c r="I265" s="422"/>
      <c r="J265" s="422"/>
      <c r="K265" s="382"/>
    </row>
    <row r="266" spans="1:11" x14ac:dyDescent="0.3">
      <c r="A266" s="383" t="s">
        <v>1045</v>
      </c>
      <c r="B266" s="384" t="s">
        <v>775</v>
      </c>
      <c r="C266" s="384"/>
      <c r="D266" s="393">
        <v>1</v>
      </c>
      <c r="E266" s="393">
        <v>4</v>
      </c>
      <c r="F266" s="418">
        <v>0</v>
      </c>
      <c r="G266" s="418">
        <f>E266*F266</f>
        <v>0</v>
      </c>
      <c r="H266" s="418">
        <f>$H$4*G266</f>
        <v>0</v>
      </c>
      <c r="I266" s="418">
        <f>G266+H266</f>
        <v>0</v>
      </c>
      <c r="J266" s="419"/>
      <c r="K266" s="118"/>
    </row>
    <row r="267" spans="1:11" x14ac:dyDescent="0.3">
      <c r="A267" s="383" t="s">
        <v>1046</v>
      </c>
      <c r="B267" s="384" t="s">
        <v>777</v>
      </c>
      <c r="C267" s="384"/>
      <c r="D267" s="393">
        <v>1</v>
      </c>
      <c r="E267" s="393">
        <v>4</v>
      </c>
      <c r="F267" s="418">
        <v>0</v>
      </c>
      <c r="G267" s="418">
        <f>E267*F267</f>
        <v>0</v>
      </c>
      <c r="H267" s="418">
        <f>$H$4*G267</f>
        <v>0</v>
      </c>
      <c r="I267" s="418">
        <f>G267+H267</f>
        <v>0</v>
      </c>
      <c r="J267" s="419"/>
      <c r="K267" s="118"/>
    </row>
    <row r="268" spans="1:11" x14ac:dyDescent="0.3">
      <c r="A268" s="381" t="s">
        <v>1047</v>
      </c>
      <c r="B268" s="382" t="s">
        <v>392</v>
      </c>
      <c r="C268" s="382"/>
      <c r="D268" s="523">
        <v>1</v>
      </c>
      <c r="E268" s="523">
        <v>4</v>
      </c>
      <c r="F268" s="422"/>
      <c r="G268" s="422"/>
      <c r="H268" s="422"/>
      <c r="I268" s="422"/>
      <c r="J268" s="422"/>
      <c r="K268" s="382"/>
    </row>
    <row r="269" spans="1:11" x14ac:dyDescent="0.3">
      <c r="A269" s="383" t="s">
        <v>1048</v>
      </c>
      <c r="B269" s="384" t="s">
        <v>780</v>
      </c>
      <c r="C269" s="384"/>
      <c r="D269" s="519">
        <v>1</v>
      </c>
      <c r="E269" s="519">
        <v>4</v>
      </c>
      <c r="F269" s="418">
        <v>0</v>
      </c>
      <c r="G269" s="418">
        <f>E269*F269</f>
        <v>0</v>
      </c>
      <c r="H269" s="418">
        <f>$H$4*G269</f>
        <v>0</v>
      </c>
      <c r="I269" s="418">
        <f>G269+H269</f>
        <v>0</v>
      </c>
      <c r="J269" s="419"/>
      <c r="K269" s="118"/>
    </row>
    <row r="270" spans="1:11" x14ac:dyDescent="0.3">
      <c r="A270" s="386" t="s">
        <v>1049</v>
      </c>
      <c r="B270" s="385" t="s">
        <v>764</v>
      </c>
      <c r="C270" s="385"/>
      <c r="D270" s="521">
        <v>1</v>
      </c>
      <c r="E270" s="521">
        <v>4</v>
      </c>
      <c r="F270" s="418">
        <v>0</v>
      </c>
      <c r="G270" s="418">
        <f>E270*F270</f>
        <v>0</v>
      </c>
      <c r="H270" s="418">
        <f>$H$4*G270</f>
        <v>0</v>
      </c>
      <c r="I270" s="418">
        <f>G270+H270</f>
        <v>0</v>
      </c>
      <c r="J270" s="419"/>
      <c r="K270" s="118"/>
    </row>
    <row r="271" spans="1:11" x14ac:dyDescent="0.3">
      <c r="A271" s="386" t="s">
        <v>1050</v>
      </c>
      <c r="B271" s="385" t="s">
        <v>783</v>
      </c>
      <c r="C271" s="385"/>
      <c r="D271" s="521">
        <v>1</v>
      </c>
      <c r="E271" s="521">
        <v>4</v>
      </c>
      <c r="F271" s="418">
        <v>0</v>
      </c>
      <c r="G271" s="418">
        <f>E271*F271</f>
        <v>0</v>
      </c>
      <c r="H271" s="418">
        <f>$H$4*G271</f>
        <v>0</v>
      </c>
      <c r="I271" s="418">
        <f>G271+H271</f>
        <v>0</v>
      </c>
      <c r="J271" s="419"/>
      <c r="K271" s="118"/>
    </row>
    <row r="272" spans="1:11" x14ac:dyDescent="0.3">
      <c r="A272" s="386" t="s">
        <v>1051</v>
      </c>
      <c r="B272" s="385" t="s">
        <v>785</v>
      </c>
      <c r="C272" s="385"/>
      <c r="D272" s="521">
        <v>1</v>
      </c>
      <c r="E272" s="521">
        <v>4</v>
      </c>
      <c r="F272" s="418">
        <v>0</v>
      </c>
      <c r="G272" s="418">
        <f>E272*F272</f>
        <v>0</v>
      </c>
      <c r="H272" s="418">
        <f>$H$4*G272</f>
        <v>0</v>
      </c>
      <c r="I272" s="418">
        <f>G272+H272</f>
        <v>0</v>
      </c>
      <c r="J272" s="419"/>
      <c r="K272" s="118"/>
    </row>
    <row r="273" spans="1:11" x14ac:dyDescent="0.3">
      <c r="A273" s="381" t="s">
        <v>1052</v>
      </c>
      <c r="B273" s="382" t="s">
        <v>787</v>
      </c>
      <c r="C273" s="382"/>
      <c r="D273" s="392">
        <v>1</v>
      </c>
      <c r="E273" s="392">
        <v>4</v>
      </c>
      <c r="F273" s="422"/>
      <c r="G273" s="422"/>
      <c r="H273" s="422"/>
      <c r="I273" s="422"/>
      <c r="J273" s="422"/>
      <c r="K273" s="382"/>
    </row>
    <row r="274" spans="1:11" x14ac:dyDescent="0.3">
      <c r="A274" s="383" t="s">
        <v>1053</v>
      </c>
      <c r="B274" s="384" t="s">
        <v>789</v>
      </c>
      <c r="C274" s="384"/>
      <c r="D274" s="393">
        <v>1</v>
      </c>
      <c r="E274" s="393">
        <v>4</v>
      </c>
      <c r="F274" s="418">
        <v>0</v>
      </c>
      <c r="G274" s="418">
        <f t="shared" ref="G274:G280" si="18">E274*F274</f>
        <v>0</v>
      </c>
      <c r="H274" s="418">
        <f t="shared" ref="H274:H280" si="19">$H$4*G274</f>
        <v>0</v>
      </c>
      <c r="I274" s="418">
        <f t="shared" ref="I274:I280" si="20">G274+H274</f>
        <v>0</v>
      </c>
      <c r="J274" s="419"/>
      <c r="K274" s="118"/>
    </row>
    <row r="275" spans="1:11" x14ac:dyDescent="0.3">
      <c r="A275" s="386" t="s">
        <v>1054</v>
      </c>
      <c r="B275" s="385" t="s">
        <v>791</v>
      </c>
      <c r="C275" s="385"/>
      <c r="D275" s="394">
        <v>1</v>
      </c>
      <c r="E275" s="394">
        <v>4</v>
      </c>
      <c r="F275" s="418">
        <v>0</v>
      </c>
      <c r="G275" s="418">
        <f t="shared" si="18"/>
        <v>0</v>
      </c>
      <c r="H275" s="418">
        <f t="shared" si="19"/>
        <v>0</v>
      </c>
      <c r="I275" s="418">
        <f t="shared" si="20"/>
        <v>0</v>
      </c>
      <c r="J275" s="419"/>
      <c r="K275" s="118"/>
    </row>
    <row r="276" spans="1:11" x14ac:dyDescent="0.3">
      <c r="A276" s="383" t="s">
        <v>1055</v>
      </c>
      <c r="B276" s="384" t="s">
        <v>793</v>
      </c>
      <c r="C276" s="384"/>
      <c r="D276" s="393">
        <v>1</v>
      </c>
      <c r="E276" s="393">
        <v>4</v>
      </c>
      <c r="F276" s="418">
        <v>0</v>
      </c>
      <c r="G276" s="418">
        <f t="shared" si="18"/>
        <v>0</v>
      </c>
      <c r="H276" s="418">
        <f t="shared" si="19"/>
        <v>0</v>
      </c>
      <c r="I276" s="418">
        <f t="shared" si="20"/>
        <v>0</v>
      </c>
      <c r="J276" s="419"/>
      <c r="K276" s="118"/>
    </row>
    <row r="277" spans="1:11" x14ac:dyDescent="0.3">
      <c r="A277" s="386" t="s">
        <v>1056</v>
      </c>
      <c r="B277" s="385" t="s">
        <v>791</v>
      </c>
      <c r="C277" s="385"/>
      <c r="D277" s="394">
        <v>1</v>
      </c>
      <c r="E277" s="394">
        <v>4</v>
      </c>
      <c r="F277" s="418">
        <v>0</v>
      </c>
      <c r="G277" s="418">
        <f t="shared" si="18"/>
        <v>0</v>
      </c>
      <c r="H277" s="418">
        <f t="shared" si="19"/>
        <v>0</v>
      </c>
      <c r="I277" s="418">
        <f t="shared" si="20"/>
        <v>0</v>
      </c>
      <c r="J277" s="419"/>
      <c r="K277" s="118"/>
    </row>
    <row r="278" spans="1:11" x14ac:dyDescent="0.3">
      <c r="A278" s="383" t="s">
        <v>1057</v>
      </c>
      <c r="B278" s="384" t="s">
        <v>796</v>
      </c>
      <c r="C278" s="384"/>
      <c r="D278" s="393">
        <v>1</v>
      </c>
      <c r="E278" s="393">
        <v>4</v>
      </c>
      <c r="F278" s="418">
        <v>0</v>
      </c>
      <c r="G278" s="418">
        <f t="shared" si="18"/>
        <v>0</v>
      </c>
      <c r="H278" s="418">
        <f t="shared" si="19"/>
        <v>0</v>
      </c>
      <c r="I278" s="418">
        <f t="shared" si="20"/>
        <v>0</v>
      </c>
      <c r="J278" s="419"/>
      <c r="K278" s="118"/>
    </row>
    <row r="279" spans="1:11" x14ac:dyDescent="0.3">
      <c r="A279" s="383" t="s">
        <v>1058</v>
      </c>
      <c r="B279" s="384" t="s">
        <v>798</v>
      </c>
      <c r="C279" s="384"/>
      <c r="D279" s="393">
        <v>1</v>
      </c>
      <c r="E279" s="393">
        <v>4</v>
      </c>
      <c r="F279" s="418">
        <v>0</v>
      </c>
      <c r="G279" s="418">
        <f t="shared" si="18"/>
        <v>0</v>
      </c>
      <c r="H279" s="418">
        <f t="shared" si="19"/>
        <v>0</v>
      </c>
      <c r="I279" s="418">
        <f t="shared" si="20"/>
        <v>0</v>
      </c>
      <c r="J279" s="419"/>
      <c r="K279" s="118"/>
    </row>
    <row r="280" spans="1:11" x14ac:dyDescent="0.3">
      <c r="A280" s="383" t="s">
        <v>1059</v>
      </c>
      <c r="B280" s="384" t="s">
        <v>800</v>
      </c>
      <c r="C280" s="384"/>
      <c r="D280" s="393">
        <v>1</v>
      </c>
      <c r="E280" s="393">
        <v>4</v>
      </c>
      <c r="F280" s="418">
        <v>0</v>
      </c>
      <c r="G280" s="418">
        <f t="shared" si="18"/>
        <v>0</v>
      </c>
      <c r="H280" s="418">
        <f t="shared" si="19"/>
        <v>0</v>
      </c>
      <c r="I280" s="418">
        <f t="shared" si="20"/>
        <v>0</v>
      </c>
      <c r="J280" s="419"/>
      <c r="K280" s="118"/>
    </row>
    <row r="281" spans="1:11" x14ac:dyDescent="0.3">
      <c r="A281" s="379" t="s">
        <v>82</v>
      </c>
      <c r="B281" s="380" t="s">
        <v>801</v>
      </c>
      <c r="C281" s="380"/>
      <c r="D281" s="391">
        <v>1</v>
      </c>
      <c r="E281" s="391">
        <v>4</v>
      </c>
      <c r="F281" s="423"/>
      <c r="G281" s="423"/>
      <c r="H281" s="423"/>
      <c r="I281" s="423"/>
      <c r="J281" s="423"/>
      <c r="K281" s="380"/>
    </row>
    <row r="282" spans="1:11" x14ac:dyDescent="0.3">
      <c r="A282" s="381" t="s">
        <v>1060</v>
      </c>
      <c r="B282" s="382" t="s">
        <v>803</v>
      </c>
      <c r="C282" s="382"/>
      <c r="D282" s="392">
        <v>1</v>
      </c>
      <c r="E282" s="392">
        <v>4</v>
      </c>
      <c r="F282" s="422"/>
      <c r="G282" s="422"/>
      <c r="H282" s="422"/>
      <c r="I282" s="422"/>
      <c r="J282" s="422"/>
      <c r="K282" s="382"/>
    </row>
    <row r="283" spans="1:11" x14ac:dyDescent="0.3">
      <c r="A283" s="383" t="s">
        <v>1061</v>
      </c>
      <c r="B283" s="384" t="s">
        <v>805</v>
      </c>
      <c r="C283" s="384"/>
      <c r="D283" s="393">
        <v>1</v>
      </c>
      <c r="E283" s="393">
        <v>4</v>
      </c>
      <c r="F283" s="418">
        <v>0</v>
      </c>
      <c r="G283" s="418">
        <f>E283*F283</f>
        <v>0</v>
      </c>
      <c r="H283" s="418">
        <f>$H$4*G283</f>
        <v>0</v>
      </c>
      <c r="I283" s="418">
        <f>G283+H283</f>
        <v>0</v>
      </c>
      <c r="J283" s="419"/>
      <c r="K283" s="118"/>
    </row>
    <row r="284" spans="1:11" x14ac:dyDescent="0.3">
      <c r="A284" s="383" t="s">
        <v>1062</v>
      </c>
      <c r="B284" s="384" t="s">
        <v>807</v>
      </c>
      <c r="C284" s="384"/>
      <c r="D284" s="393">
        <v>1</v>
      </c>
      <c r="E284" s="393">
        <v>4</v>
      </c>
      <c r="F284" s="418">
        <v>0</v>
      </c>
      <c r="G284" s="418">
        <f>E284*F284</f>
        <v>0</v>
      </c>
      <c r="H284" s="418">
        <f>$H$4*G284</f>
        <v>0</v>
      </c>
      <c r="I284" s="418">
        <f>G284+H284</f>
        <v>0</v>
      </c>
      <c r="J284" s="419"/>
      <c r="K284" s="118"/>
    </row>
    <row r="285" spans="1:11" x14ac:dyDescent="0.3">
      <c r="A285" s="383" t="s">
        <v>1063</v>
      </c>
      <c r="B285" s="384" t="s">
        <v>809</v>
      </c>
      <c r="C285" s="384"/>
      <c r="D285" s="393">
        <v>1</v>
      </c>
      <c r="E285" s="393">
        <v>4</v>
      </c>
      <c r="F285" s="418">
        <v>0</v>
      </c>
      <c r="G285" s="418">
        <f>E285*F285</f>
        <v>0</v>
      </c>
      <c r="H285" s="418">
        <f>$H$4*G285</f>
        <v>0</v>
      </c>
      <c r="I285" s="418">
        <f>G285+H285</f>
        <v>0</v>
      </c>
      <c r="J285" s="419"/>
      <c r="K285" s="118"/>
    </row>
    <row r="286" spans="1:11" x14ac:dyDescent="0.3">
      <c r="A286" s="381" t="s">
        <v>1064</v>
      </c>
      <c r="B286" s="382" t="s">
        <v>811</v>
      </c>
      <c r="C286" s="382"/>
      <c r="D286" s="392">
        <v>0</v>
      </c>
      <c r="E286" s="392">
        <v>0</v>
      </c>
      <c r="F286" s="422"/>
      <c r="G286" s="422"/>
      <c r="H286" s="422"/>
      <c r="I286" s="422"/>
      <c r="J286" s="422"/>
      <c r="K286" s="382"/>
    </row>
    <row r="287" spans="1:11" x14ac:dyDescent="0.3">
      <c r="A287" s="383" t="s">
        <v>1065</v>
      </c>
      <c r="B287" s="384" t="s">
        <v>805</v>
      </c>
      <c r="C287" s="384"/>
      <c r="D287" s="393">
        <v>0</v>
      </c>
      <c r="E287" s="393">
        <v>0</v>
      </c>
      <c r="F287" s="418">
        <v>0</v>
      </c>
      <c r="G287" s="418">
        <f>E287*F287</f>
        <v>0</v>
      </c>
      <c r="H287" s="418">
        <f>$H$4*G287</f>
        <v>0</v>
      </c>
      <c r="I287" s="418">
        <f>G287+H287</f>
        <v>0</v>
      </c>
      <c r="J287" s="419"/>
      <c r="K287" s="118"/>
    </row>
    <row r="288" spans="1:11" x14ac:dyDescent="0.3">
      <c r="A288" s="381" t="s">
        <v>1066</v>
      </c>
      <c r="B288" s="382" t="s">
        <v>814</v>
      </c>
      <c r="C288" s="382"/>
      <c r="D288" s="392">
        <v>1</v>
      </c>
      <c r="E288" s="392">
        <v>4</v>
      </c>
      <c r="F288" s="422"/>
      <c r="G288" s="422"/>
      <c r="H288" s="422"/>
      <c r="I288" s="422"/>
      <c r="J288" s="422"/>
      <c r="K288" s="382"/>
    </row>
    <row r="289" spans="1:11" x14ac:dyDescent="0.3">
      <c r="A289" s="383" t="s">
        <v>1067</v>
      </c>
      <c r="B289" s="384" t="s">
        <v>816</v>
      </c>
      <c r="C289" s="384"/>
      <c r="D289" s="393">
        <v>1</v>
      </c>
      <c r="E289" s="393">
        <v>4</v>
      </c>
      <c r="F289" s="418">
        <v>0</v>
      </c>
      <c r="G289" s="418">
        <f>E289*F289</f>
        <v>0</v>
      </c>
      <c r="H289" s="418">
        <f>$H$4*G289</f>
        <v>0</v>
      </c>
      <c r="I289" s="418">
        <f>G289+H289</f>
        <v>0</v>
      </c>
      <c r="J289" s="419"/>
      <c r="K289" s="118"/>
    </row>
    <row r="290" spans="1:11" x14ac:dyDescent="0.3">
      <c r="A290" s="383" t="s">
        <v>1068</v>
      </c>
      <c r="B290" s="384" t="s">
        <v>818</v>
      </c>
      <c r="C290" s="384"/>
      <c r="D290" s="393">
        <v>1</v>
      </c>
      <c r="E290" s="393">
        <v>4</v>
      </c>
      <c r="F290" s="418">
        <v>0</v>
      </c>
      <c r="G290" s="418">
        <f>E290*F290</f>
        <v>0</v>
      </c>
      <c r="H290" s="418">
        <f>$H$4*G290</f>
        <v>0</v>
      </c>
      <c r="I290" s="418">
        <f>G290+H290</f>
        <v>0</v>
      </c>
      <c r="J290" s="419"/>
      <c r="K290" s="118"/>
    </row>
    <row r="291" spans="1:11" x14ac:dyDescent="0.3">
      <c r="A291" s="381" t="s">
        <v>1069</v>
      </c>
      <c r="B291" s="382" t="s">
        <v>391</v>
      </c>
      <c r="C291" s="382"/>
      <c r="D291" s="523">
        <v>1</v>
      </c>
      <c r="E291" s="523">
        <v>4</v>
      </c>
      <c r="F291" s="422"/>
      <c r="G291" s="422"/>
      <c r="H291" s="422"/>
      <c r="I291" s="422"/>
      <c r="J291" s="422"/>
      <c r="K291" s="382"/>
    </row>
    <row r="292" spans="1:11" x14ac:dyDescent="0.3">
      <c r="A292" s="383" t="s">
        <v>1070</v>
      </c>
      <c r="B292" s="384" t="s">
        <v>821</v>
      </c>
      <c r="C292" s="384"/>
      <c r="D292" s="519">
        <v>1</v>
      </c>
      <c r="E292" s="519">
        <v>4</v>
      </c>
      <c r="F292" s="418">
        <v>0</v>
      </c>
      <c r="G292" s="418">
        <f>E292*F292</f>
        <v>0</v>
      </c>
      <c r="H292" s="418">
        <f>$H$4*G292</f>
        <v>0</v>
      </c>
      <c r="I292" s="418">
        <f>G292+H292</f>
        <v>0</v>
      </c>
      <c r="J292" s="419"/>
      <c r="K292" s="118"/>
    </row>
    <row r="293" spans="1:11" x14ac:dyDescent="0.3">
      <c r="A293" s="383" t="s">
        <v>1071</v>
      </c>
      <c r="B293" s="385" t="s">
        <v>823</v>
      </c>
      <c r="C293" s="385"/>
      <c r="D293" s="521">
        <v>1</v>
      </c>
      <c r="E293" s="521">
        <v>4</v>
      </c>
      <c r="F293" s="418">
        <v>0</v>
      </c>
      <c r="G293" s="418">
        <f>E293*F293</f>
        <v>0</v>
      </c>
      <c r="H293" s="418">
        <f>$H$4*G293</f>
        <v>0</v>
      </c>
      <c r="I293" s="418">
        <f>G293+H293</f>
        <v>0</v>
      </c>
      <c r="J293" s="419"/>
      <c r="K293" s="118"/>
    </row>
    <row r="294" spans="1:11" x14ac:dyDescent="0.3">
      <c r="A294" s="383" t="s">
        <v>1072</v>
      </c>
      <c r="B294" s="385" t="s">
        <v>785</v>
      </c>
      <c r="C294" s="385"/>
      <c r="D294" s="521">
        <v>1</v>
      </c>
      <c r="E294" s="521">
        <v>4</v>
      </c>
      <c r="F294" s="418">
        <v>0</v>
      </c>
      <c r="G294" s="418">
        <f>E294*F294</f>
        <v>0</v>
      </c>
      <c r="H294" s="418">
        <f>$H$4*G294</f>
        <v>0</v>
      </c>
      <c r="I294" s="418">
        <f>G294+H294</f>
        <v>0</v>
      </c>
      <c r="J294" s="419"/>
      <c r="K294" s="118"/>
    </row>
    <row r="295" spans="1:11" x14ac:dyDescent="0.3">
      <c r="A295" s="381" t="s">
        <v>1073</v>
      </c>
      <c r="B295" s="382" t="s">
        <v>826</v>
      </c>
      <c r="C295" s="382"/>
      <c r="D295" s="392">
        <v>1</v>
      </c>
      <c r="E295" s="392">
        <v>4</v>
      </c>
      <c r="F295" s="422"/>
      <c r="G295" s="422"/>
      <c r="H295" s="422"/>
      <c r="I295" s="422"/>
      <c r="J295" s="422"/>
      <c r="K295" s="382"/>
    </row>
    <row r="296" spans="1:11" x14ac:dyDescent="0.3">
      <c r="A296" s="383" t="s">
        <v>1074</v>
      </c>
      <c r="B296" s="384" t="s">
        <v>789</v>
      </c>
      <c r="C296" s="384"/>
      <c r="D296" s="393">
        <v>1</v>
      </c>
      <c r="E296" s="393">
        <v>4</v>
      </c>
      <c r="F296" s="418">
        <v>0</v>
      </c>
      <c r="G296" s="418">
        <f t="shared" ref="G296:G302" si="21">E296*F296</f>
        <v>0</v>
      </c>
      <c r="H296" s="418">
        <f t="shared" ref="H296:H302" si="22">$H$4*G296</f>
        <v>0</v>
      </c>
      <c r="I296" s="418">
        <f t="shared" ref="I296:I302" si="23">G296+H296</f>
        <v>0</v>
      </c>
      <c r="J296" s="419"/>
      <c r="K296" s="118"/>
    </row>
    <row r="297" spans="1:11" x14ac:dyDescent="0.3">
      <c r="A297" s="386" t="s">
        <v>1075</v>
      </c>
      <c r="B297" s="385" t="s">
        <v>791</v>
      </c>
      <c r="C297" s="385"/>
      <c r="D297" s="394">
        <v>1</v>
      </c>
      <c r="E297" s="394">
        <v>4</v>
      </c>
      <c r="F297" s="418">
        <v>0</v>
      </c>
      <c r="G297" s="418">
        <f t="shared" si="21"/>
        <v>0</v>
      </c>
      <c r="H297" s="418">
        <f t="shared" si="22"/>
        <v>0</v>
      </c>
      <c r="I297" s="418">
        <f t="shared" si="23"/>
        <v>0</v>
      </c>
      <c r="J297" s="419"/>
      <c r="K297" s="118"/>
    </row>
    <row r="298" spans="1:11" x14ac:dyDescent="0.3">
      <c r="A298" s="383" t="s">
        <v>1076</v>
      </c>
      <c r="B298" s="384" t="s">
        <v>793</v>
      </c>
      <c r="C298" s="384"/>
      <c r="D298" s="393">
        <v>1</v>
      </c>
      <c r="E298" s="393">
        <v>4</v>
      </c>
      <c r="F298" s="418">
        <v>0</v>
      </c>
      <c r="G298" s="418">
        <f t="shared" si="21"/>
        <v>0</v>
      </c>
      <c r="H298" s="418">
        <f t="shared" si="22"/>
        <v>0</v>
      </c>
      <c r="I298" s="418">
        <f t="shared" si="23"/>
        <v>0</v>
      </c>
      <c r="J298" s="419"/>
      <c r="K298" s="118"/>
    </row>
    <row r="299" spans="1:11" x14ac:dyDescent="0.3">
      <c r="A299" s="386" t="s">
        <v>1077</v>
      </c>
      <c r="B299" s="385" t="s">
        <v>791</v>
      </c>
      <c r="C299" s="385"/>
      <c r="D299" s="394">
        <v>1</v>
      </c>
      <c r="E299" s="394">
        <v>4</v>
      </c>
      <c r="F299" s="418">
        <v>0</v>
      </c>
      <c r="G299" s="418">
        <f t="shared" si="21"/>
        <v>0</v>
      </c>
      <c r="H299" s="418">
        <f t="shared" si="22"/>
        <v>0</v>
      </c>
      <c r="I299" s="418">
        <f t="shared" si="23"/>
        <v>0</v>
      </c>
      <c r="J299" s="419"/>
      <c r="K299" s="118"/>
    </row>
    <row r="300" spans="1:11" x14ac:dyDescent="0.3">
      <c r="A300" s="383" t="s">
        <v>1078</v>
      </c>
      <c r="B300" s="384" t="s">
        <v>796</v>
      </c>
      <c r="C300" s="384"/>
      <c r="D300" s="393">
        <v>1</v>
      </c>
      <c r="E300" s="393">
        <v>4</v>
      </c>
      <c r="F300" s="418">
        <v>0</v>
      </c>
      <c r="G300" s="418">
        <f t="shared" si="21"/>
        <v>0</v>
      </c>
      <c r="H300" s="418">
        <f t="shared" si="22"/>
        <v>0</v>
      </c>
      <c r="I300" s="418">
        <f t="shared" si="23"/>
        <v>0</v>
      </c>
      <c r="J300" s="419"/>
      <c r="K300" s="118"/>
    </row>
    <row r="301" spans="1:11" x14ac:dyDescent="0.3">
      <c r="A301" s="383" t="s">
        <v>1079</v>
      </c>
      <c r="B301" s="384" t="s">
        <v>798</v>
      </c>
      <c r="C301" s="384"/>
      <c r="D301" s="393">
        <v>1</v>
      </c>
      <c r="E301" s="393">
        <v>4</v>
      </c>
      <c r="F301" s="418">
        <v>0</v>
      </c>
      <c r="G301" s="418">
        <f t="shared" si="21"/>
        <v>0</v>
      </c>
      <c r="H301" s="418">
        <f t="shared" si="22"/>
        <v>0</v>
      </c>
      <c r="I301" s="418">
        <f t="shared" si="23"/>
        <v>0</v>
      </c>
      <c r="J301" s="419"/>
      <c r="K301" s="118"/>
    </row>
    <row r="302" spans="1:11" x14ac:dyDescent="0.3">
      <c r="A302" s="383" t="s">
        <v>1080</v>
      </c>
      <c r="B302" s="384" t="s">
        <v>800</v>
      </c>
      <c r="C302" s="384"/>
      <c r="D302" s="393">
        <v>1</v>
      </c>
      <c r="E302" s="393">
        <v>4</v>
      </c>
      <c r="F302" s="418">
        <v>0</v>
      </c>
      <c r="G302" s="418">
        <f t="shared" si="21"/>
        <v>0</v>
      </c>
      <c r="H302" s="418">
        <f t="shared" si="22"/>
        <v>0</v>
      </c>
      <c r="I302" s="418">
        <f t="shared" si="23"/>
        <v>0</v>
      </c>
      <c r="J302" s="419"/>
      <c r="K302" s="118"/>
    </row>
    <row r="303" spans="1:11" x14ac:dyDescent="0.3">
      <c r="A303" s="379" t="s">
        <v>84</v>
      </c>
      <c r="B303" s="380" t="s">
        <v>835</v>
      </c>
      <c r="C303" s="380"/>
      <c r="D303" s="391">
        <v>0</v>
      </c>
      <c r="E303" s="391">
        <v>0</v>
      </c>
      <c r="F303" s="423"/>
      <c r="G303" s="423"/>
      <c r="H303" s="423"/>
      <c r="I303" s="423"/>
      <c r="J303" s="423"/>
      <c r="K303" s="380"/>
    </row>
    <row r="304" spans="1:11" x14ac:dyDescent="0.3">
      <c r="A304" s="381" t="s">
        <v>1081</v>
      </c>
      <c r="B304" s="382" t="s">
        <v>837</v>
      </c>
      <c r="C304" s="382"/>
      <c r="D304" s="392">
        <v>0</v>
      </c>
      <c r="E304" s="392">
        <v>0</v>
      </c>
      <c r="F304" s="422"/>
      <c r="G304" s="422"/>
      <c r="H304" s="422"/>
      <c r="I304" s="422"/>
      <c r="J304" s="422"/>
      <c r="K304" s="382"/>
    </row>
    <row r="305" spans="1:11" x14ac:dyDescent="0.3">
      <c r="A305" s="383" t="s">
        <v>1082</v>
      </c>
      <c r="B305" s="384" t="s">
        <v>839</v>
      </c>
      <c r="C305" s="384"/>
      <c r="D305" s="393">
        <v>0</v>
      </c>
      <c r="E305" s="393">
        <v>0</v>
      </c>
      <c r="F305" s="418">
        <v>0</v>
      </c>
      <c r="G305" s="418">
        <f>E305*F305</f>
        <v>0</v>
      </c>
      <c r="H305" s="418">
        <f>$H$4*G305</f>
        <v>0</v>
      </c>
      <c r="I305" s="418">
        <f>G305+H305</f>
        <v>0</v>
      </c>
      <c r="J305" s="419"/>
      <c r="K305" s="118"/>
    </row>
    <row r="306" spans="1:11" x14ac:dyDescent="0.3">
      <c r="A306" s="383" t="s">
        <v>1083</v>
      </c>
      <c r="B306" s="384" t="s">
        <v>841</v>
      </c>
      <c r="C306" s="384"/>
      <c r="D306" s="393">
        <v>0</v>
      </c>
      <c r="E306" s="393">
        <v>0</v>
      </c>
      <c r="F306" s="418">
        <v>0</v>
      </c>
      <c r="G306" s="418">
        <f>E306*F306</f>
        <v>0</v>
      </c>
      <c r="H306" s="418">
        <f>$H$4*G306</f>
        <v>0</v>
      </c>
      <c r="I306" s="418">
        <f>G306+H306</f>
        <v>0</v>
      </c>
      <c r="J306" s="419"/>
      <c r="K306" s="118"/>
    </row>
    <row r="307" spans="1:11" x14ac:dyDescent="0.3">
      <c r="A307" s="383" t="s">
        <v>1084</v>
      </c>
      <c r="B307" s="384" t="s">
        <v>843</v>
      </c>
      <c r="C307" s="384"/>
      <c r="D307" s="393">
        <v>0</v>
      </c>
      <c r="E307" s="393">
        <v>0</v>
      </c>
      <c r="F307" s="418">
        <v>0</v>
      </c>
      <c r="G307" s="418">
        <f>E307*F307</f>
        <v>0</v>
      </c>
      <c r="H307" s="418">
        <f>$H$4*G307</f>
        <v>0</v>
      </c>
      <c r="I307" s="418">
        <f>G307+H307</f>
        <v>0</v>
      </c>
      <c r="J307" s="419"/>
      <c r="K307" s="118"/>
    </row>
    <row r="308" spans="1:11" x14ac:dyDescent="0.3">
      <c r="A308" s="381" t="s">
        <v>1085</v>
      </c>
      <c r="B308" s="382" t="s">
        <v>845</v>
      </c>
      <c r="C308" s="382"/>
      <c r="D308" s="392">
        <v>0</v>
      </c>
      <c r="E308" s="392">
        <v>0</v>
      </c>
      <c r="F308" s="422"/>
      <c r="G308" s="422"/>
      <c r="H308" s="422"/>
      <c r="I308" s="422"/>
      <c r="J308" s="422"/>
      <c r="K308" s="382"/>
    </row>
    <row r="309" spans="1:11" x14ac:dyDescent="0.3">
      <c r="A309" s="383" t="s">
        <v>1086</v>
      </c>
      <c r="B309" s="384" t="s">
        <v>847</v>
      </c>
      <c r="C309" s="384"/>
      <c r="D309" s="393">
        <v>0</v>
      </c>
      <c r="E309" s="393">
        <v>0</v>
      </c>
      <c r="F309" s="418">
        <v>0</v>
      </c>
      <c r="G309" s="418">
        <f>E309*F309</f>
        <v>0</v>
      </c>
      <c r="H309" s="418">
        <f>$H$4*G309</f>
        <v>0</v>
      </c>
      <c r="I309" s="418">
        <f>G309+H309</f>
        <v>0</v>
      </c>
      <c r="J309" s="419"/>
      <c r="K309" s="118"/>
    </row>
    <row r="310" spans="1:11" x14ac:dyDescent="0.3">
      <c r="A310" s="383" t="s">
        <v>1087</v>
      </c>
      <c r="B310" s="384" t="s">
        <v>849</v>
      </c>
      <c r="C310" s="384"/>
      <c r="D310" s="393">
        <v>0</v>
      </c>
      <c r="E310" s="393">
        <v>0</v>
      </c>
      <c r="F310" s="418">
        <v>0</v>
      </c>
      <c r="G310" s="418">
        <f>E310*F310</f>
        <v>0</v>
      </c>
      <c r="H310" s="418">
        <f>$H$4*G310</f>
        <v>0</v>
      </c>
      <c r="I310" s="418">
        <f>G310+H310</f>
        <v>0</v>
      </c>
      <c r="J310" s="419"/>
      <c r="K310" s="118"/>
    </row>
    <row r="311" spans="1:11" x14ac:dyDescent="0.3">
      <c r="A311" s="381" t="s">
        <v>1088</v>
      </c>
      <c r="B311" s="382" t="s">
        <v>851</v>
      </c>
      <c r="C311" s="382"/>
      <c r="D311" s="392">
        <v>0</v>
      </c>
      <c r="E311" s="392">
        <v>0</v>
      </c>
      <c r="F311" s="422"/>
      <c r="G311" s="422"/>
      <c r="H311" s="422"/>
      <c r="I311" s="422"/>
      <c r="J311" s="422"/>
      <c r="K311" s="382"/>
    </row>
    <row r="312" spans="1:11" x14ac:dyDescent="0.3">
      <c r="A312" s="383" t="s">
        <v>1089</v>
      </c>
      <c r="B312" s="384" t="s">
        <v>853</v>
      </c>
      <c r="C312" s="384"/>
      <c r="D312" s="393">
        <v>0</v>
      </c>
      <c r="E312" s="393">
        <v>0</v>
      </c>
      <c r="F312" s="418">
        <v>0</v>
      </c>
      <c r="G312" s="418">
        <f>E312*F312</f>
        <v>0</v>
      </c>
      <c r="H312" s="418">
        <f>$H$4*G312</f>
        <v>0</v>
      </c>
      <c r="I312" s="418">
        <f>G312+H312</f>
        <v>0</v>
      </c>
      <c r="J312" s="419"/>
      <c r="K312" s="118"/>
    </row>
    <row r="313" spans="1:11" x14ac:dyDescent="0.3">
      <c r="A313" s="383" t="s">
        <v>1090</v>
      </c>
      <c r="B313" s="385" t="s">
        <v>855</v>
      </c>
      <c r="C313" s="385"/>
      <c r="D313" s="394">
        <v>0</v>
      </c>
      <c r="E313" s="394">
        <v>0</v>
      </c>
      <c r="F313" s="418">
        <v>0</v>
      </c>
      <c r="G313" s="418">
        <f>E313*F313</f>
        <v>0</v>
      </c>
      <c r="H313" s="418">
        <f>$H$4*G313</f>
        <v>0</v>
      </c>
      <c r="I313" s="418">
        <f>G313+H313</f>
        <v>0</v>
      </c>
      <c r="J313" s="419"/>
      <c r="K313" s="118"/>
    </row>
    <row r="314" spans="1:11" x14ac:dyDescent="0.3">
      <c r="A314" s="383" t="s">
        <v>1091</v>
      </c>
      <c r="B314" s="385" t="s">
        <v>785</v>
      </c>
      <c r="C314" s="385"/>
      <c r="D314" s="394">
        <v>0</v>
      </c>
      <c r="E314" s="394">
        <v>0</v>
      </c>
      <c r="F314" s="418">
        <v>0</v>
      </c>
      <c r="G314" s="418">
        <f>E314*F314</f>
        <v>0</v>
      </c>
      <c r="H314" s="418">
        <f>$H$4*G314</f>
        <v>0</v>
      </c>
      <c r="I314" s="418">
        <f>G314+H314</f>
        <v>0</v>
      </c>
      <c r="J314" s="419"/>
      <c r="K314" s="118"/>
    </row>
    <row r="315" spans="1:11" x14ac:dyDescent="0.3">
      <c r="A315" s="381" t="s">
        <v>1092</v>
      </c>
      <c r="B315" s="382" t="s">
        <v>858</v>
      </c>
      <c r="C315" s="382"/>
      <c r="D315" s="392">
        <v>0</v>
      </c>
      <c r="E315" s="392">
        <v>0</v>
      </c>
      <c r="F315" s="422"/>
      <c r="G315" s="422"/>
      <c r="H315" s="422"/>
      <c r="I315" s="422"/>
      <c r="J315" s="422"/>
      <c r="K315" s="382"/>
    </row>
    <row r="316" spans="1:11" x14ac:dyDescent="0.3">
      <c r="A316" s="383" t="s">
        <v>1093</v>
      </c>
      <c r="B316" s="384" t="s">
        <v>789</v>
      </c>
      <c r="C316" s="384"/>
      <c r="D316" s="393">
        <v>0</v>
      </c>
      <c r="E316" s="393">
        <v>0</v>
      </c>
      <c r="F316" s="418">
        <v>0</v>
      </c>
      <c r="G316" s="418">
        <f t="shared" ref="G316:G322" si="24">E316*F316</f>
        <v>0</v>
      </c>
      <c r="H316" s="418">
        <f t="shared" ref="H316:H322" si="25">$H$4*G316</f>
        <v>0</v>
      </c>
      <c r="I316" s="418">
        <f t="shared" ref="I316:I322" si="26">G316+H316</f>
        <v>0</v>
      </c>
      <c r="J316" s="419"/>
      <c r="K316" s="118"/>
    </row>
    <row r="317" spans="1:11" x14ac:dyDescent="0.3">
      <c r="A317" s="386" t="s">
        <v>1094</v>
      </c>
      <c r="B317" s="385" t="s">
        <v>791</v>
      </c>
      <c r="C317" s="385"/>
      <c r="D317" s="394">
        <v>0</v>
      </c>
      <c r="E317" s="394">
        <v>0</v>
      </c>
      <c r="F317" s="418">
        <v>0</v>
      </c>
      <c r="G317" s="418">
        <f t="shared" si="24"/>
        <v>0</v>
      </c>
      <c r="H317" s="418">
        <f t="shared" si="25"/>
        <v>0</v>
      </c>
      <c r="I317" s="418">
        <f t="shared" si="26"/>
        <v>0</v>
      </c>
      <c r="J317" s="419"/>
      <c r="K317" s="118"/>
    </row>
    <row r="318" spans="1:11" x14ac:dyDescent="0.3">
      <c r="A318" s="383" t="s">
        <v>1095</v>
      </c>
      <c r="B318" s="384" t="s">
        <v>793</v>
      </c>
      <c r="C318" s="384"/>
      <c r="D318" s="393">
        <v>0</v>
      </c>
      <c r="E318" s="393">
        <v>0</v>
      </c>
      <c r="F318" s="418">
        <v>0</v>
      </c>
      <c r="G318" s="418">
        <f t="shared" si="24"/>
        <v>0</v>
      </c>
      <c r="H318" s="418">
        <f t="shared" si="25"/>
        <v>0</v>
      </c>
      <c r="I318" s="418">
        <f t="shared" si="26"/>
        <v>0</v>
      </c>
      <c r="J318" s="419"/>
      <c r="K318" s="118"/>
    </row>
    <row r="319" spans="1:11" x14ac:dyDescent="0.3">
      <c r="A319" s="386" t="s">
        <v>1096</v>
      </c>
      <c r="B319" s="385" t="s">
        <v>791</v>
      </c>
      <c r="C319" s="385"/>
      <c r="D319" s="394">
        <v>0</v>
      </c>
      <c r="E319" s="394">
        <v>0</v>
      </c>
      <c r="F319" s="418">
        <v>0</v>
      </c>
      <c r="G319" s="418">
        <f t="shared" si="24"/>
        <v>0</v>
      </c>
      <c r="H319" s="418">
        <f t="shared" si="25"/>
        <v>0</v>
      </c>
      <c r="I319" s="418">
        <f t="shared" si="26"/>
        <v>0</v>
      </c>
      <c r="J319" s="419"/>
      <c r="K319" s="118"/>
    </row>
    <row r="320" spans="1:11" x14ac:dyDescent="0.3">
      <c r="A320" s="383" t="s">
        <v>1097</v>
      </c>
      <c r="B320" s="384" t="s">
        <v>796</v>
      </c>
      <c r="C320" s="384"/>
      <c r="D320" s="393">
        <v>0</v>
      </c>
      <c r="E320" s="393">
        <v>0</v>
      </c>
      <c r="F320" s="418">
        <v>0</v>
      </c>
      <c r="G320" s="418">
        <f t="shared" si="24"/>
        <v>0</v>
      </c>
      <c r="H320" s="418">
        <f t="shared" si="25"/>
        <v>0</v>
      </c>
      <c r="I320" s="418">
        <f t="shared" si="26"/>
        <v>0</v>
      </c>
      <c r="J320" s="419"/>
      <c r="K320" s="118"/>
    </row>
    <row r="321" spans="1:11" x14ac:dyDescent="0.3">
      <c r="A321" s="383" t="s">
        <v>1098</v>
      </c>
      <c r="B321" s="384" t="s">
        <v>798</v>
      </c>
      <c r="C321" s="384"/>
      <c r="D321" s="393">
        <v>0</v>
      </c>
      <c r="E321" s="393">
        <v>0</v>
      </c>
      <c r="F321" s="418">
        <v>0</v>
      </c>
      <c r="G321" s="418">
        <f t="shared" si="24"/>
        <v>0</v>
      </c>
      <c r="H321" s="418">
        <f t="shared" si="25"/>
        <v>0</v>
      </c>
      <c r="I321" s="418">
        <f t="shared" si="26"/>
        <v>0</v>
      </c>
      <c r="J321" s="419"/>
      <c r="K321" s="118"/>
    </row>
    <row r="322" spans="1:11" x14ac:dyDescent="0.3">
      <c r="A322" s="383" t="s">
        <v>1099</v>
      </c>
      <c r="B322" s="384" t="s">
        <v>800</v>
      </c>
      <c r="C322" s="384"/>
      <c r="D322" s="393">
        <v>0</v>
      </c>
      <c r="E322" s="393">
        <v>0</v>
      </c>
      <c r="F322" s="418">
        <v>0</v>
      </c>
      <c r="G322" s="418">
        <f t="shared" si="24"/>
        <v>0</v>
      </c>
      <c r="H322" s="418">
        <f t="shared" si="25"/>
        <v>0</v>
      </c>
      <c r="I322" s="418">
        <f t="shared" si="26"/>
        <v>0</v>
      </c>
      <c r="J322" s="419"/>
      <c r="K322" s="118"/>
    </row>
    <row r="323" spans="1:11" ht="18" x14ac:dyDescent="0.35">
      <c r="A323" s="377">
        <v>3.2</v>
      </c>
      <c r="B323" s="378" t="s">
        <v>866</v>
      </c>
      <c r="C323" s="378"/>
      <c r="D323" s="390">
        <v>1</v>
      </c>
      <c r="E323" s="390">
        <v>4</v>
      </c>
      <c r="F323" s="424"/>
      <c r="G323" s="424"/>
      <c r="H323" s="424"/>
      <c r="I323" s="424"/>
      <c r="J323" s="424"/>
      <c r="K323" s="378"/>
    </row>
    <row r="324" spans="1:11" x14ac:dyDescent="0.3">
      <c r="A324" s="379" t="s">
        <v>127</v>
      </c>
      <c r="B324" s="380" t="s">
        <v>743</v>
      </c>
      <c r="C324" s="380"/>
      <c r="D324" s="391">
        <v>2</v>
      </c>
      <c r="E324" s="391">
        <v>8</v>
      </c>
      <c r="F324" s="423"/>
      <c r="G324" s="423"/>
      <c r="H324" s="423"/>
      <c r="I324" s="423"/>
      <c r="J324" s="423"/>
      <c r="K324" s="380"/>
    </row>
    <row r="325" spans="1:11" x14ac:dyDescent="0.3">
      <c r="A325" s="383" t="s">
        <v>1100</v>
      </c>
      <c r="B325" s="384" t="s">
        <v>868</v>
      </c>
      <c r="C325" s="384"/>
      <c r="D325" s="393">
        <v>2</v>
      </c>
      <c r="E325" s="393">
        <v>8</v>
      </c>
      <c r="F325" s="418">
        <v>0</v>
      </c>
      <c r="G325" s="418">
        <f>E325*F325</f>
        <v>0</v>
      </c>
      <c r="H325" s="418">
        <f>$H$4*G325</f>
        <v>0</v>
      </c>
      <c r="I325" s="418">
        <f>G325+H325</f>
        <v>0</v>
      </c>
      <c r="J325" s="419"/>
      <c r="K325" s="118"/>
    </row>
    <row r="326" spans="1:11" x14ac:dyDescent="0.3">
      <c r="A326" s="383" t="s">
        <v>1101</v>
      </c>
      <c r="B326" s="384" t="s">
        <v>870</v>
      </c>
      <c r="C326" s="384"/>
      <c r="D326" s="393">
        <v>2</v>
      </c>
      <c r="E326" s="393">
        <v>8</v>
      </c>
      <c r="F326" s="418">
        <v>0</v>
      </c>
      <c r="G326" s="418">
        <f>E326*F326</f>
        <v>0</v>
      </c>
      <c r="H326" s="418">
        <f>$H$4*G326</f>
        <v>0</v>
      </c>
      <c r="I326" s="418">
        <f>G326+H326</f>
        <v>0</v>
      </c>
      <c r="J326" s="419"/>
      <c r="K326" s="118"/>
    </row>
    <row r="327" spans="1:11" x14ac:dyDescent="0.3">
      <c r="A327" s="383" t="s">
        <v>1102</v>
      </c>
      <c r="B327" s="384" t="s">
        <v>872</v>
      </c>
      <c r="C327" s="384"/>
      <c r="D327" s="393">
        <v>2</v>
      </c>
      <c r="E327" s="393">
        <v>8</v>
      </c>
      <c r="F327" s="418">
        <v>0</v>
      </c>
      <c r="G327" s="418">
        <f>E327*F327</f>
        <v>0</v>
      </c>
      <c r="H327" s="418">
        <f>$H$4*G327</f>
        <v>0</v>
      </c>
      <c r="I327" s="418">
        <f>G327+H327</f>
        <v>0</v>
      </c>
      <c r="J327" s="419"/>
      <c r="K327" s="118"/>
    </row>
    <row r="328" spans="1:11" x14ac:dyDescent="0.3">
      <c r="A328" s="379" t="s">
        <v>130</v>
      </c>
      <c r="B328" s="380" t="s">
        <v>759</v>
      </c>
      <c r="C328" s="380"/>
      <c r="D328" s="391">
        <v>2</v>
      </c>
      <c r="E328" s="391">
        <v>8</v>
      </c>
      <c r="F328" s="423"/>
      <c r="G328" s="423"/>
      <c r="H328" s="423"/>
      <c r="I328" s="423"/>
      <c r="J328" s="423"/>
      <c r="K328" s="380"/>
    </row>
    <row r="329" spans="1:11" x14ac:dyDescent="0.3">
      <c r="A329" s="383" t="s">
        <v>1103</v>
      </c>
      <c r="B329" s="387" t="s">
        <v>874</v>
      </c>
      <c r="C329" s="387"/>
      <c r="D329" s="393">
        <v>2</v>
      </c>
      <c r="E329" s="393">
        <v>8</v>
      </c>
      <c r="F329" s="418">
        <v>0</v>
      </c>
      <c r="G329" s="418">
        <f>E329*F329</f>
        <v>0</v>
      </c>
      <c r="H329" s="418">
        <f>$H$4*G329</f>
        <v>0</v>
      </c>
      <c r="I329" s="418">
        <f>G329+H329</f>
        <v>0</v>
      </c>
      <c r="J329" s="419"/>
      <c r="K329" s="118"/>
    </row>
    <row r="330" spans="1:11" x14ac:dyDescent="0.3">
      <c r="A330" s="383" t="s">
        <v>1104</v>
      </c>
      <c r="B330" s="383" t="s">
        <v>876</v>
      </c>
      <c r="C330" s="383"/>
      <c r="D330" s="393">
        <v>1</v>
      </c>
      <c r="E330" s="393">
        <v>4</v>
      </c>
      <c r="F330" s="418">
        <v>0</v>
      </c>
      <c r="G330" s="418">
        <f>E330*F330</f>
        <v>0</v>
      </c>
      <c r="H330" s="418">
        <f>$H$4*G330</f>
        <v>0</v>
      </c>
      <c r="I330" s="418">
        <f>G330+H330</f>
        <v>0</v>
      </c>
      <c r="J330" s="419"/>
      <c r="K330" s="118"/>
    </row>
    <row r="331" spans="1:11" x14ac:dyDescent="0.3">
      <c r="A331" s="383" t="s">
        <v>1105</v>
      </c>
      <c r="B331" s="384" t="s">
        <v>878</v>
      </c>
      <c r="C331" s="384"/>
      <c r="D331" s="393">
        <v>2</v>
      </c>
      <c r="E331" s="393">
        <v>8</v>
      </c>
      <c r="F331" s="418">
        <v>0</v>
      </c>
      <c r="G331" s="418">
        <f>E331*F331</f>
        <v>0</v>
      </c>
      <c r="H331" s="418">
        <f>$H$4*G331</f>
        <v>0</v>
      </c>
      <c r="I331" s="418">
        <f>G331+H331</f>
        <v>0</v>
      </c>
      <c r="J331" s="419"/>
      <c r="K331" s="118"/>
    </row>
    <row r="332" spans="1:11" x14ac:dyDescent="0.3">
      <c r="A332" s="383" t="s">
        <v>1106</v>
      </c>
      <c r="B332" s="384" t="s">
        <v>870</v>
      </c>
      <c r="C332" s="384"/>
      <c r="D332" s="393">
        <v>2</v>
      </c>
      <c r="E332" s="393">
        <v>8</v>
      </c>
      <c r="F332" s="418">
        <v>0</v>
      </c>
      <c r="G332" s="418">
        <f>E332*F332</f>
        <v>0</v>
      </c>
      <c r="H332" s="418">
        <f>$H$4*G332</f>
        <v>0</v>
      </c>
      <c r="I332" s="418">
        <f>G332+H332</f>
        <v>0</v>
      </c>
      <c r="J332" s="419"/>
      <c r="K332" s="118"/>
    </row>
    <row r="333" spans="1:11" x14ac:dyDescent="0.3">
      <c r="A333" s="383" t="s">
        <v>1107</v>
      </c>
      <c r="B333" s="384" t="s">
        <v>872</v>
      </c>
      <c r="C333" s="384"/>
      <c r="D333" s="393">
        <v>2</v>
      </c>
      <c r="E333" s="393">
        <v>8</v>
      </c>
      <c r="F333" s="418">
        <v>0</v>
      </c>
      <c r="G333" s="418">
        <f>E333*F333</f>
        <v>0</v>
      </c>
      <c r="H333" s="418">
        <f>$H$4*G333</f>
        <v>0</v>
      </c>
      <c r="I333" s="418">
        <f>G333+H333</f>
        <v>0</v>
      </c>
      <c r="J333" s="419"/>
      <c r="K333" s="118"/>
    </row>
    <row r="334" spans="1:11" x14ac:dyDescent="0.3">
      <c r="A334" s="379" t="s">
        <v>134</v>
      </c>
      <c r="B334" s="380" t="s">
        <v>801</v>
      </c>
      <c r="C334" s="380"/>
      <c r="D334" s="391">
        <v>2</v>
      </c>
      <c r="E334" s="391">
        <v>8</v>
      </c>
      <c r="F334" s="423"/>
      <c r="G334" s="423"/>
      <c r="H334" s="423"/>
      <c r="I334" s="423"/>
      <c r="J334" s="423"/>
      <c r="K334" s="380"/>
    </row>
    <row r="335" spans="1:11" x14ac:dyDescent="0.3">
      <c r="A335" s="383" t="s">
        <v>1108</v>
      </c>
      <c r="B335" s="387" t="s">
        <v>882</v>
      </c>
      <c r="C335" s="387"/>
      <c r="D335" s="393">
        <v>2</v>
      </c>
      <c r="E335" s="393">
        <v>8</v>
      </c>
      <c r="F335" s="418">
        <v>0</v>
      </c>
      <c r="G335" s="418">
        <f>E335*F335</f>
        <v>0</v>
      </c>
      <c r="H335" s="418">
        <f>$H$4*G335</f>
        <v>0</v>
      </c>
      <c r="I335" s="418">
        <f>G335+H335</f>
        <v>0</v>
      </c>
      <c r="J335" s="419"/>
      <c r="K335" s="118"/>
    </row>
    <row r="336" spans="1:11" x14ac:dyDescent="0.3">
      <c r="A336" s="383" t="s">
        <v>1109</v>
      </c>
      <c r="B336" s="384" t="s">
        <v>884</v>
      </c>
      <c r="C336" s="384"/>
      <c r="D336" s="393">
        <v>2</v>
      </c>
      <c r="E336" s="393">
        <v>8</v>
      </c>
      <c r="F336" s="418">
        <v>0</v>
      </c>
      <c r="G336" s="418">
        <f>E336*F336</f>
        <v>0</v>
      </c>
      <c r="H336" s="418">
        <f>$H$4*G336</f>
        <v>0</v>
      </c>
      <c r="I336" s="418">
        <f>G336+H336</f>
        <v>0</v>
      </c>
      <c r="J336" s="419"/>
      <c r="K336" s="118"/>
    </row>
    <row r="337" spans="1:11" x14ac:dyDescent="0.3">
      <c r="A337" s="383" t="s">
        <v>1110</v>
      </c>
      <c r="B337" s="384" t="s">
        <v>870</v>
      </c>
      <c r="C337" s="384"/>
      <c r="D337" s="393">
        <v>2</v>
      </c>
      <c r="E337" s="393">
        <v>8</v>
      </c>
      <c r="F337" s="418">
        <v>0</v>
      </c>
      <c r="G337" s="418">
        <f>E337*F337</f>
        <v>0</v>
      </c>
      <c r="H337" s="418">
        <f>$H$4*G337</f>
        <v>0</v>
      </c>
      <c r="I337" s="418">
        <f>G337+H337</f>
        <v>0</v>
      </c>
      <c r="J337" s="419"/>
      <c r="K337" s="118"/>
    </row>
    <row r="338" spans="1:11" x14ac:dyDescent="0.3">
      <c r="A338" s="383" t="s">
        <v>1111</v>
      </c>
      <c r="B338" s="384" t="s">
        <v>872</v>
      </c>
      <c r="C338" s="384"/>
      <c r="D338" s="393">
        <v>2</v>
      </c>
      <c r="E338" s="393">
        <v>8</v>
      </c>
      <c r="F338" s="418">
        <v>0</v>
      </c>
      <c r="G338" s="418">
        <f>E338*F338</f>
        <v>0</v>
      </c>
      <c r="H338" s="418">
        <f>$H$4*G338</f>
        <v>0</v>
      </c>
      <c r="I338" s="418">
        <f>G338+H338</f>
        <v>0</v>
      </c>
      <c r="J338" s="419"/>
      <c r="K338" s="118"/>
    </row>
    <row r="339" spans="1:11" x14ac:dyDescent="0.3">
      <c r="A339" s="379" t="s">
        <v>133</v>
      </c>
      <c r="B339" s="380" t="s">
        <v>835</v>
      </c>
      <c r="C339" s="380"/>
      <c r="D339" s="391">
        <v>0</v>
      </c>
      <c r="E339" s="391">
        <v>0</v>
      </c>
      <c r="F339" s="423"/>
      <c r="G339" s="423"/>
      <c r="H339" s="423"/>
      <c r="I339" s="423"/>
      <c r="J339" s="423"/>
      <c r="K339" s="380"/>
    </row>
    <row r="340" spans="1:11" x14ac:dyDescent="0.3">
      <c r="A340" s="383" t="s">
        <v>1112</v>
      </c>
      <c r="B340" s="387" t="s">
        <v>888</v>
      </c>
      <c r="C340" s="387"/>
      <c r="D340" s="393">
        <v>0</v>
      </c>
      <c r="E340" s="393">
        <v>0</v>
      </c>
      <c r="F340" s="418">
        <v>0</v>
      </c>
      <c r="G340" s="418">
        <f>E340*F340</f>
        <v>0</v>
      </c>
      <c r="H340" s="418">
        <f>$H$4*G340</f>
        <v>0</v>
      </c>
      <c r="I340" s="418">
        <f>G340+H340</f>
        <v>0</v>
      </c>
      <c r="J340" s="419"/>
      <c r="K340" s="118"/>
    </row>
    <row r="341" spans="1:11" x14ac:dyDescent="0.3">
      <c r="A341" s="383" t="s">
        <v>1113</v>
      </c>
      <c r="B341" s="384" t="s">
        <v>890</v>
      </c>
      <c r="C341" s="384"/>
      <c r="D341" s="393">
        <v>0</v>
      </c>
      <c r="E341" s="393">
        <v>0</v>
      </c>
      <c r="F341" s="418">
        <v>0</v>
      </c>
      <c r="G341" s="418">
        <f>E341*F341</f>
        <v>0</v>
      </c>
      <c r="H341" s="418">
        <f>$H$4*G341</f>
        <v>0</v>
      </c>
      <c r="I341" s="418">
        <f>G341+H341</f>
        <v>0</v>
      </c>
      <c r="J341" s="419"/>
      <c r="K341" s="118"/>
    </row>
    <row r="342" spans="1:11" x14ac:dyDescent="0.3">
      <c r="A342" s="383" t="s">
        <v>1114</v>
      </c>
      <c r="B342" s="385" t="s">
        <v>892</v>
      </c>
      <c r="C342" s="385"/>
      <c r="D342" s="394">
        <v>0</v>
      </c>
      <c r="E342" s="394">
        <v>0</v>
      </c>
      <c r="F342" s="418">
        <v>0</v>
      </c>
      <c r="G342" s="418">
        <f>E342*F342</f>
        <v>0</v>
      </c>
      <c r="H342" s="418">
        <f>$H$4*G342</f>
        <v>0</v>
      </c>
      <c r="I342" s="418">
        <f>G342+H342</f>
        <v>0</v>
      </c>
      <c r="J342" s="419"/>
      <c r="K342" s="118"/>
    </row>
    <row r="343" spans="1:11" x14ac:dyDescent="0.3">
      <c r="A343" s="383" t="s">
        <v>1115</v>
      </c>
      <c r="B343" s="384" t="s">
        <v>870</v>
      </c>
      <c r="C343" s="384"/>
      <c r="D343" s="393">
        <v>0</v>
      </c>
      <c r="E343" s="393">
        <v>0</v>
      </c>
      <c r="F343" s="418">
        <v>0</v>
      </c>
      <c r="G343" s="418">
        <f>E343*F343</f>
        <v>0</v>
      </c>
      <c r="H343" s="418">
        <f>$H$4*G343</f>
        <v>0</v>
      </c>
      <c r="I343" s="418">
        <f>G343+H343</f>
        <v>0</v>
      </c>
      <c r="J343" s="419"/>
      <c r="K343" s="118"/>
    </row>
    <row r="344" spans="1:11" x14ac:dyDescent="0.3">
      <c r="A344" s="383" t="s">
        <v>1116</v>
      </c>
      <c r="B344" s="384" t="s">
        <v>872</v>
      </c>
      <c r="C344" s="384"/>
      <c r="D344" s="393">
        <v>0</v>
      </c>
      <c r="E344" s="393">
        <v>0</v>
      </c>
      <c r="F344" s="418">
        <v>0</v>
      </c>
      <c r="G344" s="418">
        <f>E344*F344</f>
        <v>0</v>
      </c>
      <c r="H344" s="418">
        <f>$H$4*G344</f>
        <v>0</v>
      </c>
      <c r="I344" s="418">
        <f>G344+H344</f>
        <v>0</v>
      </c>
      <c r="J344" s="419"/>
      <c r="K344" s="118"/>
    </row>
    <row r="345" spans="1:11" ht="18" x14ac:dyDescent="0.35">
      <c r="A345" s="377">
        <v>3.3</v>
      </c>
      <c r="B345" s="378" t="s">
        <v>895</v>
      </c>
      <c r="C345" s="378"/>
      <c r="D345" s="390">
        <v>1</v>
      </c>
      <c r="E345" s="390">
        <v>4</v>
      </c>
      <c r="F345" s="424"/>
      <c r="G345" s="424"/>
      <c r="H345" s="424"/>
      <c r="I345" s="424"/>
      <c r="J345" s="424"/>
      <c r="K345" s="378"/>
    </row>
    <row r="346" spans="1:11" x14ac:dyDescent="0.3">
      <c r="A346" s="379" t="s">
        <v>518</v>
      </c>
      <c r="B346" s="380" t="s">
        <v>896</v>
      </c>
      <c r="C346" s="380"/>
      <c r="D346" s="391">
        <v>1</v>
      </c>
      <c r="E346" s="391">
        <v>4</v>
      </c>
      <c r="F346" s="423"/>
      <c r="G346" s="423"/>
      <c r="H346" s="423"/>
      <c r="I346" s="423"/>
      <c r="J346" s="423"/>
      <c r="K346" s="380"/>
    </row>
    <row r="347" spans="1:11" x14ac:dyDescent="0.3">
      <c r="A347" s="381" t="s">
        <v>1117</v>
      </c>
      <c r="B347" s="382" t="s">
        <v>898</v>
      </c>
      <c r="C347" s="382"/>
      <c r="D347" s="392">
        <v>1</v>
      </c>
      <c r="E347" s="392">
        <v>4</v>
      </c>
      <c r="F347" s="422"/>
      <c r="G347" s="422"/>
      <c r="H347" s="422"/>
      <c r="I347" s="422"/>
      <c r="J347" s="422"/>
      <c r="K347" s="382"/>
    </row>
    <row r="348" spans="1:11" x14ac:dyDescent="0.3">
      <c r="A348" s="383" t="s">
        <v>1118</v>
      </c>
      <c r="B348" s="384" t="s">
        <v>900</v>
      </c>
      <c r="C348" s="384"/>
      <c r="D348" s="393">
        <v>1</v>
      </c>
      <c r="E348" s="393">
        <v>4</v>
      </c>
      <c r="F348" s="418">
        <v>0</v>
      </c>
      <c r="G348" s="418">
        <f>E348*F348</f>
        <v>0</v>
      </c>
      <c r="H348" s="418">
        <f>$H$4*G348</f>
        <v>0</v>
      </c>
      <c r="I348" s="418">
        <f>G348+H348</f>
        <v>0</v>
      </c>
      <c r="J348" s="419"/>
      <c r="K348" s="118"/>
    </row>
    <row r="349" spans="1:11" x14ac:dyDescent="0.3">
      <c r="A349" s="383" t="s">
        <v>1119</v>
      </c>
      <c r="B349" s="384" t="s">
        <v>902</v>
      </c>
      <c r="C349" s="384"/>
      <c r="D349" s="393">
        <v>1</v>
      </c>
      <c r="E349" s="393">
        <v>4</v>
      </c>
      <c r="F349" s="418">
        <v>0</v>
      </c>
      <c r="G349" s="418">
        <f>E349*F349</f>
        <v>0</v>
      </c>
      <c r="H349" s="418">
        <f>$H$4*G349</f>
        <v>0</v>
      </c>
      <c r="I349" s="418">
        <f>G349+H349</f>
        <v>0</v>
      </c>
      <c r="J349" s="419"/>
      <c r="K349" s="118"/>
    </row>
    <row r="350" spans="1:11" x14ac:dyDescent="0.3">
      <c r="A350" s="383" t="s">
        <v>1120</v>
      </c>
      <c r="B350" s="384" t="s">
        <v>904</v>
      </c>
      <c r="C350" s="384"/>
      <c r="D350" s="393">
        <v>1</v>
      </c>
      <c r="E350" s="393">
        <v>4</v>
      </c>
      <c r="F350" s="418">
        <v>0</v>
      </c>
      <c r="G350" s="418">
        <f>E350*F350</f>
        <v>0</v>
      </c>
      <c r="H350" s="418">
        <f>$H$4*G350</f>
        <v>0</v>
      </c>
      <c r="I350" s="418">
        <f>G350+H350</f>
        <v>0</v>
      </c>
      <c r="J350" s="419"/>
      <c r="K350" s="118"/>
    </row>
    <row r="351" spans="1:11" x14ac:dyDescent="0.3">
      <c r="A351" s="381" t="s">
        <v>137</v>
      </c>
      <c r="B351" s="382" t="s">
        <v>905</v>
      </c>
      <c r="C351" s="382"/>
      <c r="D351" s="392">
        <v>1</v>
      </c>
      <c r="E351" s="392">
        <v>4</v>
      </c>
      <c r="F351" s="422"/>
      <c r="G351" s="422"/>
      <c r="H351" s="422"/>
      <c r="I351" s="422"/>
      <c r="J351" s="422"/>
      <c r="K351" s="382"/>
    </row>
    <row r="352" spans="1:11" x14ac:dyDescent="0.3">
      <c r="A352" s="383" t="s">
        <v>1121</v>
      </c>
      <c r="B352" s="384" t="s">
        <v>907</v>
      </c>
      <c r="C352" s="384"/>
      <c r="D352" s="393">
        <v>1</v>
      </c>
      <c r="E352" s="393">
        <v>4</v>
      </c>
      <c r="F352" s="418">
        <v>0</v>
      </c>
      <c r="G352" s="418">
        <f>E352*F352</f>
        <v>0</v>
      </c>
      <c r="H352" s="418">
        <f>$H$4*G352</f>
        <v>0</v>
      </c>
      <c r="I352" s="418">
        <f>G352+H352</f>
        <v>0</v>
      </c>
      <c r="J352" s="419"/>
      <c r="K352" s="118"/>
    </row>
    <row r="353" spans="1:11" x14ac:dyDescent="0.3">
      <c r="A353" s="383" t="s">
        <v>1122</v>
      </c>
      <c r="B353" s="384" t="s">
        <v>909</v>
      </c>
      <c r="C353" s="384"/>
      <c r="D353" s="393">
        <v>1</v>
      </c>
      <c r="E353" s="393">
        <v>4</v>
      </c>
      <c r="F353" s="418">
        <v>0</v>
      </c>
      <c r="G353" s="418">
        <f>E353*F353</f>
        <v>0</v>
      </c>
      <c r="H353" s="418">
        <f>$H$4*G353</f>
        <v>0</v>
      </c>
      <c r="I353" s="418">
        <f>G353+H353</f>
        <v>0</v>
      </c>
      <c r="J353" s="419"/>
      <c r="K353" s="118"/>
    </row>
    <row r="354" spans="1:11" x14ac:dyDescent="0.3">
      <c r="A354" s="381" t="s">
        <v>138</v>
      </c>
      <c r="B354" s="382" t="s">
        <v>911</v>
      </c>
      <c r="C354" s="382"/>
      <c r="D354" s="392">
        <v>1</v>
      </c>
      <c r="E354" s="392">
        <v>4</v>
      </c>
      <c r="F354" s="422"/>
      <c r="G354" s="422"/>
      <c r="H354" s="422"/>
      <c r="I354" s="422"/>
      <c r="J354" s="422"/>
      <c r="K354" s="382"/>
    </row>
    <row r="355" spans="1:11" x14ac:dyDescent="0.3">
      <c r="A355" s="383" t="s">
        <v>1123</v>
      </c>
      <c r="B355" s="384" t="s">
        <v>913</v>
      </c>
      <c r="C355" s="384"/>
      <c r="D355" s="393">
        <v>1</v>
      </c>
      <c r="E355" s="393">
        <v>4</v>
      </c>
      <c r="F355" s="418">
        <v>0</v>
      </c>
      <c r="G355" s="418">
        <f>E355*F355</f>
        <v>0</v>
      </c>
      <c r="H355" s="418">
        <f>$H$4*G355</f>
        <v>0</v>
      </c>
      <c r="I355" s="418">
        <f>G355+H355</f>
        <v>0</v>
      </c>
      <c r="J355" s="419"/>
      <c r="K355" s="118"/>
    </row>
    <row r="356" spans="1:11" x14ac:dyDescent="0.3">
      <c r="A356" s="381" t="s">
        <v>519</v>
      </c>
      <c r="B356" s="382" t="s">
        <v>915</v>
      </c>
      <c r="C356" s="382"/>
      <c r="D356" s="392">
        <v>1</v>
      </c>
      <c r="E356" s="392">
        <v>4</v>
      </c>
      <c r="F356" s="422"/>
      <c r="G356" s="422"/>
      <c r="H356" s="422"/>
      <c r="I356" s="422"/>
      <c r="J356" s="422"/>
      <c r="K356" s="382"/>
    </row>
    <row r="357" spans="1:11" x14ac:dyDescent="0.3">
      <c r="A357" s="383" t="s">
        <v>1124</v>
      </c>
      <c r="B357" s="384" t="s">
        <v>785</v>
      </c>
      <c r="C357" s="384"/>
      <c r="D357" s="393">
        <v>2</v>
      </c>
      <c r="E357" s="393">
        <v>8</v>
      </c>
      <c r="F357" s="418">
        <v>0</v>
      </c>
      <c r="G357" s="418">
        <f>E357*F357</f>
        <v>0</v>
      </c>
      <c r="H357" s="418">
        <f>$H$4*G357</f>
        <v>0</v>
      </c>
      <c r="I357" s="418">
        <f>G357+H357</f>
        <v>0</v>
      </c>
      <c r="J357" s="419"/>
      <c r="K357" s="118"/>
    </row>
    <row r="358" spans="1:11" x14ac:dyDescent="0.3">
      <c r="A358" s="383" t="s">
        <v>1125</v>
      </c>
      <c r="B358" s="384" t="s">
        <v>918</v>
      </c>
      <c r="C358" s="384"/>
      <c r="D358" s="393">
        <v>1</v>
      </c>
      <c r="E358" s="393">
        <v>4</v>
      </c>
      <c r="F358" s="418">
        <v>0</v>
      </c>
      <c r="G358" s="418">
        <f>E358*F358</f>
        <v>0</v>
      </c>
      <c r="H358" s="418">
        <f>$H$4*G358</f>
        <v>0</v>
      </c>
      <c r="I358" s="418">
        <f>G358+H358</f>
        <v>0</v>
      </c>
      <c r="J358" s="419"/>
      <c r="K358" s="118"/>
    </row>
    <row r="359" spans="1:11" x14ac:dyDescent="0.3">
      <c r="A359" s="383" t="s">
        <v>1126</v>
      </c>
      <c r="B359" s="384" t="s">
        <v>920</v>
      </c>
      <c r="C359" s="384"/>
      <c r="D359" s="393">
        <v>1</v>
      </c>
      <c r="E359" s="393">
        <v>4</v>
      </c>
      <c r="F359" s="418">
        <v>0</v>
      </c>
      <c r="G359" s="418">
        <f>E359*F359</f>
        <v>0</v>
      </c>
      <c r="H359" s="418">
        <f>$H$4*G359</f>
        <v>0</v>
      </c>
      <c r="I359" s="418">
        <f>G359+H359</f>
        <v>0</v>
      </c>
      <c r="J359" s="419"/>
      <c r="K359" s="118"/>
    </row>
    <row r="360" spans="1:11" x14ac:dyDescent="0.3">
      <c r="A360" s="383" t="s">
        <v>1127</v>
      </c>
      <c r="B360" s="384" t="s">
        <v>922</v>
      </c>
      <c r="C360" s="384"/>
      <c r="D360" s="393">
        <v>1</v>
      </c>
      <c r="E360" s="393">
        <v>4</v>
      </c>
      <c r="F360" s="418">
        <v>0</v>
      </c>
      <c r="G360" s="418">
        <f>E360*F360</f>
        <v>0</v>
      </c>
      <c r="H360" s="418">
        <f>$H$4*G360</f>
        <v>0</v>
      </c>
      <c r="I360" s="418">
        <f>G360+H360</f>
        <v>0</v>
      </c>
      <c r="J360" s="419"/>
      <c r="K360" s="118"/>
    </row>
    <row r="361" spans="1:11" x14ac:dyDescent="0.3">
      <c r="A361" s="383" t="s">
        <v>1128</v>
      </c>
      <c r="B361" s="384" t="s">
        <v>924</v>
      </c>
      <c r="C361" s="384"/>
      <c r="D361" s="393">
        <v>1</v>
      </c>
      <c r="E361" s="393">
        <v>4</v>
      </c>
      <c r="F361" s="418">
        <v>0</v>
      </c>
      <c r="G361" s="418">
        <f>E361*F361</f>
        <v>0</v>
      </c>
      <c r="H361" s="418">
        <f>$H$4*G361</f>
        <v>0</v>
      </c>
      <c r="I361" s="418">
        <f>G361+H361</f>
        <v>0</v>
      </c>
      <c r="J361" s="419"/>
      <c r="K361" s="118"/>
    </row>
    <row r="362" spans="1:11" x14ac:dyDescent="0.3">
      <c r="A362" s="379" t="s">
        <v>137</v>
      </c>
      <c r="B362" s="380" t="s">
        <v>925</v>
      </c>
      <c r="C362" s="380"/>
      <c r="D362" s="391">
        <v>0</v>
      </c>
      <c r="E362" s="391">
        <v>0</v>
      </c>
      <c r="F362" s="423"/>
      <c r="G362" s="423"/>
      <c r="H362" s="423"/>
      <c r="I362" s="423"/>
      <c r="J362" s="423"/>
      <c r="K362" s="380"/>
    </row>
    <row r="363" spans="1:11" x14ac:dyDescent="0.3">
      <c r="A363" s="383" t="s">
        <v>1121</v>
      </c>
      <c r="B363" s="384" t="s">
        <v>926</v>
      </c>
      <c r="C363" s="384"/>
      <c r="D363" s="393">
        <v>0</v>
      </c>
      <c r="E363" s="393">
        <v>0</v>
      </c>
      <c r="F363" s="418">
        <v>0</v>
      </c>
      <c r="G363" s="418">
        <f>E363*F363</f>
        <v>0</v>
      </c>
      <c r="H363" s="418">
        <f>$H$4*G363</f>
        <v>0</v>
      </c>
      <c r="I363" s="418">
        <f>G363+H363</f>
        <v>0</v>
      </c>
      <c r="J363" s="419"/>
      <c r="K363" s="118"/>
    </row>
    <row r="364" spans="1:11" x14ac:dyDescent="0.3">
      <c r="A364" s="383" t="s">
        <v>1122</v>
      </c>
      <c r="B364" s="384" t="s">
        <v>907</v>
      </c>
      <c r="C364" s="384"/>
      <c r="D364" s="393">
        <v>0</v>
      </c>
      <c r="E364" s="393">
        <v>0</v>
      </c>
      <c r="F364" s="418">
        <v>0</v>
      </c>
      <c r="G364" s="418">
        <f>E364*F364</f>
        <v>0</v>
      </c>
      <c r="H364" s="418">
        <f>$H$4*G364</f>
        <v>0</v>
      </c>
      <c r="I364" s="418">
        <f>G364+H364</f>
        <v>0</v>
      </c>
      <c r="J364" s="419"/>
      <c r="K364" s="118"/>
    </row>
    <row r="365" spans="1:11" x14ac:dyDescent="0.3">
      <c r="A365" s="383" t="s">
        <v>1129</v>
      </c>
      <c r="B365" s="384" t="s">
        <v>909</v>
      </c>
      <c r="C365" s="384"/>
      <c r="D365" s="393">
        <v>0</v>
      </c>
      <c r="E365" s="393">
        <v>0</v>
      </c>
      <c r="F365" s="418">
        <v>0</v>
      </c>
      <c r="G365" s="418">
        <f>E365*F365</f>
        <v>0</v>
      </c>
      <c r="H365" s="418">
        <f>$H$4*G365</f>
        <v>0</v>
      </c>
      <c r="I365" s="418">
        <f>G365+H365</f>
        <v>0</v>
      </c>
      <c r="J365" s="419"/>
      <c r="K365" s="118"/>
    </row>
    <row r="366" spans="1:11" x14ac:dyDescent="0.3">
      <c r="A366" s="383" t="s">
        <v>1130</v>
      </c>
      <c r="B366" s="384" t="s">
        <v>913</v>
      </c>
      <c r="C366" s="384"/>
      <c r="D366" s="393">
        <v>0</v>
      </c>
      <c r="E366" s="393">
        <v>0</v>
      </c>
      <c r="F366" s="418">
        <v>0</v>
      </c>
      <c r="G366" s="418">
        <f>E366*F366</f>
        <v>0</v>
      </c>
      <c r="H366" s="418">
        <f>$H$4*G366</f>
        <v>0</v>
      </c>
      <c r="I366" s="418">
        <f>G366+H366</f>
        <v>0</v>
      </c>
      <c r="J366" s="419"/>
      <c r="K366" s="118"/>
    </row>
    <row r="367" spans="1:11" x14ac:dyDescent="0.3">
      <c r="A367" s="383" t="s">
        <v>1131</v>
      </c>
      <c r="B367" s="384" t="s">
        <v>930</v>
      </c>
      <c r="C367" s="384"/>
      <c r="D367" s="393">
        <v>0</v>
      </c>
      <c r="E367" s="393">
        <v>0</v>
      </c>
      <c r="F367" s="418">
        <v>0</v>
      </c>
      <c r="G367" s="418">
        <f>E367*F367</f>
        <v>0</v>
      </c>
      <c r="H367" s="418">
        <f>$H$4*G367</f>
        <v>0</v>
      </c>
      <c r="I367" s="418">
        <f>G367+H367</f>
        <v>0</v>
      </c>
      <c r="J367" s="419"/>
      <c r="K367" s="118"/>
    </row>
    <row r="368" spans="1:11" ht="21" x14ac:dyDescent="0.4">
      <c r="A368" s="375">
        <v>4</v>
      </c>
      <c r="B368" s="376" t="s">
        <v>401</v>
      </c>
      <c r="C368" s="376"/>
      <c r="D368" s="414">
        <v>1</v>
      </c>
      <c r="E368" s="414">
        <v>1</v>
      </c>
      <c r="F368" s="414"/>
      <c r="G368" s="414"/>
      <c r="H368" s="414"/>
      <c r="I368" s="414"/>
      <c r="J368" s="414"/>
      <c r="K368" s="376"/>
    </row>
    <row r="369" spans="1:11" ht="18" x14ac:dyDescent="0.35">
      <c r="A369" s="377">
        <v>4.0999999999999996</v>
      </c>
      <c r="B369" s="378" t="s">
        <v>742</v>
      </c>
      <c r="C369" s="378"/>
      <c r="D369" s="390">
        <v>1</v>
      </c>
      <c r="E369" s="390">
        <v>1</v>
      </c>
      <c r="F369" s="424"/>
      <c r="G369" s="424"/>
      <c r="H369" s="424"/>
      <c r="I369" s="424"/>
      <c r="J369" s="424"/>
      <c r="K369" s="378"/>
    </row>
    <row r="370" spans="1:11" x14ac:dyDescent="0.3">
      <c r="A370" s="379" t="s">
        <v>86</v>
      </c>
      <c r="B370" s="380" t="s">
        <v>743</v>
      </c>
      <c r="C370" s="380"/>
      <c r="D370" s="391">
        <v>1</v>
      </c>
      <c r="E370" s="391">
        <v>1</v>
      </c>
      <c r="F370" s="423"/>
      <c r="G370" s="423"/>
      <c r="H370" s="423"/>
      <c r="I370" s="423"/>
      <c r="J370" s="423"/>
      <c r="K370" s="380"/>
    </row>
    <row r="371" spans="1:11" x14ac:dyDescent="0.3">
      <c r="A371" s="381" t="s">
        <v>1132</v>
      </c>
      <c r="B371" s="382" t="s">
        <v>745</v>
      </c>
      <c r="C371" s="382"/>
      <c r="D371" s="392">
        <v>1</v>
      </c>
      <c r="E371" s="392">
        <v>1</v>
      </c>
      <c r="F371" s="422"/>
      <c r="G371" s="422"/>
      <c r="H371" s="422"/>
      <c r="I371" s="422"/>
      <c r="J371" s="422"/>
      <c r="K371" s="382"/>
    </row>
    <row r="372" spans="1:11" x14ac:dyDescent="0.3">
      <c r="A372" s="383" t="s">
        <v>1133</v>
      </c>
      <c r="B372" s="384" t="s">
        <v>747</v>
      </c>
      <c r="C372" s="384"/>
      <c r="D372" s="393">
        <v>1</v>
      </c>
      <c r="E372" s="393">
        <v>1</v>
      </c>
      <c r="F372" s="418">
        <v>0</v>
      </c>
      <c r="G372" s="418">
        <f>E372*F372</f>
        <v>0</v>
      </c>
      <c r="H372" s="418">
        <f>$H$4*G372</f>
        <v>0</v>
      </c>
      <c r="I372" s="418">
        <f>G372+H372</f>
        <v>0</v>
      </c>
      <c r="J372" s="419"/>
      <c r="K372" s="118"/>
    </row>
    <row r="373" spans="1:11" x14ac:dyDescent="0.3">
      <c r="A373" s="381" t="s">
        <v>1134</v>
      </c>
      <c r="B373" s="382" t="s">
        <v>749</v>
      </c>
      <c r="C373" s="382"/>
      <c r="D373" s="392">
        <v>1</v>
      </c>
      <c r="E373" s="392">
        <v>1</v>
      </c>
      <c r="F373" s="422"/>
      <c r="G373" s="422"/>
      <c r="H373" s="422"/>
      <c r="I373" s="422"/>
      <c r="J373" s="422"/>
      <c r="K373" s="382"/>
    </row>
    <row r="374" spans="1:11" x14ac:dyDescent="0.3">
      <c r="A374" s="383" t="s">
        <v>1135</v>
      </c>
      <c r="B374" s="384" t="s">
        <v>751</v>
      </c>
      <c r="C374" s="384"/>
      <c r="D374" s="393">
        <v>0</v>
      </c>
      <c r="E374" s="393">
        <v>0</v>
      </c>
      <c r="F374" s="418">
        <v>0</v>
      </c>
      <c r="G374" s="418">
        <f>E374*F374</f>
        <v>0</v>
      </c>
      <c r="H374" s="418">
        <f>$H$4*G374</f>
        <v>0</v>
      </c>
      <c r="I374" s="418">
        <f>G374+H374</f>
        <v>0</v>
      </c>
      <c r="J374" s="419"/>
      <c r="K374" s="118"/>
    </row>
    <row r="375" spans="1:11" x14ac:dyDescent="0.3">
      <c r="A375" s="383" t="s">
        <v>1136</v>
      </c>
      <c r="B375" s="384" t="s">
        <v>753</v>
      </c>
      <c r="C375" s="384"/>
      <c r="D375" s="393">
        <v>2</v>
      </c>
      <c r="E375" s="393">
        <v>2</v>
      </c>
      <c r="F375" s="418">
        <v>0</v>
      </c>
      <c r="G375" s="418">
        <f>E375*F375</f>
        <v>0</v>
      </c>
      <c r="H375" s="418">
        <f>$H$4*G375</f>
        <v>0</v>
      </c>
      <c r="I375" s="418">
        <f>G375+H375</f>
        <v>0</v>
      </c>
      <c r="J375" s="419"/>
      <c r="K375" s="118"/>
    </row>
    <row r="376" spans="1:11" x14ac:dyDescent="0.3">
      <c r="A376" s="383" t="s">
        <v>1137</v>
      </c>
      <c r="B376" s="384" t="s">
        <v>755</v>
      </c>
      <c r="C376" s="384"/>
      <c r="D376" s="393">
        <v>1</v>
      </c>
      <c r="E376" s="393">
        <v>1</v>
      </c>
      <c r="F376" s="418">
        <v>0</v>
      </c>
      <c r="G376" s="418">
        <f>E376*F376</f>
        <v>0</v>
      </c>
      <c r="H376" s="418">
        <f>$H$4*G376</f>
        <v>0</v>
      </c>
      <c r="I376" s="418">
        <f>G376+H376</f>
        <v>0</v>
      </c>
      <c r="J376" s="419"/>
      <c r="K376" s="118"/>
    </row>
    <row r="377" spans="1:11" x14ac:dyDescent="0.3">
      <c r="A377" s="383" t="s">
        <v>1137</v>
      </c>
      <c r="B377" s="384" t="s">
        <v>450</v>
      </c>
      <c r="C377" s="384"/>
      <c r="D377" s="393">
        <v>0</v>
      </c>
      <c r="E377" s="393">
        <v>0</v>
      </c>
      <c r="F377" s="418">
        <v>0</v>
      </c>
      <c r="G377" s="418">
        <f>E377*F377</f>
        <v>0</v>
      </c>
      <c r="H377" s="418">
        <f>$H$4*G377</f>
        <v>0</v>
      </c>
      <c r="I377" s="418">
        <f>G377+H377</f>
        <v>0</v>
      </c>
      <c r="J377" s="419"/>
      <c r="K377" s="118"/>
    </row>
    <row r="378" spans="1:11" x14ac:dyDescent="0.3">
      <c r="A378" s="383" t="s">
        <v>1138</v>
      </c>
      <c r="B378" s="384" t="s">
        <v>758</v>
      </c>
      <c r="C378" s="384"/>
      <c r="D378" s="393">
        <v>0</v>
      </c>
      <c r="E378" s="393">
        <v>0</v>
      </c>
      <c r="F378" s="418">
        <v>0</v>
      </c>
      <c r="G378" s="418">
        <f>E378*F378</f>
        <v>0</v>
      </c>
      <c r="H378" s="418">
        <f>$H$4*G378</f>
        <v>0</v>
      </c>
      <c r="I378" s="418">
        <f>G378+H378</f>
        <v>0</v>
      </c>
      <c r="J378" s="419"/>
      <c r="K378" s="118"/>
    </row>
    <row r="379" spans="1:11" x14ac:dyDescent="0.3">
      <c r="A379" s="379" t="s">
        <v>87</v>
      </c>
      <c r="B379" s="380" t="s">
        <v>759</v>
      </c>
      <c r="C379" s="380"/>
      <c r="D379" s="391">
        <v>1</v>
      </c>
      <c r="E379" s="391">
        <v>1</v>
      </c>
      <c r="F379" s="423"/>
      <c r="G379" s="423"/>
      <c r="H379" s="423"/>
      <c r="I379" s="423"/>
      <c r="J379" s="423"/>
      <c r="K379" s="380"/>
    </row>
    <row r="380" spans="1:11" x14ac:dyDescent="0.3">
      <c r="A380" s="381" t="s">
        <v>1139</v>
      </c>
      <c r="B380" s="382" t="s">
        <v>761</v>
      </c>
      <c r="C380" s="382"/>
      <c r="D380" s="392">
        <v>1</v>
      </c>
      <c r="E380" s="392">
        <v>1</v>
      </c>
      <c r="F380" s="422"/>
      <c r="G380" s="422"/>
      <c r="H380" s="422"/>
      <c r="I380" s="422"/>
      <c r="J380" s="422"/>
      <c r="K380" s="382"/>
    </row>
    <row r="381" spans="1:11" x14ac:dyDescent="0.3">
      <c r="A381" s="383" t="s">
        <v>1140</v>
      </c>
      <c r="B381" s="384" t="s">
        <v>763</v>
      </c>
      <c r="C381" s="384"/>
      <c r="D381" s="393">
        <v>1</v>
      </c>
      <c r="E381" s="393">
        <v>1</v>
      </c>
      <c r="F381" s="418">
        <v>0</v>
      </c>
      <c r="G381" s="418">
        <f>E381*F381</f>
        <v>0</v>
      </c>
      <c r="H381" s="418">
        <f>$H$4*G381</f>
        <v>0</v>
      </c>
      <c r="I381" s="418">
        <f>G381+H381</f>
        <v>0</v>
      </c>
      <c r="J381" s="419"/>
      <c r="K381" s="118"/>
    </row>
    <row r="382" spans="1:11" x14ac:dyDescent="0.3">
      <c r="A382" s="383" t="s">
        <v>1141</v>
      </c>
      <c r="B382" s="384" t="s">
        <v>766</v>
      </c>
      <c r="C382" s="384"/>
      <c r="D382" s="393">
        <v>1</v>
      </c>
      <c r="E382" s="393">
        <v>1</v>
      </c>
      <c r="F382" s="418">
        <v>0</v>
      </c>
      <c r="G382" s="418">
        <f>E382*F382</f>
        <v>0</v>
      </c>
      <c r="H382" s="418">
        <f>$H$4*G382</f>
        <v>0</v>
      </c>
      <c r="I382" s="418">
        <f>G382+H382</f>
        <v>0</v>
      </c>
      <c r="J382" s="419"/>
      <c r="K382" s="118"/>
    </row>
    <row r="383" spans="1:11" x14ac:dyDescent="0.3">
      <c r="A383" s="383" t="s">
        <v>1142</v>
      </c>
      <c r="B383" s="384" t="s">
        <v>768</v>
      </c>
      <c r="C383" s="384"/>
      <c r="D383" s="393">
        <v>1</v>
      </c>
      <c r="E383" s="393">
        <v>1</v>
      </c>
      <c r="F383" s="418">
        <v>0</v>
      </c>
      <c r="G383" s="418">
        <f>E383*F383</f>
        <v>0</v>
      </c>
      <c r="H383" s="418">
        <f>$H$4*G383</f>
        <v>0</v>
      </c>
      <c r="I383" s="418">
        <f>G383+H383</f>
        <v>0</v>
      </c>
      <c r="J383" s="419"/>
      <c r="K383" s="118"/>
    </row>
    <row r="384" spans="1:11" x14ac:dyDescent="0.3">
      <c r="A384" s="381" t="s">
        <v>1143</v>
      </c>
      <c r="B384" s="382" t="s">
        <v>770</v>
      </c>
      <c r="C384" s="382"/>
      <c r="D384" s="392">
        <v>0</v>
      </c>
      <c r="E384" s="392">
        <v>0</v>
      </c>
      <c r="F384" s="422"/>
      <c r="G384" s="422"/>
      <c r="H384" s="422"/>
      <c r="I384" s="422"/>
      <c r="J384" s="422"/>
      <c r="K384" s="382"/>
    </row>
    <row r="385" spans="1:11" x14ac:dyDescent="0.3">
      <c r="A385" s="383" t="s">
        <v>1144</v>
      </c>
      <c r="B385" s="384" t="s">
        <v>763</v>
      </c>
      <c r="C385" s="384"/>
      <c r="D385" s="393">
        <v>0</v>
      </c>
      <c r="E385" s="393">
        <v>0</v>
      </c>
      <c r="F385" s="418">
        <v>0</v>
      </c>
      <c r="G385" s="418">
        <f>E385*F385</f>
        <v>0</v>
      </c>
      <c r="H385" s="418">
        <f>$H$4*G385</f>
        <v>0</v>
      </c>
      <c r="I385" s="418">
        <f>G385+H385</f>
        <v>0</v>
      </c>
      <c r="J385" s="419"/>
      <c r="K385" s="118"/>
    </row>
    <row r="386" spans="1:11" x14ac:dyDescent="0.3">
      <c r="A386" s="381" t="s">
        <v>1145</v>
      </c>
      <c r="B386" s="382" t="s">
        <v>773</v>
      </c>
      <c r="C386" s="382"/>
      <c r="D386" s="392">
        <v>1</v>
      </c>
      <c r="E386" s="392">
        <v>1</v>
      </c>
      <c r="F386" s="422"/>
      <c r="G386" s="422"/>
      <c r="H386" s="422"/>
      <c r="I386" s="422"/>
      <c r="J386" s="422"/>
      <c r="K386" s="382"/>
    </row>
    <row r="387" spans="1:11" x14ac:dyDescent="0.3">
      <c r="A387" s="383" t="s">
        <v>1146</v>
      </c>
      <c r="B387" s="384" t="s">
        <v>775</v>
      </c>
      <c r="C387" s="384"/>
      <c r="D387" s="393">
        <v>1</v>
      </c>
      <c r="E387" s="393">
        <v>1</v>
      </c>
      <c r="F387" s="418">
        <v>0</v>
      </c>
      <c r="G387" s="418">
        <f>E387*F387</f>
        <v>0</v>
      </c>
      <c r="H387" s="418">
        <f>$H$4*G387</f>
        <v>0</v>
      </c>
      <c r="I387" s="418">
        <f>G387+H387</f>
        <v>0</v>
      </c>
      <c r="J387" s="419"/>
      <c r="K387" s="118"/>
    </row>
    <row r="388" spans="1:11" x14ac:dyDescent="0.3">
      <c r="A388" s="383" t="s">
        <v>1147</v>
      </c>
      <c r="B388" s="384" t="s">
        <v>777</v>
      </c>
      <c r="C388" s="384"/>
      <c r="D388" s="393">
        <v>1</v>
      </c>
      <c r="E388" s="393">
        <v>1</v>
      </c>
      <c r="F388" s="418">
        <v>0</v>
      </c>
      <c r="G388" s="418">
        <f>E388*F388</f>
        <v>0</v>
      </c>
      <c r="H388" s="418">
        <f>$H$4*G388</f>
        <v>0</v>
      </c>
      <c r="I388" s="418">
        <f>G388+H388</f>
        <v>0</v>
      </c>
      <c r="J388" s="419"/>
      <c r="K388" s="118"/>
    </row>
    <row r="389" spans="1:11" x14ac:dyDescent="0.3">
      <c r="A389" s="381" t="s">
        <v>1148</v>
      </c>
      <c r="B389" s="382" t="s">
        <v>392</v>
      </c>
      <c r="C389" s="382"/>
      <c r="D389" s="392">
        <v>0</v>
      </c>
      <c r="E389" s="392">
        <v>0</v>
      </c>
      <c r="F389" s="422"/>
      <c r="G389" s="422"/>
      <c r="H389" s="422"/>
      <c r="I389" s="422"/>
      <c r="J389" s="422"/>
      <c r="K389" s="382"/>
    </row>
    <row r="390" spans="1:11" x14ac:dyDescent="0.3">
      <c r="A390" s="383" t="s">
        <v>1149</v>
      </c>
      <c r="B390" s="384" t="s">
        <v>780</v>
      </c>
      <c r="C390" s="384"/>
      <c r="D390" s="393">
        <v>0</v>
      </c>
      <c r="E390" s="393">
        <v>0</v>
      </c>
      <c r="F390" s="418">
        <v>0</v>
      </c>
      <c r="G390" s="418">
        <f>E390*F390</f>
        <v>0</v>
      </c>
      <c r="H390" s="418">
        <f>$H$4*G390</f>
        <v>0</v>
      </c>
      <c r="I390" s="418">
        <f>G390+H390</f>
        <v>0</v>
      </c>
      <c r="J390" s="419"/>
      <c r="K390" s="118"/>
    </row>
    <row r="391" spans="1:11" x14ac:dyDescent="0.3">
      <c r="A391" s="386" t="s">
        <v>1150</v>
      </c>
      <c r="B391" s="385" t="s">
        <v>764</v>
      </c>
      <c r="C391" s="385"/>
      <c r="D391" s="394">
        <v>0</v>
      </c>
      <c r="E391" s="394">
        <v>0</v>
      </c>
      <c r="F391" s="418">
        <v>0</v>
      </c>
      <c r="G391" s="418">
        <f>E391*F391</f>
        <v>0</v>
      </c>
      <c r="H391" s="418">
        <f>$H$4*G391</f>
        <v>0</v>
      </c>
      <c r="I391" s="418">
        <f>G391+H391</f>
        <v>0</v>
      </c>
      <c r="J391" s="419"/>
      <c r="K391" s="118"/>
    </row>
    <row r="392" spans="1:11" x14ac:dyDescent="0.3">
      <c r="A392" s="386" t="s">
        <v>1151</v>
      </c>
      <c r="B392" s="385" t="s">
        <v>783</v>
      </c>
      <c r="C392" s="385"/>
      <c r="D392" s="394">
        <v>0</v>
      </c>
      <c r="E392" s="394">
        <v>0</v>
      </c>
      <c r="F392" s="418">
        <v>0</v>
      </c>
      <c r="G392" s="418">
        <f>E392*F392</f>
        <v>0</v>
      </c>
      <c r="H392" s="418">
        <f>$H$4*G392</f>
        <v>0</v>
      </c>
      <c r="I392" s="418">
        <f>G392+H392</f>
        <v>0</v>
      </c>
      <c r="J392" s="419"/>
      <c r="K392" s="118"/>
    </row>
    <row r="393" spans="1:11" x14ac:dyDescent="0.3">
      <c r="A393" s="386" t="s">
        <v>1152</v>
      </c>
      <c r="B393" s="385" t="s">
        <v>785</v>
      </c>
      <c r="C393" s="385"/>
      <c r="D393" s="394">
        <v>0</v>
      </c>
      <c r="E393" s="394">
        <v>0</v>
      </c>
      <c r="F393" s="418">
        <v>0</v>
      </c>
      <c r="G393" s="418">
        <f>E393*F393</f>
        <v>0</v>
      </c>
      <c r="H393" s="418">
        <f>$H$4*G393</f>
        <v>0</v>
      </c>
      <c r="I393" s="418">
        <f>G393+H393</f>
        <v>0</v>
      </c>
      <c r="J393" s="419"/>
      <c r="K393" s="118"/>
    </row>
    <row r="394" spans="1:11" x14ac:dyDescent="0.3">
      <c r="A394" s="381" t="s">
        <v>1153</v>
      </c>
      <c r="B394" s="382" t="s">
        <v>787</v>
      </c>
      <c r="C394" s="382"/>
      <c r="D394" s="392">
        <v>1</v>
      </c>
      <c r="E394" s="392">
        <v>1</v>
      </c>
      <c r="F394" s="422"/>
      <c r="G394" s="422"/>
      <c r="H394" s="422"/>
      <c r="I394" s="422"/>
      <c r="J394" s="422"/>
      <c r="K394" s="382"/>
    </row>
    <row r="395" spans="1:11" x14ac:dyDescent="0.3">
      <c r="A395" s="383" t="s">
        <v>1154</v>
      </c>
      <c r="B395" s="384" t="s">
        <v>789</v>
      </c>
      <c r="C395" s="384"/>
      <c r="D395" s="393">
        <v>1</v>
      </c>
      <c r="E395" s="393">
        <v>1</v>
      </c>
      <c r="F395" s="418">
        <v>0</v>
      </c>
      <c r="G395" s="418">
        <f t="shared" ref="G395:G401" si="27">E395*F395</f>
        <v>0</v>
      </c>
      <c r="H395" s="418">
        <f t="shared" ref="H395:H401" si="28">$H$4*G395</f>
        <v>0</v>
      </c>
      <c r="I395" s="418">
        <f t="shared" ref="I395:I401" si="29">G395+H395</f>
        <v>0</v>
      </c>
      <c r="J395" s="419"/>
      <c r="K395" s="118"/>
    </row>
    <row r="396" spans="1:11" x14ac:dyDescent="0.3">
      <c r="A396" s="386" t="s">
        <v>1155</v>
      </c>
      <c r="B396" s="385" t="s">
        <v>791</v>
      </c>
      <c r="C396" s="385"/>
      <c r="D396" s="394">
        <v>1</v>
      </c>
      <c r="E396" s="394">
        <v>1</v>
      </c>
      <c r="F396" s="418">
        <v>0</v>
      </c>
      <c r="G396" s="418">
        <f t="shared" si="27"/>
        <v>0</v>
      </c>
      <c r="H396" s="418">
        <f t="shared" si="28"/>
        <v>0</v>
      </c>
      <c r="I396" s="418">
        <f t="shared" si="29"/>
        <v>0</v>
      </c>
      <c r="J396" s="419"/>
      <c r="K396" s="118"/>
    </row>
    <row r="397" spans="1:11" x14ac:dyDescent="0.3">
      <c r="A397" s="383" t="s">
        <v>1156</v>
      </c>
      <c r="B397" s="384" t="s">
        <v>793</v>
      </c>
      <c r="C397" s="384"/>
      <c r="D397" s="393">
        <v>1</v>
      </c>
      <c r="E397" s="393">
        <v>1</v>
      </c>
      <c r="F397" s="418">
        <v>0</v>
      </c>
      <c r="G397" s="418">
        <f t="shared" si="27"/>
        <v>0</v>
      </c>
      <c r="H397" s="418">
        <f t="shared" si="28"/>
        <v>0</v>
      </c>
      <c r="I397" s="418">
        <f t="shared" si="29"/>
        <v>0</v>
      </c>
      <c r="J397" s="419"/>
      <c r="K397" s="118"/>
    </row>
    <row r="398" spans="1:11" x14ac:dyDescent="0.3">
      <c r="A398" s="386" t="s">
        <v>1157</v>
      </c>
      <c r="B398" s="385" t="s">
        <v>791</v>
      </c>
      <c r="C398" s="385"/>
      <c r="D398" s="394">
        <v>1</v>
      </c>
      <c r="E398" s="394">
        <v>1</v>
      </c>
      <c r="F398" s="418">
        <v>0</v>
      </c>
      <c r="G398" s="418">
        <f t="shared" si="27"/>
        <v>0</v>
      </c>
      <c r="H398" s="418">
        <f t="shared" si="28"/>
        <v>0</v>
      </c>
      <c r="I398" s="418">
        <f t="shared" si="29"/>
        <v>0</v>
      </c>
      <c r="J398" s="419"/>
      <c r="K398" s="118"/>
    </row>
    <row r="399" spans="1:11" x14ac:dyDescent="0.3">
      <c r="A399" s="383" t="s">
        <v>1158</v>
      </c>
      <c r="B399" s="384" t="s">
        <v>796</v>
      </c>
      <c r="C399" s="384"/>
      <c r="D399" s="393">
        <v>0</v>
      </c>
      <c r="E399" s="393">
        <v>0</v>
      </c>
      <c r="F399" s="418">
        <v>0</v>
      </c>
      <c r="G399" s="418">
        <f t="shared" si="27"/>
        <v>0</v>
      </c>
      <c r="H399" s="418">
        <f t="shared" si="28"/>
        <v>0</v>
      </c>
      <c r="I399" s="418">
        <f t="shared" si="29"/>
        <v>0</v>
      </c>
      <c r="J399" s="419"/>
      <c r="K399" s="118"/>
    </row>
    <row r="400" spans="1:11" x14ac:dyDescent="0.3">
      <c r="A400" s="383" t="s">
        <v>1159</v>
      </c>
      <c r="B400" s="384" t="s">
        <v>798</v>
      </c>
      <c r="C400" s="384"/>
      <c r="D400" s="393">
        <v>0</v>
      </c>
      <c r="E400" s="393">
        <v>0</v>
      </c>
      <c r="F400" s="418">
        <v>0</v>
      </c>
      <c r="G400" s="418">
        <f t="shared" si="27"/>
        <v>0</v>
      </c>
      <c r="H400" s="418">
        <f t="shared" si="28"/>
        <v>0</v>
      </c>
      <c r="I400" s="418">
        <f t="shared" si="29"/>
        <v>0</v>
      </c>
      <c r="J400" s="419"/>
      <c r="K400" s="118"/>
    </row>
    <row r="401" spans="1:11" x14ac:dyDescent="0.3">
      <c r="A401" s="383" t="s">
        <v>1160</v>
      </c>
      <c r="B401" s="384" t="s">
        <v>800</v>
      </c>
      <c r="C401" s="384"/>
      <c r="D401" s="393">
        <v>1</v>
      </c>
      <c r="E401" s="393">
        <v>1</v>
      </c>
      <c r="F401" s="418">
        <v>0</v>
      </c>
      <c r="G401" s="418">
        <f t="shared" si="27"/>
        <v>0</v>
      </c>
      <c r="H401" s="418">
        <f t="shared" si="28"/>
        <v>0</v>
      </c>
      <c r="I401" s="418">
        <f t="shared" si="29"/>
        <v>0</v>
      </c>
      <c r="J401" s="419"/>
      <c r="K401" s="118"/>
    </row>
    <row r="402" spans="1:11" x14ac:dyDescent="0.3">
      <c r="A402" s="379" t="s">
        <v>88</v>
      </c>
      <c r="B402" s="380" t="s">
        <v>801</v>
      </c>
      <c r="C402" s="380"/>
      <c r="D402" s="391">
        <v>1</v>
      </c>
      <c r="E402" s="391">
        <v>1</v>
      </c>
      <c r="F402" s="423"/>
      <c r="G402" s="423"/>
      <c r="H402" s="423"/>
      <c r="I402" s="423"/>
      <c r="J402" s="423"/>
      <c r="K402" s="380"/>
    </row>
    <row r="403" spans="1:11" x14ac:dyDescent="0.3">
      <c r="A403" s="381" t="s">
        <v>89</v>
      </c>
      <c r="B403" s="382" t="s">
        <v>803</v>
      </c>
      <c r="C403" s="382"/>
      <c r="D403" s="392">
        <v>1</v>
      </c>
      <c r="E403" s="392">
        <v>1</v>
      </c>
      <c r="F403" s="422"/>
      <c r="G403" s="422"/>
      <c r="H403" s="422"/>
      <c r="I403" s="422"/>
      <c r="J403" s="422"/>
      <c r="K403" s="382"/>
    </row>
    <row r="404" spans="1:11" x14ac:dyDescent="0.3">
      <c r="A404" s="383" t="s">
        <v>1161</v>
      </c>
      <c r="B404" s="384" t="s">
        <v>805</v>
      </c>
      <c r="C404" s="384"/>
      <c r="D404" s="393">
        <v>1</v>
      </c>
      <c r="E404" s="393">
        <v>1</v>
      </c>
      <c r="F404" s="418">
        <v>0</v>
      </c>
      <c r="G404" s="418">
        <f>E404*F404</f>
        <v>0</v>
      </c>
      <c r="H404" s="418">
        <f>$H$4*G404</f>
        <v>0</v>
      </c>
      <c r="I404" s="418">
        <f>G404+H404</f>
        <v>0</v>
      </c>
      <c r="J404" s="419"/>
      <c r="K404" s="118"/>
    </row>
    <row r="405" spans="1:11" x14ac:dyDescent="0.3">
      <c r="A405" s="383" t="s">
        <v>1162</v>
      </c>
      <c r="B405" s="384" t="s">
        <v>807</v>
      </c>
      <c r="C405" s="384"/>
      <c r="D405" s="393">
        <v>1</v>
      </c>
      <c r="E405" s="393">
        <v>1</v>
      </c>
      <c r="F405" s="418">
        <v>0</v>
      </c>
      <c r="G405" s="418">
        <f>E405*F405</f>
        <v>0</v>
      </c>
      <c r="H405" s="418">
        <f>$H$4*G405</f>
        <v>0</v>
      </c>
      <c r="I405" s="418">
        <f>G405+H405</f>
        <v>0</v>
      </c>
      <c r="J405" s="419"/>
      <c r="K405" s="118"/>
    </row>
    <row r="406" spans="1:11" x14ac:dyDescent="0.3">
      <c r="A406" s="383" t="s">
        <v>1163</v>
      </c>
      <c r="B406" s="384" t="s">
        <v>809</v>
      </c>
      <c r="C406" s="384"/>
      <c r="D406" s="393">
        <v>1</v>
      </c>
      <c r="E406" s="393">
        <v>1</v>
      </c>
      <c r="F406" s="418">
        <v>0</v>
      </c>
      <c r="G406" s="418">
        <f>E406*F406</f>
        <v>0</v>
      </c>
      <c r="H406" s="418">
        <f>$H$4*G406</f>
        <v>0</v>
      </c>
      <c r="I406" s="418">
        <f>G406+H406</f>
        <v>0</v>
      </c>
      <c r="J406" s="419"/>
      <c r="K406" s="118"/>
    </row>
    <row r="407" spans="1:11" x14ac:dyDescent="0.3">
      <c r="A407" s="381" t="s">
        <v>90</v>
      </c>
      <c r="B407" s="382" t="s">
        <v>811</v>
      </c>
      <c r="C407" s="382"/>
      <c r="D407" s="392">
        <v>0</v>
      </c>
      <c r="E407" s="392">
        <v>0</v>
      </c>
      <c r="F407" s="422"/>
      <c r="G407" s="422"/>
      <c r="H407" s="422"/>
      <c r="I407" s="422"/>
      <c r="J407" s="422"/>
      <c r="K407" s="382"/>
    </row>
    <row r="408" spans="1:11" x14ac:dyDescent="0.3">
      <c r="A408" s="383" t="s">
        <v>1164</v>
      </c>
      <c r="B408" s="384" t="s">
        <v>805</v>
      </c>
      <c r="C408" s="384"/>
      <c r="D408" s="393">
        <v>0</v>
      </c>
      <c r="E408" s="393">
        <v>0</v>
      </c>
      <c r="F408" s="418">
        <v>0</v>
      </c>
      <c r="G408" s="418">
        <f>E408*F408</f>
        <v>0</v>
      </c>
      <c r="H408" s="418">
        <f>$H$4*G408</f>
        <v>0</v>
      </c>
      <c r="I408" s="418">
        <f>G408+H408</f>
        <v>0</v>
      </c>
      <c r="J408" s="419"/>
      <c r="K408" s="118"/>
    </row>
    <row r="409" spans="1:11" x14ac:dyDescent="0.3">
      <c r="A409" s="381" t="s">
        <v>1165</v>
      </c>
      <c r="B409" s="382" t="s">
        <v>814</v>
      </c>
      <c r="C409" s="382"/>
      <c r="D409" s="392">
        <v>1</v>
      </c>
      <c r="E409" s="392">
        <v>1</v>
      </c>
      <c r="F409" s="422"/>
      <c r="G409" s="422"/>
      <c r="H409" s="422"/>
      <c r="I409" s="422"/>
      <c r="J409" s="422"/>
      <c r="K409" s="382"/>
    </row>
    <row r="410" spans="1:11" x14ac:dyDescent="0.3">
      <c r="A410" s="383" t="s">
        <v>1166</v>
      </c>
      <c r="B410" s="384" t="s">
        <v>816</v>
      </c>
      <c r="C410" s="384"/>
      <c r="D410" s="393">
        <v>1</v>
      </c>
      <c r="E410" s="393">
        <v>1</v>
      </c>
      <c r="F410" s="418">
        <v>0</v>
      </c>
      <c r="G410" s="418">
        <f>E410*F410</f>
        <v>0</v>
      </c>
      <c r="H410" s="418">
        <f>$H$4*G410</f>
        <v>0</v>
      </c>
      <c r="I410" s="418">
        <f>G410+H410</f>
        <v>0</v>
      </c>
      <c r="J410" s="419"/>
      <c r="K410" s="118"/>
    </row>
    <row r="411" spans="1:11" x14ac:dyDescent="0.3">
      <c r="A411" s="383" t="s">
        <v>1167</v>
      </c>
      <c r="B411" s="384" t="s">
        <v>818</v>
      </c>
      <c r="C411" s="384"/>
      <c r="D411" s="393">
        <v>1</v>
      </c>
      <c r="E411" s="393">
        <v>1</v>
      </c>
      <c r="F411" s="418">
        <v>0</v>
      </c>
      <c r="G411" s="418">
        <f>E411*F411</f>
        <v>0</v>
      </c>
      <c r="H411" s="418">
        <f>$H$4*G411</f>
        <v>0</v>
      </c>
      <c r="I411" s="418">
        <f>G411+H411</f>
        <v>0</v>
      </c>
      <c r="J411" s="419"/>
      <c r="K411" s="118"/>
    </row>
    <row r="412" spans="1:11" x14ac:dyDescent="0.3">
      <c r="A412" s="381" t="s">
        <v>1168</v>
      </c>
      <c r="B412" s="382" t="s">
        <v>391</v>
      </c>
      <c r="C412" s="382"/>
      <c r="D412" s="392">
        <v>0</v>
      </c>
      <c r="E412" s="392">
        <v>0</v>
      </c>
      <c r="F412" s="422"/>
      <c r="G412" s="422"/>
      <c r="H412" s="422"/>
      <c r="I412" s="422"/>
      <c r="J412" s="422"/>
      <c r="K412" s="382"/>
    </row>
    <row r="413" spans="1:11" x14ac:dyDescent="0.3">
      <c r="A413" s="383" t="s">
        <v>1169</v>
      </c>
      <c r="B413" s="384" t="s">
        <v>821</v>
      </c>
      <c r="C413" s="384"/>
      <c r="D413" s="393">
        <v>0</v>
      </c>
      <c r="E413" s="393">
        <v>0</v>
      </c>
      <c r="F413" s="418">
        <v>0</v>
      </c>
      <c r="G413" s="418">
        <f>E413*F413</f>
        <v>0</v>
      </c>
      <c r="H413" s="418">
        <f>$H$4*G413</f>
        <v>0</v>
      </c>
      <c r="I413" s="418">
        <f>G413+H413</f>
        <v>0</v>
      </c>
      <c r="J413" s="419"/>
      <c r="K413" s="118"/>
    </row>
    <row r="414" spans="1:11" x14ac:dyDescent="0.3">
      <c r="A414" s="383" t="s">
        <v>1170</v>
      </c>
      <c r="B414" s="385" t="s">
        <v>823</v>
      </c>
      <c r="C414" s="385"/>
      <c r="D414" s="394">
        <v>0</v>
      </c>
      <c r="E414" s="394">
        <v>0</v>
      </c>
      <c r="F414" s="418">
        <v>0</v>
      </c>
      <c r="G414" s="418">
        <f>E414*F414</f>
        <v>0</v>
      </c>
      <c r="H414" s="418">
        <f>$H$4*G414</f>
        <v>0</v>
      </c>
      <c r="I414" s="418">
        <f>G414+H414</f>
        <v>0</v>
      </c>
      <c r="J414" s="419"/>
      <c r="K414" s="118"/>
    </row>
    <row r="415" spans="1:11" x14ac:dyDescent="0.3">
      <c r="A415" s="383" t="s">
        <v>1171</v>
      </c>
      <c r="B415" s="385" t="s">
        <v>785</v>
      </c>
      <c r="C415" s="385"/>
      <c r="D415" s="394">
        <v>0</v>
      </c>
      <c r="E415" s="394">
        <v>0</v>
      </c>
      <c r="F415" s="418">
        <v>0</v>
      </c>
      <c r="G415" s="418">
        <f>E415*F415</f>
        <v>0</v>
      </c>
      <c r="H415" s="418">
        <f>$H$4*G415</f>
        <v>0</v>
      </c>
      <c r="I415" s="418">
        <f>G415+H415</f>
        <v>0</v>
      </c>
      <c r="J415" s="419"/>
      <c r="K415" s="118"/>
    </row>
    <row r="416" spans="1:11" x14ac:dyDescent="0.3">
      <c r="A416" s="381" t="s">
        <v>1172</v>
      </c>
      <c r="B416" s="382" t="s">
        <v>826</v>
      </c>
      <c r="C416" s="382"/>
      <c r="D416" s="392">
        <v>1</v>
      </c>
      <c r="E416" s="392">
        <v>1</v>
      </c>
      <c r="F416" s="422"/>
      <c r="G416" s="422"/>
      <c r="H416" s="422"/>
      <c r="I416" s="422"/>
      <c r="J416" s="422"/>
      <c r="K416" s="382"/>
    </row>
    <row r="417" spans="1:11" x14ac:dyDescent="0.3">
      <c r="A417" s="383" t="s">
        <v>1173</v>
      </c>
      <c r="B417" s="384" t="s">
        <v>789</v>
      </c>
      <c r="C417" s="384"/>
      <c r="D417" s="393">
        <v>1</v>
      </c>
      <c r="E417" s="393">
        <v>1</v>
      </c>
      <c r="F417" s="418">
        <v>0</v>
      </c>
      <c r="G417" s="418">
        <f t="shared" ref="G417:G423" si="30">E417*F417</f>
        <v>0</v>
      </c>
      <c r="H417" s="418">
        <f t="shared" ref="H417:H423" si="31">$H$4*G417</f>
        <v>0</v>
      </c>
      <c r="I417" s="418">
        <f t="shared" ref="I417:I423" si="32">G417+H417</f>
        <v>0</v>
      </c>
      <c r="J417" s="419"/>
      <c r="K417" s="118"/>
    </row>
    <row r="418" spans="1:11" x14ac:dyDescent="0.3">
      <c r="A418" s="386" t="s">
        <v>1174</v>
      </c>
      <c r="B418" s="385" t="s">
        <v>791</v>
      </c>
      <c r="C418" s="385"/>
      <c r="D418" s="394">
        <v>1</v>
      </c>
      <c r="E418" s="394">
        <v>1</v>
      </c>
      <c r="F418" s="418">
        <v>0</v>
      </c>
      <c r="G418" s="418">
        <f t="shared" si="30"/>
        <v>0</v>
      </c>
      <c r="H418" s="418">
        <f t="shared" si="31"/>
        <v>0</v>
      </c>
      <c r="I418" s="418">
        <f t="shared" si="32"/>
        <v>0</v>
      </c>
      <c r="J418" s="419"/>
      <c r="K418" s="118"/>
    </row>
    <row r="419" spans="1:11" x14ac:dyDescent="0.3">
      <c r="A419" s="383" t="s">
        <v>1175</v>
      </c>
      <c r="B419" s="384" t="s">
        <v>793</v>
      </c>
      <c r="C419" s="384"/>
      <c r="D419" s="393">
        <v>1</v>
      </c>
      <c r="E419" s="393">
        <v>1</v>
      </c>
      <c r="F419" s="418">
        <v>0</v>
      </c>
      <c r="G419" s="418">
        <f t="shared" si="30"/>
        <v>0</v>
      </c>
      <c r="H419" s="418">
        <f t="shared" si="31"/>
        <v>0</v>
      </c>
      <c r="I419" s="418">
        <f t="shared" si="32"/>
        <v>0</v>
      </c>
      <c r="J419" s="419"/>
      <c r="K419" s="118"/>
    </row>
    <row r="420" spans="1:11" x14ac:dyDescent="0.3">
      <c r="A420" s="386" t="s">
        <v>1176</v>
      </c>
      <c r="B420" s="385" t="s">
        <v>791</v>
      </c>
      <c r="C420" s="385"/>
      <c r="D420" s="394">
        <v>1</v>
      </c>
      <c r="E420" s="394">
        <v>1</v>
      </c>
      <c r="F420" s="418">
        <v>0</v>
      </c>
      <c r="G420" s="418">
        <f t="shared" si="30"/>
        <v>0</v>
      </c>
      <c r="H420" s="418">
        <f t="shared" si="31"/>
        <v>0</v>
      </c>
      <c r="I420" s="418">
        <f t="shared" si="32"/>
        <v>0</v>
      </c>
      <c r="J420" s="419"/>
      <c r="K420" s="118"/>
    </row>
    <row r="421" spans="1:11" x14ac:dyDescent="0.3">
      <c r="A421" s="383" t="s">
        <v>1177</v>
      </c>
      <c r="B421" s="384" t="s">
        <v>796</v>
      </c>
      <c r="C421" s="384"/>
      <c r="D421" s="393">
        <v>0</v>
      </c>
      <c r="E421" s="393">
        <v>0</v>
      </c>
      <c r="F421" s="418">
        <v>0</v>
      </c>
      <c r="G421" s="418">
        <f t="shared" si="30"/>
        <v>0</v>
      </c>
      <c r="H421" s="418">
        <f t="shared" si="31"/>
        <v>0</v>
      </c>
      <c r="I421" s="418">
        <f t="shared" si="32"/>
        <v>0</v>
      </c>
      <c r="J421" s="419"/>
      <c r="K421" s="118"/>
    </row>
    <row r="422" spans="1:11" x14ac:dyDescent="0.3">
      <c r="A422" s="383" t="s">
        <v>1178</v>
      </c>
      <c r="B422" s="384" t="s">
        <v>798</v>
      </c>
      <c r="C422" s="384"/>
      <c r="D422" s="393">
        <v>0</v>
      </c>
      <c r="E422" s="393">
        <v>0</v>
      </c>
      <c r="F422" s="418">
        <v>0</v>
      </c>
      <c r="G422" s="418">
        <f t="shared" si="30"/>
        <v>0</v>
      </c>
      <c r="H422" s="418">
        <f t="shared" si="31"/>
        <v>0</v>
      </c>
      <c r="I422" s="418">
        <f t="shared" si="32"/>
        <v>0</v>
      </c>
      <c r="J422" s="419"/>
      <c r="K422" s="118"/>
    </row>
    <row r="423" spans="1:11" x14ac:dyDescent="0.3">
      <c r="A423" s="383" t="s">
        <v>1179</v>
      </c>
      <c r="B423" s="384" t="s">
        <v>800</v>
      </c>
      <c r="C423" s="384"/>
      <c r="D423" s="393">
        <v>0</v>
      </c>
      <c r="E423" s="393">
        <v>0</v>
      </c>
      <c r="F423" s="418">
        <v>0</v>
      </c>
      <c r="G423" s="418">
        <f t="shared" si="30"/>
        <v>0</v>
      </c>
      <c r="H423" s="418">
        <f t="shared" si="31"/>
        <v>0</v>
      </c>
      <c r="I423" s="418">
        <f t="shared" si="32"/>
        <v>0</v>
      </c>
      <c r="J423" s="419"/>
      <c r="K423" s="118"/>
    </row>
    <row r="424" spans="1:11" x14ac:dyDescent="0.3">
      <c r="A424" s="379" t="s">
        <v>1180</v>
      </c>
      <c r="B424" s="380" t="s">
        <v>835</v>
      </c>
      <c r="C424" s="380"/>
      <c r="D424" s="391">
        <v>0</v>
      </c>
      <c r="E424" s="391">
        <v>0</v>
      </c>
      <c r="F424" s="423"/>
      <c r="G424" s="423"/>
      <c r="H424" s="423"/>
      <c r="I424" s="423"/>
      <c r="J424" s="423"/>
      <c r="K424" s="380"/>
    </row>
    <row r="425" spans="1:11" x14ac:dyDescent="0.3">
      <c r="A425" s="381" t="s">
        <v>1181</v>
      </c>
      <c r="B425" s="382" t="s">
        <v>837</v>
      </c>
      <c r="C425" s="382"/>
      <c r="D425" s="392">
        <v>0</v>
      </c>
      <c r="E425" s="392">
        <v>0</v>
      </c>
      <c r="F425" s="422"/>
      <c r="G425" s="422"/>
      <c r="H425" s="422"/>
      <c r="I425" s="422"/>
      <c r="J425" s="422"/>
      <c r="K425" s="382"/>
    </row>
    <row r="426" spans="1:11" x14ac:dyDescent="0.3">
      <c r="A426" s="383" t="s">
        <v>1182</v>
      </c>
      <c r="B426" s="384" t="s">
        <v>839</v>
      </c>
      <c r="C426" s="384"/>
      <c r="D426" s="393">
        <v>0</v>
      </c>
      <c r="E426" s="393">
        <v>0</v>
      </c>
      <c r="F426" s="418">
        <v>0</v>
      </c>
      <c r="G426" s="418">
        <f>E426*F426</f>
        <v>0</v>
      </c>
      <c r="H426" s="418">
        <f>$H$4*G426</f>
        <v>0</v>
      </c>
      <c r="I426" s="418">
        <f>G426+H426</f>
        <v>0</v>
      </c>
      <c r="J426" s="419"/>
      <c r="K426" s="118"/>
    </row>
    <row r="427" spans="1:11" x14ac:dyDescent="0.3">
      <c r="A427" s="383" t="s">
        <v>1183</v>
      </c>
      <c r="B427" s="384" t="s">
        <v>841</v>
      </c>
      <c r="C427" s="384"/>
      <c r="D427" s="393">
        <v>0</v>
      </c>
      <c r="E427" s="393">
        <v>0</v>
      </c>
      <c r="F427" s="418">
        <v>0</v>
      </c>
      <c r="G427" s="418">
        <f>E427*F427</f>
        <v>0</v>
      </c>
      <c r="H427" s="418">
        <f>$H$4*G427</f>
        <v>0</v>
      </c>
      <c r="I427" s="418">
        <f>G427+H427</f>
        <v>0</v>
      </c>
      <c r="J427" s="419"/>
      <c r="K427" s="118"/>
    </row>
    <row r="428" spans="1:11" x14ac:dyDescent="0.3">
      <c r="A428" s="383" t="s">
        <v>1184</v>
      </c>
      <c r="B428" s="384" t="s">
        <v>843</v>
      </c>
      <c r="C428" s="384"/>
      <c r="D428" s="393">
        <v>0</v>
      </c>
      <c r="E428" s="393">
        <v>0</v>
      </c>
      <c r="F428" s="418">
        <v>0</v>
      </c>
      <c r="G428" s="418">
        <f>E428*F428</f>
        <v>0</v>
      </c>
      <c r="H428" s="418">
        <f>$H$4*G428</f>
        <v>0</v>
      </c>
      <c r="I428" s="418">
        <f>G428+H428</f>
        <v>0</v>
      </c>
      <c r="J428" s="419"/>
      <c r="K428" s="118"/>
    </row>
    <row r="429" spans="1:11" x14ac:dyDescent="0.3">
      <c r="A429" s="381" t="s">
        <v>1185</v>
      </c>
      <c r="B429" s="382" t="s">
        <v>845</v>
      </c>
      <c r="C429" s="382"/>
      <c r="D429" s="392">
        <v>0</v>
      </c>
      <c r="E429" s="392">
        <v>0</v>
      </c>
      <c r="F429" s="392"/>
      <c r="G429" s="392"/>
      <c r="H429" s="392"/>
      <c r="I429" s="392"/>
      <c r="J429" s="392"/>
      <c r="K429" s="392"/>
    </row>
    <row r="430" spans="1:11" x14ac:dyDescent="0.3">
      <c r="A430" s="383" t="s">
        <v>1186</v>
      </c>
      <c r="B430" s="384" t="s">
        <v>847</v>
      </c>
      <c r="C430" s="384"/>
      <c r="D430" s="393">
        <v>0</v>
      </c>
      <c r="E430" s="393">
        <v>0</v>
      </c>
      <c r="F430" s="418">
        <v>0</v>
      </c>
      <c r="G430" s="418">
        <f>E430*F430</f>
        <v>0</v>
      </c>
      <c r="H430" s="418">
        <f>$H$4*G430</f>
        <v>0</v>
      </c>
      <c r="I430" s="418">
        <f>G430+H430</f>
        <v>0</v>
      </c>
      <c r="J430" s="419"/>
      <c r="K430" s="118"/>
    </row>
    <row r="431" spans="1:11" x14ac:dyDescent="0.3">
      <c r="A431" s="383" t="s">
        <v>1187</v>
      </c>
      <c r="B431" s="384" t="s">
        <v>849</v>
      </c>
      <c r="C431" s="384"/>
      <c r="D431" s="393">
        <v>0</v>
      </c>
      <c r="E431" s="393">
        <v>0</v>
      </c>
      <c r="F431" s="418">
        <v>0</v>
      </c>
      <c r="G431" s="418">
        <f>E431*F431</f>
        <v>0</v>
      </c>
      <c r="H431" s="418">
        <f>$H$4*G431</f>
        <v>0</v>
      </c>
      <c r="I431" s="418">
        <f>G431+H431</f>
        <v>0</v>
      </c>
      <c r="J431" s="419"/>
      <c r="K431" s="118"/>
    </row>
    <row r="432" spans="1:11" x14ac:dyDescent="0.3">
      <c r="A432" s="381" t="s">
        <v>1188</v>
      </c>
      <c r="B432" s="382" t="s">
        <v>851</v>
      </c>
      <c r="C432" s="382"/>
      <c r="D432" s="392">
        <v>0</v>
      </c>
      <c r="E432" s="523">
        <v>0</v>
      </c>
      <c r="F432" s="392"/>
      <c r="G432" s="392"/>
      <c r="H432" s="392"/>
      <c r="I432" s="392"/>
      <c r="J432" s="392"/>
      <c r="K432" s="392"/>
    </row>
    <row r="433" spans="1:11" x14ac:dyDescent="0.3">
      <c r="A433" s="383" t="s">
        <v>1189</v>
      </c>
      <c r="B433" s="384" t="s">
        <v>853</v>
      </c>
      <c r="C433" s="384"/>
      <c r="D433" s="393">
        <v>0</v>
      </c>
      <c r="E433" s="393">
        <v>0</v>
      </c>
      <c r="F433" s="418">
        <v>0</v>
      </c>
      <c r="G433" s="418">
        <f>E433*F433</f>
        <v>0</v>
      </c>
      <c r="H433" s="418">
        <f>$H$4*G433</f>
        <v>0</v>
      </c>
      <c r="I433" s="418">
        <f>G433+H433</f>
        <v>0</v>
      </c>
      <c r="J433" s="419"/>
      <c r="K433" s="118"/>
    </row>
    <row r="434" spans="1:11" x14ac:dyDescent="0.3">
      <c r="A434" s="383" t="s">
        <v>1190</v>
      </c>
      <c r="B434" s="385" t="s">
        <v>855</v>
      </c>
      <c r="C434" s="385"/>
      <c r="D434" s="394">
        <v>0</v>
      </c>
      <c r="E434" s="394">
        <v>0</v>
      </c>
      <c r="F434" s="418">
        <v>0</v>
      </c>
      <c r="G434" s="418">
        <f>E434*F434</f>
        <v>0</v>
      </c>
      <c r="H434" s="418">
        <f>$H$4*G434</f>
        <v>0</v>
      </c>
      <c r="I434" s="418">
        <f>G434+H434</f>
        <v>0</v>
      </c>
      <c r="J434" s="419"/>
      <c r="K434" s="118"/>
    </row>
    <row r="435" spans="1:11" x14ac:dyDescent="0.3">
      <c r="A435" s="383" t="s">
        <v>1191</v>
      </c>
      <c r="B435" s="385" t="s">
        <v>785</v>
      </c>
      <c r="C435" s="385"/>
      <c r="D435" s="394">
        <v>0</v>
      </c>
      <c r="E435" s="394">
        <v>0</v>
      </c>
      <c r="F435" s="418">
        <v>0</v>
      </c>
      <c r="G435" s="418">
        <f>E435*F435</f>
        <v>0</v>
      </c>
      <c r="H435" s="418">
        <f>$H$4*G435</f>
        <v>0</v>
      </c>
      <c r="I435" s="418">
        <f>G435+H435</f>
        <v>0</v>
      </c>
      <c r="J435" s="419"/>
      <c r="K435" s="118"/>
    </row>
    <row r="436" spans="1:11" x14ac:dyDescent="0.3">
      <c r="A436" s="381" t="s">
        <v>1192</v>
      </c>
      <c r="B436" s="382" t="s">
        <v>858</v>
      </c>
      <c r="C436" s="382"/>
      <c r="D436" s="392">
        <v>0</v>
      </c>
      <c r="E436" s="392">
        <v>0</v>
      </c>
      <c r="F436" s="392"/>
      <c r="G436" s="392"/>
      <c r="H436" s="392"/>
      <c r="I436" s="392"/>
      <c r="J436" s="392"/>
      <c r="K436" s="392"/>
    </row>
    <row r="437" spans="1:11" x14ac:dyDescent="0.3">
      <c r="A437" s="383" t="s">
        <v>1193</v>
      </c>
      <c r="B437" s="384" t="s">
        <v>789</v>
      </c>
      <c r="C437" s="384"/>
      <c r="D437" s="393">
        <v>0</v>
      </c>
      <c r="E437" s="393">
        <v>0</v>
      </c>
      <c r="F437" s="418">
        <v>0</v>
      </c>
      <c r="G437" s="418">
        <f t="shared" ref="G437:G443" si="33">E437*F437</f>
        <v>0</v>
      </c>
      <c r="H437" s="418">
        <f t="shared" ref="H437:H443" si="34">$H$4*G437</f>
        <v>0</v>
      </c>
      <c r="I437" s="418">
        <f t="shared" ref="I437:I443" si="35">G437+H437</f>
        <v>0</v>
      </c>
      <c r="J437" s="419"/>
      <c r="K437" s="118"/>
    </row>
    <row r="438" spans="1:11" x14ac:dyDescent="0.3">
      <c r="A438" s="386" t="s">
        <v>1194</v>
      </c>
      <c r="B438" s="385" t="s">
        <v>791</v>
      </c>
      <c r="C438" s="385"/>
      <c r="D438" s="394">
        <v>0</v>
      </c>
      <c r="E438" s="394">
        <v>0</v>
      </c>
      <c r="F438" s="418">
        <v>0</v>
      </c>
      <c r="G438" s="418">
        <f t="shared" si="33"/>
        <v>0</v>
      </c>
      <c r="H438" s="418">
        <f t="shared" si="34"/>
        <v>0</v>
      </c>
      <c r="I438" s="418">
        <f t="shared" si="35"/>
        <v>0</v>
      </c>
      <c r="J438" s="419"/>
      <c r="K438" s="118"/>
    </row>
    <row r="439" spans="1:11" x14ac:dyDescent="0.3">
      <c r="A439" s="383" t="s">
        <v>1195</v>
      </c>
      <c r="B439" s="384" t="s">
        <v>793</v>
      </c>
      <c r="C439" s="384"/>
      <c r="D439" s="393">
        <v>0</v>
      </c>
      <c r="E439" s="393">
        <v>0</v>
      </c>
      <c r="F439" s="418">
        <v>0</v>
      </c>
      <c r="G439" s="418">
        <f t="shared" si="33"/>
        <v>0</v>
      </c>
      <c r="H439" s="418">
        <f t="shared" si="34"/>
        <v>0</v>
      </c>
      <c r="I439" s="418">
        <f t="shared" si="35"/>
        <v>0</v>
      </c>
      <c r="J439" s="419"/>
      <c r="K439" s="118"/>
    </row>
    <row r="440" spans="1:11" x14ac:dyDescent="0.3">
      <c r="A440" s="386" t="s">
        <v>1196</v>
      </c>
      <c r="B440" s="385" t="s">
        <v>791</v>
      </c>
      <c r="C440" s="385"/>
      <c r="D440" s="394">
        <v>0</v>
      </c>
      <c r="E440" s="394">
        <v>0</v>
      </c>
      <c r="F440" s="418">
        <v>0</v>
      </c>
      <c r="G440" s="418">
        <f t="shared" si="33"/>
        <v>0</v>
      </c>
      <c r="H440" s="418">
        <f t="shared" si="34"/>
        <v>0</v>
      </c>
      <c r="I440" s="418">
        <f t="shared" si="35"/>
        <v>0</v>
      </c>
      <c r="J440" s="419"/>
      <c r="K440" s="118"/>
    </row>
    <row r="441" spans="1:11" x14ac:dyDescent="0.3">
      <c r="A441" s="383" t="s">
        <v>1197</v>
      </c>
      <c r="B441" s="384" t="s">
        <v>796</v>
      </c>
      <c r="C441" s="384"/>
      <c r="D441" s="393">
        <v>0</v>
      </c>
      <c r="E441" s="393">
        <v>0</v>
      </c>
      <c r="F441" s="418">
        <v>0</v>
      </c>
      <c r="G441" s="418">
        <f t="shared" si="33"/>
        <v>0</v>
      </c>
      <c r="H441" s="418">
        <f t="shared" si="34"/>
        <v>0</v>
      </c>
      <c r="I441" s="418">
        <f t="shared" si="35"/>
        <v>0</v>
      </c>
      <c r="J441" s="419"/>
      <c r="K441" s="118"/>
    </row>
    <row r="442" spans="1:11" x14ac:dyDescent="0.3">
      <c r="A442" s="383" t="s">
        <v>1198</v>
      </c>
      <c r="B442" s="384" t="s">
        <v>798</v>
      </c>
      <c r="C442" s="384"/>
      <c r="D442" s="393">
        <v>0</v>
      </c>
      <c r="E442" s="393">
        <v>0</v>
      </c>
      <c r="F442" s="418">
        <v>0</v>
      </c>
      <c r="G442" s="418">
        <f t="shared" si="33"/>
        <v>0</v>
      </c>
      <c r="H442" s="418">
        <f t="shared" si="34"/>
        <v>0</v>
      </c>
      <c r="I442" s="418">
        <f t="shared" si="35"/>
        <v>0</v>
      </c>
      <c r="J442" s="419"/>
      <c r="K442" s="118"/>
    </row>
    <row r="443" spans="1:11" x14ac:dyDescent="0.3">
      <c r="A443" s="383" t="s">
        <v>1199</v>
      </c>
      <c r="B443" s="384" t="s">
        <v>800</v>
      </c>
      <c r="C443" s="384"/>
      <c r="D443" s="393">
        <v>0</v>
      </c>
      <c r="E443" s="393">
        <v>0</v>
      </c>
      <c r="F443" s="418">
        <v>0</v>
      </c>
      <c r="G443" s="418">
        <f t="shared" si="33"/>
        <v>0</v>
      </c>
      <c r="H443" s="418">
        <f t="shared" si="34"/>
        <v>0</v>
      </c>
      <c r="I443" s="418">
        <f t="shared" si="35"/>
        <v>0</v>
      </c>
      <c r="J443" s="419"/>
      <c r="K443" s="118"/>
    </row>
    <row r="444" spans="1:11" ht="18" x14ac:dyDescent="0.35">
      <c r="A444" s="377">
        <v>4.2</v>
      </c>
      <c r="B444" s="378" t="s">
        <v>866</v>
      </c>
      <c r="C444" s="378"/>
      <c r="D444" s="390">
        <v>1</v>
      </c>
      <c r="E444" s="390">
        <v>1</v>
      </c>
      <c r="F444" s="390"/>
      <c r="G444" s="390"/>
      <c r="H444" s="390"/>
      <c r="I444" s="390"/>
      <c r="J444" s="390"/>
      <c r="K444" s="390"/>
    </row>
    <row r="445" spans="1:11" x14ac:dyDescent="0.3">
      <c r="A445" s="379" t="s">
        <v>92</v>
      </c>
      <c r="B445" s="380" t="s">
        <v>743</v>
      </c>
      <c r="C445" s="380"/>
      <c r="D445" s="391">
        <v>2</v>
      </c>
      <c r="E445" s="391">
        <v>2</v>
      </c>
      <c r="F445" s="423"/>
      <c r="G445" s="423"/>
      <c r="H445" s="423"/>
      <c r="I445" s="423"/>
      <c r="J445" s="423"/>
      <c r="K445" s="380"/>
    </row>
    <row r="446" spans="1:11" x14ac:dyDescent="0.3">
      <c r="A446" s="383" t="s">
        <v>93</v>
      </c>
      <c r="B446" s="384" t="s">
        <v>868</v>
      </c>
      <c r="C446" s="384"/>
      <c r="D446" s="393">
        <v>2</v>
      </c>
      <c r="E446" s="393">
        <v>2</v>
      </c>
      <c r="F446" s="418">
        <v>0</v>
      </c>
      <c r="G446" s="418">
        <f>E446*F446</f>
        <v>0</v>
      </c>
      <c r="H446" s="418">
        <f>$H$4*G446</f>
        <v>0</v>
      </c>
      <c r="I446" s="418">
        <f>G446+H446</f>
        <v>0</v>
      </c>
      <c r="J446" s="419"/>
      <c r="K446" s="118"/>
    </row>
    <row r="447" spans="1:11" x14ac:dyDescent="0.3">
      <c r="A447" s="383" t="s">
        <v>94</v>
      </c>
      <c r="B447" s="384" t="s">
        <v>870</v>
      </c>
      <c r="C447" s="384"/>
      <c r="D447" s="393">
        <v>2</v>
      </c>
      <c r="E447" s="393">
        <v>2</v>
      </c>
      <c r="F447" s="418">
        <v>0</v>
      </c>
      <c r="G447" s="418">
        <f>E447*F447</f>
        <v>0</v>
      </c>
      <c r="H447" s="418">
        <f>$H$4*G447</f>
        <v>0</v>
      </c>
      <c r="I447" s="418">
        <f>G447+H447</f>
        <v>0</v>
      </c>
      <c r="J447" s="419"/>
      <c r="K447" s="118"/>
    </row>
    <row r="448" spans="1:11" x14ac:dyDescent="0.3">
      <c r="A448" s="383" t="s">
        <v>95</v>
      </c>
      <c r="B448" s="384" t="s">
        <v>872</v>
      </c>
      <c r="C448" s="384"/>
      <c r="D448" s="393">
        <v>2</v>
      </c>
      <c r="E448" s="393">
        <v>2</v>
      </c>
      <c r="F448" s="418">
        <v>0</v>
      </c>
      <c r="G448" s="418">
        <f>E448*F448</f>
        <v>0</v>
      </c>
      <c r="H448" s="418">
        <f>$H$4*G448</f>
        <v>0</v>
      </c>
      <c r="I448" s="418">
        <f>G448+H448</f>
        <v>0</v>
      </c>
      <c r="J448" s="419"/>
      <c r="K448" s="118"/>
    </row>
    <row r="449" spans="1:11" x14ac:dyDescent="0.3">
      <c r="A449" s="379" t="s">
        <v>96</v>
      </c>
      <c r="B449" s="380" t="s">
        <v>759</v>
      </c>
      <c r="C449" s="380"/>
      <c r="D449" s="391">
        <v>2</v>
      </c>
      <c r="E449" s="391">
        <v>2</v>
      </c>
      <c r="F449" s="391"/>
      <c r="G449" s="391"/>
      <c r="H449" s="391"/>
      <c r="I449" s="391"/>
      <c r="J449" s="391"/>
      <c r="K449" s="391"/>
    </row>
    <row r="450" spans="1:11" x14ac:dyDescent="0.3">
      <c r="A450" s="383" t="s">
        <v>1200</v>
      </c>
      <c r="B450" s="387" t="s">
        <v>874</v>
      </c>
      <c r="C450" s="387"/>
      <c r="D450" s="393">
        <v>2</v>
      </c>
      <c r="E450" s="393">
        <v>2</v>
      </c>
      <c r="F450" s="418">
        <v>0</v>
      </c>
      <c r="G450" s="418">
        <f>E450*F450</f>
        <v>0</v>
      </c>
      <c r="H450" s="418">
        <f>$H$4*G450</f>
        <v>0</v>
      </c>
      <c r="I450" s="418">
        <f>G450+H450</f>
        <v>0</v>
      </c>
      <c r="J450" s="419"/>
      <c r="K450" s="118"/>
    </row>
    <row r="451" spans="1:11" x14ac:dyDescent="0.3">
      <c r="A451" s="383" t="s">
        <v>1201</v>
      </c>
      <c r="B451" s="383" t="s">
        <v>876</v>
      </c>
      <c r="C451" s="383"/>
      <c r="D451" s="393">
        <v>1</v>
      </c>
      <c r="E451" s="393">
        <v>1</v>
      </c>
      <c r="F451" s="418">
        <v>0</v>
      </c>
      <c r="G451" s="418">
        <f>E451*F451</f>
        <v>0</v>
      </c>
      <c r="H451" s="418">
        <f>$H$4*G451</f>
        <v>0</v>
      </c>
      <c r="I451" s="418">
        <f>G451+H451</f>
        <v>0</v>
      </c>
      <c r="J451" s="419"/>
      <c r="K451" s="118"/>
    </row>
    <row r="452" spans="1:11" x14ac:dyDescent="0.3">
      <c r="A452" s="383" t="s">
        <v>1202</v>
      </c>
      <c r="B452" s="384" t="s">
        <v>878</v>
      </c>
      <c r="C452" s="384"/>
      <c r="D452" s="393">
        <v>2</v>
      </c>
      <c r="E452" s="393">
        <v>2</v>
      </c>
      <c r="F452" s="418">
        <v>0</v>
      </c>
      <c r="G452" s="418">
        <f>E452*F452</f>
        <v>0</v>
      </c>
      <c r="H452" s="418">
        <f>$H$4*G452</f>
        <v>0</v>
      </c>
      <c r="I452" s="418">
        <f>G452+H452</f>
        <v>0</v>
      </c>
      <c r="J452" s="419"/>
      <c r="K452" s="118"/>
    </row>
    <row r="453" spans="1:11" x14ac:dyDescent="0.3">
      <c r="A453" s="383" t="s">
        <v>1203</v>
      </c>
      <c r="B453" s="384" t="s">
        <v>870</v>
      </c>
      <c r="C453" s="384"/>
      <c r="D453" s="393">
        <v>2</v>
      </c>
      <c r="E453" s="393">
        <v>2</v>
      </c>
      <c r="F453" s="418">
        <v>0</v>
      </c>
      <c r="G453" s="418">
        <f>E453*F453</f>
        <v>0</v>
      </c>
      <c r="H453" s="418">
        <f>$H$4*G453</f>
        <v>0</v>
      </c>
      <c r="I453" s="418">
        <f>G453+H453</f>
        <v>0</v>
      </c>
      <c r="J453" s="419"/>
      <c r="K453" s="118"/>
    </row>
    <row r="454" spans="1:11" x14ac:dyDescent="0.3">
      <c r="A454" s="383" t="s">
        <v>1204</v>
      </c>
      <c r="B454" s="384" t="s">
        <v>872</v>
      </c>
      <c r="C454" s="384"/>
      <c r="D454" s="393">
        <v>2</v>
      </c>
      <c r="E454" s="393">
        <v>2</v>
      </c>
      <c r="F454" s="418">
        <v>0</v>
      </c>
      <c r="G454" s="418">
        <f>E454*F454</f>
        <v>0</v>
      </c>
      <c r="H454" s="418">
        <f>$H$4*G454</f>
        <v>0</v>
      </c>
      <c r="I454" s="418">
        <f>G454+H454</f>
        <v>0</v>
      </c>
      <c r="J454" s="419"/>
      <c r="K454" s="118"/>
    </row>
    <row r="455" spans="1:11" x14ac:dyDescent="0.3">
      <c r="A455" s="379" t="s">
        <v>97</v>
      </c>
      <c r="B455" s="380" t="s">
        <v>801</v>
      </c>
      <c r="C455" s="380"/>
      <c r="D455" s="391">
        <v>0</v>
      </c>
      <c r="E455" s="391">
        <v>0</v>
      </c>
      <c r="F455" s="391"/>
      <c r="G455" s="391"/>
      <c r="H455" s="391"/>
      <c r="I455" s="391"/>
      <c r="J455" s="391"/>
      <c r="K455" s="391"/>
    </row>
    <row r="456" spans="1:11" x14ac:dyDescent="0.3">
      <c r="A456" s="383" t="s">
        <v>1205</v>
      </c>
      <c r="B456" s="387" t="s">
        <v>882</v>
      </c>
      <c r="C456" s="387"/>
      <c r="D456" s="393">
        <v>0</v>
      </c>
      <c r="E456" s="393">
        <v>0</v>
      </c>
      <c r="F456" s="418">
        <v>0</v>
      </c>
      <c r="G456" s="418">
        <f>E456*F456</f>
        <v>0</v>
      </c>
      <c r="H456" s="418">
        <f>$H$4*G456</f>
        <v>0</v>
      </c>
      <c r="I456" s="418">
        <f>G456+H456</f>
        <v>0</v>
      </c>
      <c r="J456" s="419"/>
      <c r="K456" s="118"/>
    </row>
    <row r="457" spans="1:11" x14ac:dyDescent="0.3">
      <c r="A457" s="383" t="s">
        <v>1206</v>
      </c>
      <c r="B457" s="384" t="s">
        <v>884</v>
      </c>
      <c r="C457" s="384"/>
      <c r="D457" s="393">
        <v>0</v>
      </c>
      <c r="E457" s="393">
        <v>0</v>
      </c>
      <c r="F457" s="418">
        <v>0</v>
      </c>
      <c r="G457" s="418">
        <f>E457*F457</f>
        <v>0</v>
      </c>
      <c r="H457" s="418">
        <f>$H$4*G457</f>
        <v>0</v>
      </c>
      <c r="I457" s="418">
        <f>G457+H457</f>
        <v>0</v>
      </c>
      <c r="J457" s="419"/>
      <c r="K457" s="118"/>
    </row>
    <row r="458" spans="1:11" x14ac:dyDescent="0.3">
      <c r="A458" s="383" t="s">
        <v>1207</v>
      </c>
      <c r="B458" s="384" t="s">
        <v>870</v>
      </c>
      <c r="C458" s="384"/>
      <c r="D458" s="393">
        <v>0</v>
      </c>
      <c r="E458" s="393">
        <v>0</v>
      </c>
      <c r="F458" s="418">
        <v>0</v>
      </c>
      <c r="G458" s="418">
        <f>E458*F458</f>
        <v>0</v>
      </c>
      <c r="H458" s="418">
        <f>$H$4*G458</f>
        <v>0</v>
      </c>
      <c r="I458" s="418">
        <f>G458+H458</f>
        <v>0</v>
      </c>
      <c r="J458" s="419"/>
      <c r="K458" s="118"/>
    </row>
    <row r="459" spans="1:11" x14ac:dyDescent="0.3">
      <c r="A459" s="383" t="s">
        <v>1208</v>
      </c>
      <c r="B459" s="384" t="s">
        <v>872</v>
      </c>
      <c r="C459" s="384"/>
      <c r="D459" s="393">
        <v>0</v>
      </c>
      <c r="E459" s="393">
        <v>0</v>
      </c>
      <c r="F459" s="418">
        <v>0</v>
      </c>
      <c r="G459" s="418">
        <f>E459*F459</f>
        <v>0</v>
      </c>
      <c r="H459" s="418">
        <f>$H$4*G459</f>
        <v>0</v>
      </c>
      <c r="I459" s="418">
        <f>G459+H459</f>
        <v>0</v>
      </c>
      <c r="J459" s="419"/>
      <c r="K459" s="118"/>
    </row>
    <row r="460" spans="1:11" x14ac:dyDescent="0.3">
      <c r="A460" s="379" t="s">
        <v>520</v>
      </c>
      <c r="B460" s="380" t="s">
        <v>835</v>
      </c>
      <c r="C460" s="380"/>
      <c r="D460" s="391">
        <v>0</v>
      </c>
      <c r="E460" s="391">
        <v>0</v>
      </c>
      <c r="F460" s="391"/>
      <c r="G460" s="391"/>
      <c r="H460" s="391"/>
      <c r="I460" s="391"/>
      <c r="J460" s="391"/>
      <c r="K460" s="391"/>
    </row>
    <row r="461" spans="1:11" x14ac:dyDescent="0.3">
      <c r="A461" s="383" t="s">
        <v>1209</v>
      </c>
      <c r="B461" s="387" t="s">
        <v>888</v>
      </c>
      <c r="C461" s="387"/>
      <c r="D461" s="393">
        <v>0</v>
      </c>
      <c r="E461" s="393">
        <v>0</v>
      </c>
      <c r="F461" s="418">
        <v>0</v>
      </c>
      <c r="G461" s="418">
        <f>E461*F461</f>
        <v>0</v>
      </c>
      <c r="H461" s="418">
        <f>$H$4*G461</f>
        <v>0</v>
      </c>
      <c r="I461" s="418">
        <f>G461+H461</f>
        <v>0</v>
      </c>
      <c r="J461" s="419"/>
      <c r="K461" s="118"/>
    </row>
    <row r="462" spans="1:11" x14ac:dyDescent="0.3">
      <c r="A462" s="383" t="s">
        <v>1210</v>
      </c>
      <c r="B462" s="384" t="s">
        <v>890</v>
      </c>
      <c r="C462" s="384"/>
      <c r="D462" s="393">
        <v>0</v>
      </c>
      <c r="E462" s="393">
        <v>0</v>
      </c>
      <c r="F462" s="418">
        <v>0</v>
      </c>
      <c r="G462" s="418">
        <f>E462*F462</f>
        <v>0</v>
      </c>
      <c r="H462" s="418">
        <f>$H$4*G462</f>
        <v>0</v>
      </c>
      <c r="I462" s="418">
        <f>G462+H462</f>
        <v>0</v>
      </c>
      <c r="J462" s="419"/>
      <c r="K462" s="118"/>
    </row>
    <row r="463" spans="1:11" x14ac:dyDescent="0.3">
      <c r="A463" s="383" t="s">
        <v>1211</v>
      </c>
      <c r="B463" s="385" t="s">
        <v>892</v>
      </c>
      <c r="C463" s="385"/>
      <c r="D463" s="394">
        <v>0</v>
      </c>
      <c r="E463" s="394">
        <v>0</v>
      </c>
      <c r="F463" s="418">
        <v>0</v>
      </c>
      <c r="G463" s="418">
        <f>E463*F463</f>
        <v>0</v>
      </c>
      <c r="H463" s="418">
        <f>$H$4*G463</f>
        <v>0</v>
      </c>
      <c r="I463" s="418">
        <f>G463+H463</f>
        <v>0</v>
      </c>
      <c r="J463" s="419"/>
      <c r="K463" s="118"/>
    </row>
    <row r="464" spans="1:11" x14ac:dyDescent="0.3">
      <c r="A464" s="383" t="s">
        <v>1212</v>
      </c>
      <c r="B464" s="384" t="s">
        <v>870</v>
      </c>
      <c r="C464" s="384"/>
      <c r="D464" s="393">
        <v>0</v>
      </c>
      <c r="E464" s="393">
        <v>0</v>
      </c>
      <c r="F464" s="418">
        <v>0</v>
      </c>
      <c r="G464" s="418">
        <f>E464*F464</f>
        <v>0</v>
      </c>
      <c r="H464" s="418">
        <f>$H$4*G464</f>
        <v>0</v>
      </c>
      <c r="I464" s="418">
        <f>G464+H464</f>
        <v>0</v>
      </c>
      <c r="J464" s="419"/>
      <c r="K464" s="118"/>
    </row>
    <row r="465" spans="1:11" x14ac:dyDescent="0.3">
      <c r="A465" s="383" t="s">
        <v>1213</v>
      </c>
      <c r="B465" s="384" t="s">
        <v>872</v>
      </c>
      <c r="C465" s="384"/>
      <c r="D465" s="393">
        <v>0</v>
      </c>
      <c r="E465" s="393">
        <v>0</v>
      </c>
      <c r="F465" s="418">
        <v>0</v>
      </c>
      <c r="G465" s="418">
        <f>E465*F465</f>
        <v>0</v>
      </c>
      <c r="H465" s="418">
        <f>$H$4*G465</f>
        <v>0</v>
      </c>
      <c r="I465" s="418">
        <f>G465+H465</f>
        <v>0</v>
      </c>
      <c r="J465" s="419"/>
      <c r="K465" s="118"/>
    </row>
    <row r="466" spans="1:11" ht="18" x14ac:dyDescent="0.35">
      <c r="A466" s="377">
        <v>4.3</v>
      </c>
      <c r="B466" s="378" t="s">
        <v>895</v>
      </c>
      <c r="C466" s="378"/>
      <c r="D466" s="390">
        <v>1</v>
      </c>
      <c r="E466" s="390">
        <v>1</v>
      </c>
      <c r="F466" s="390"/>
      <c r="G466" s="390"/>
      <c r="H466" s="390"/>
      <c r="I466" s="390"/>
      <c r="J466" s="390"/>
      <c r="K466" s="390"/>
    </row>
    <row r="467" spans="1:11" x14ac:dyDescent="0.3">
      <c r="A467" s="379" t="s">
        <v>98</v>
      </c>
      <c r="B467" s="380" t="s">
        <v>896</v>
      </c>
      <c r="C467" s="380"/>
      <c r="D467" s="391">
        <v>1</v>
      </c>
      <c r="E467" s="391">
        <v>1</v>
      </c>
      <c r="F467" s="391"/>
      <c r="G467" s="391"/>
      <c r="H467" s="391"/>
      <c r="I467" s="391"/>
      <c r="J467" s="391"/>
      <c r="K467" s="391"/>
    </row>
    <row r="468" spans="1:11" x14ac:dyDescent="0.3">
      <c r="A468" s="381" t="s">
        <v>1214</v>
      </c>
      <c r="B468" s="382" t="s">
        <v>898</v>
      </c>
      <c r="C468" s="382"/>
      <c r="D468" s="392">
        <v>1</v>
      </c>
      <c r="E468" s="392">
        <v>1</v>
      </c>
      <c r="F468" s="392"/>
      <c r="G468" s="392"/>
      <c r="H468" s="392"/>
      <c r="I468" s="392"/>
      <c r="J468" s="392"/>
      <c r="K468" s="392"/>
    </row>
    <row r="469" spans="1:11" x14ac:dyDescent="0.3">
      <c r="A469" s="383" t="s">
        <v>1215</v>
      </c>
      <c r="B469" s="384" t="s">
        <v>900</v>
      </c>
      <c r="C469" s="384"/>
      <c r="D469" s="393">
        <v>1</v>
      </c>
      <c r="E469" s="393">
        <v>1</v>
      </c>
      <c r="F469" s="418">
        <v>0</v>
      </c>
      <c r="G469" s="418">
        <f>E469*F469</f>
        <v>0</v>
      </c>
      <c r="H469" s="418">
        <f>$H$4*G469</f>
        <v>0</v>
      </c>
      <c r="I469" s="418">
        <f>G469+H469</f>
        <v>0</v>
      </c>
      <c r="J469" s="419"/>
      <c r="K469" s="118"/>
    </row>
    <row r="470" spans="1:11" x14ac:dyDescent="0.3">
      <c r="A470" s="383" t="s">
        <v>1216</v>
      </c>
      <c r="B470" s="384" t="s">
        <v>902</v>
      </c>
      <c r="C470" s="384"/>
      <c r="D470" s="393">
        <v>1</v>
      </c>
      <c r="E470" s="393">
        <v>1</v>
      </c>
      <c r="F470" s="418">
        <v>0</v>
      </c>
      <c r="G470" s="418">
        <f>E470*F470</f>
        <v>0</v>
      </c>
      <c r="H470" s="418">
        <f>$H$4*G470</f>
        <v>0</v>
      </c>
      <c r="I470" s="418">
        <f>G470+H470</f>
        <v>0</v>
      </c>
      <c r="J470" s="419"/>
      <c r="K470" s="118"/>
    </row>
    <row r="471" spans="1:11" x14ac:dyDescent="0.3">
      <c r="A471" s="383" t="s">
        <v>1217</v>
      </c>
      <c r="B471" s="384" t="s">
        <v>904</v>
      </c>
      <c r="C471" s="384"/>
      <c r="D471" s="393">
        <v>1</v>
      </c>
      <c r="E471" s="393">
        <v>1</v>
      </c>
      <c r="F471" s="418">
        <v>0</v>
      </c>
      <c r="G471" s="418">
        <f>E471*F471</f>
        <v>0</v>
      </c>
      <c r="H471" s="418">
        <f>$H$4*G471</f>
        <v>0</v>
      </c>
      <c r="I471" s="418">
        <f>G471+H471</f>
        <v>0</v>
      </c>
      <c r="J471" s="419"/>
      <c r="K471" s="118"/>
    </row>
    <row r="472" spans="1:11" x14ac:dyDescent="0.3">
      <c r="A472" s="381" t="s">
        <v>99</v>
      </c>
      <c r="B472" s="382" t="s">
        <v>905</v>
      </c>
      <c r="C472" s="382"/>
      <c r="D472" s="392">
        <v>1</v>
      </c>
      <c r="E472" s="392">
        <v>1</v>
      </c>
      <c r="F472" s="392"/>
      <c r="G472" s="392"/>
      <c r="H472" s="392"/>
      <c r="I472" s="392"/>
      <c r="J472" s="392"/>
      <c r="K472" s="392"/>
    </row>
    <row r="473" spans="1:11" x14ac:dyDescent="0.3">
      <c r="A473" s="383" t="s">
        <v>1218</v>
      </c>
      <c r="B473" s="384" t="s">
        <v>907</v>
      </c>
      <c r="C473" s="384"/>
      <c r="D473" s="393">
        <v>1</v>
      </c>
      <c r="E473" s="393">
        <v>1</v>
      </c>
      <c r="F473" s="418">
        <v>0</v>
      </c>
      <c r="G473" s="418">
        <f>E473*F473</f>
        <v>0</v>
      </c>
      <c r="H473" s="418">
        <f>$H$4*G473</f>
        <v>0</v>
      </c>
      <c r="I473" s="418">
        <f>G473+H473</f>
        <v>0</v>
      </c>
      <c r="J473" s="419"/>
      <c r="K473" s="118"/>
    </row>
    <row r="474" spans="1:11" x14ac:dyDescent="0.3">
      <c r="A474" s="383" t="s">
        <v>1219</v>
      </c>
      <c r="B474" s="384" t="s">
        <v>909</v>
      </c>
      <c r="C474" s="384"/>
      <c r="D474" s="393">
        <v>1</v>
      </c>
      <c r="E474" s="393">
        <v>1</v>
      </c>
      <c r="F474" s="418">
        <v>0</v>
      </c>
      <c r="G474" s="418">
        <f>E474*F474</f>
        <v>0</v>
      </c>
      <c r="H474" s="418">
        <f>$H$4*G474</f>
        <v>0</v>
      </c>
      <c r="I474" s="418">
        <f>G474+H474</f>
        <v>0</v>
      </c>
      <c r="J474" s="419"/>
      <c r="K474" s="118"/>
    </row>
    <row r="475" spans="1:11" x14ac:dyDescent="0.3">
      <c r="A475" s="381" t="s">
        <v>100</v>
      </c>
      <c r="B475" s="382" t="s">
        <v>911</v>
      </c>
      <c r="C475" s="382"/>
      <c r="D475" s="392">
        <v>1</v>
      </c>
      <c r="E475" s="392">
        <v>1</v>
      </c>
      <c r="F475" s="392"/>
      <c r="G475" s="392"/>
      <c r="H475" s="392"/>
      <c r="I475" s="392"/>
      <c r="J475" s="392"/>
      <c r="K475" s="392"/>
    </row>
    <row r="476" spans="1:11" x14ac:dyDescent="0.3">
      <c r="A476" s="383" t="s">
        <v>439</v>
      </c>
      <c r="B476" s="384" t="s">
        <v>913</v>
      </c>
      <c r="C476" s="384"/>
      <c r="D476" s="393">
        <v>1</v>
      </c>
      <c r="E476" s="393">
        <v>1</v>
      </c>
      <c r="F476" s="418">
        <v>0</v>
      </c>
      <c r="G476" s="418">
        <f>E476*F476</f>
        <v>0</v>
      </c>
      <c r="H476" s="418">
        <f>$H$4*G476</f>
        <v>0</v>
      </c>
      <c r="I476" s="418">
        <f>G476+H476</f>
        <v>0</v>
      </c>
      <c r="J476" s="419"/>
      <c r="K476" s="118"/>
    </row>
    <row r="477" spans="1:11" x14ac:dyDescent="0.3">
      <c r="A477" s="381" t="s">
        <v>101</v>
      </c>
      <c r="B477" s="382" t="s">
        <v>915</v>
      </c>
      <c r="C477" s="382"/>
      <c r="D477" s="392">
        <v>1</v>
      </c>
      <c r="E477" s="392">
        <v>1</v>
      </c>
      <c r="F477" s="392"/>
      <c r="G477" s="392"/>
      <c r="H477" s="392"/>
      <c r="I477" s="392"/>
      <c r="J477" s="392"/>
      <c r="K477" s="392"/>
    </row>
    <row r="478" spans="1:11" x14ac:dyDescent="0.3">
      <c r="A478" s="383" t="s">
        <v>440</v>
      </c>
      <c r="B478" s="384" t="s">
        <v>785</v>
      </c>
      <c r="C478" s="384"/>
      <c r="D478" s="393">
        <v>2</v>
      </c>
      <c r="E478" s="393">
        <v>2</v>
      </c>
      <c r="F478" s="418">
        <v>0</v>
      </c>
      <c r="G478" s="418">
        <f>E478*F478</f>
        <v>0</v>
      </c>
      <c r="H478" s="418">
        <f>$H$4*G478</f>
        <v>0</v>
      </c>
      <c r="I478" s="418">
        <f>G478+H478</f>
        <v>0</v>
      </c>
      <c r="J478" s="419"/>
      <c r="K478" s="118"/>
    </row>
    <row r="479" spans="1:11" x14ac:dyDescent="0.3">
      <c r="A479" s="383" t="s">
        <v>441</v>
      </c>
      <c r="B479" s="384" t="s">
        <v>918</v>
      </c>
      <c r="C479" s="384"/>
      <c r="D479" s="393">
        <v>1</v>
      </c>
      <c r="E479" s="393">
        <v>1</v>
      </c>
      <c r="F479" s="418">
        <v>0</v>
      </c>
      <c r="G479" s="418">
        <f>E479*F479</f>
        <v>0</v>
      </c>
      <c r="H479" s="418">
        <f>$H$4*G479</f>
        <v>0</v>
      </c>
      <c r="I479" s="418">
        <f>G479+H479</f>
        <v>0</v>
      </c>
      <c r="J479" s="419"/>
      <c r="K479" s="118"/>
    </row>
    <row r="480" spans="1:11" x14ac:dyDescent="0.3">
      <c r="A480" s="383" t="s">
        <v>442</v>
      </c>
      <c r="B480" s="384" t="s">
        <v>920</v>
      </c>
      <c r="C480" s="384"/>
      <c r="D480" s="393">
        <v>1</v>
      </c>
      <c r="E480" s="393">
        <v>1</v>
      </c>
      <c r="F480" s="418">
        <v>0</v>
      </c>
      <c r="G480" s="418">
        <f>E480*F480</f>
        <v>0</v>
      </c>
      <c r="H480" s="418">
        <f>$H$4*G480</f>
        <v>0</v>
      </c>
      <c r="I480" s="418">
        <f>G480+H480</f>
        <v>0</v>
      </c>
      <c r="J480" s="419"/>
      <c r="K480" s="118"/>
    </row>
    <row r="481" spans="1:11" x14ac:dyDescent="0.3">
      <c r="A481" s="383" t="s">
        <v>443</v>
      </c>
      <c r="B481" s="384" t="s">
        <v>922</v>
      </c>
      <c r="C481" s="384"/>
      <c r="D481" s="393">
        <v>1</v>
      </c>
      <c r="E481" s="393">
        <v>1</v>
      </c>
      <c r="F481" s="418">
        <v>0</v>
      </c>
      <c r="G481" s="418">
        <f>E481*F481</f>
        <v>0</v>
      </c>
      <c r="H481" s="418">
        <f>$H$4*G481</f>
        <v>0</v>
      </c>
      <c r="I481" s="418">
        <f>G481+H481</f>
        <v>0</v>
      </c>
      <c r="J481" s="419"/>
      <c r="K481" s="118"/>
    </row>
    <row r="482" spans="1:11" x14ac:dyDescent="0.3">
      <c r="A482" s="383" t="s">
        <v>444</v>
      </c>
      <c r="B482" s="384" t="s">
        <v>924</v>
      </c>
      <c r="C482" s="384"/>
      <c r="D482" s="393">
        <v>1</v>
      </c>
      <c r="E482" s="393">
        <v>1</v>
      </c>
      <c r="F482" s="418">
        <v>0</v>
      </c>
      <c r="G482" s="418">
        <f>E482*F482</f>
        <v>0</v>
      </c>
      <c r="H482" s="418">
        <f>$H$4*G482</f>
        <v>0</v>
      </c>
      <c r="I482" s="418">
        <f>G482+H482</f>
        <v>0</v>
      </c>
      <c r="J482" s="419"/>
      <c r="K482" s="118"/>
    </row>
    <row r="483" spans="1:11" x14ac:dyDescent="0.3">
      <c r="A483" s="379" t="s">
        <v>99</v>
      </c>
      <c r="B483" s="380" t="s">
        <v>925</v>
      </c>
      <c r="C483" s="380"/>
      <c r="D483" s="391">
        <v>0</v>
      </c>
      <c r="E483" s="391">
        <v>0</v>
      </c>
      <c r="F483" s="391"/>
      <c r="G483" s="391"/>
      <c r="H483" s="391"/>
      <c r="I483" s="391"/>
      <c r="J483" s="391"/>
      <c r="K483" s="391"/>
    </row>
    <row r="484" spans="1:11" x14ac:dyDescent="0.3">
      <c r="A484" s="383" t="s">
        <v>1218</v>
      </c>
      <c r="B484" s="384" t="s">
        <v>926</v>
      </c>
      <c r="C484" s="384"/>
      <c r="D484" s="393">
        <v>0</v>
      </c>
      <c r="E484" s="393">
        <v>0</v>
      </c>
      <c r="F484" s="418">
        <v>0</v>
      </c>
      <c r="G484" s="418">
        <f>E484*F484</f>
        <v>0</v>
      </c>
      <c r="H484" s="418">
        <f>$H$4*G484</f>
        <v>0</v>
      </c>
      <c r="I484" s="418">
        <f>G484+H484</f>
        <v>0</v>
      </c>
      <c r="J484" s="419"/>
      <c r="K484" s="118"/>
    </row>
    <row r="485" spans="1:11" x14ac:dyDescent="0.3">
      <c r="A485" s="383" t="s">
        <v>1219</v>
      </c>
      <c r="B485" s="384" t="s">
        <v>907</v>
      </c>
      <c r="C485" s="384"/>
      <c r="D485" s="393">
        <v>0</v>
      </c>
      <c r="E485" s="393">
        <v>0</v>
      </c>
      <c r="F485" s="418">
        <v>0</v>
      </c>
      <c r="G485" s="418">
        <f>E485*F485</f>
        <v>0</v>
      </c>
      <c r="H485" s="418">
        <f>$H$4*G485</f>
        <v>0</v>
      </c>
      <c r="I485" s="418">
        <f>G485+H485</f>
        <v>0</v>
      </c>
      <c r="J485" s="419"/>
      <c r="K485" s="118"/>
    </row>
    <row r="486" spans="1:11" x14ac:dyDescent="0.3">
      <c r="A486" s="383" t="s">
        <v>1220</v>
      </c>
      <c r="B486" s="384" t="s">
        <v>909</v>
      </c>
      <c r="C486" s="384"/>
      <c r="D486" s="393">
        <v>0</v>
      </c>
      <c r="E486" s="393">
        <v>0</v>
      </c>
      <c r="F486" s="418">
        <v>0</v>
      </c>
      <c r="G486" s="418">
        <f>E486*F486</f>
        <v>0</v>
      </c>
      <c r="H486" s="418">
        <f>$H$4*G486</f>
        <v>0</v>
      </c>
      <c r="I486" s="418">
        <f>G486+H486</f>
        <v>0</v>
      </c>
      <c r="J486" s="419"/>
      <c r="K486" s="118"/>
    </row>
    <row r="487" spans="1:11" x14ac:dyDescent="0.3">
      <c r="A487" s="383" t="s">
        <v>1221</v>
      </c>
      <c r="B487" s="384" t="s">
        <v>913</v>
      </c>
      <c r="C487" s="384"/>
      <c r="D487" s="393">
        <v>0</v>
      </c>
      <c r="E487" s="393">
        <v>0</v>
      </c>
      <c r="F487" s="418">
        <v>0</v>
      </c>
      <c r="G487" s="418">
        <f>E487*F487</f>
        <v>0</v>
      </c>
      <c r="H487" s="418">
        <f>$H$4*G487</f>
        <v>0</v>
      </c>
      <c r="I487" s="418">
        <f>G487+H487</f>
        <v>0</v>
      </c>
      <c r="J487" s="419"/>
      <c r="K487" s="118"/>
    </row>
    <row r="488" spans="1:11" x14ac:dyDescent="0.3">
      <c r="A488" s="383" t="s">
        <v>1222</v>
      </c>
      <c r="B488" s="384" t="s">
        <v>930</v>
      </c>
      <c r="C488" s="384"/>
      <c r="D488" s="393">
        <v>0</v>
      </c>
      <c r="E488" s="393">
        <v>0</v>
      </c>
      <c r="F488" s="418">
        <v>0</v>
      </c>
      <c r="G488" s="418">
        <f>E488*F488</f>
        <v>0</v>
      </c>
      <c r="H488" s="418">
        <f>$H$4*G488</f>
        <v>0</v>
      </c>
      <c r="I488" s="418">
        <f>G488+H488</f>
        <v>0</v>
      </c>
      <c r="J488" s="419"/>
      <c r="K488" s="118"/>
    </row>
    <row r="489" spans="1:11" ht="21" x14ac:dyDescent="0.4">
      <c r="A489" s="375">
        <v>5</v>
      </c>
      <c r="B489" s="376" t="s">
        <v>1223</v>
      </c>
      <c r="C489" s="376"/>
      <c r="D489" s="414">
        <v>1</v>
      </c>
      <c r="E489" s="414">
        <v>2</v>
      </c>
      <c r="F489" s="414"/>
      <c r="G489" s="414"/>
      <c r="H489" s="414"/>
      <c r="I489" s="414"/>
      <c r="J489" s="414"/>
      <c r="K489" s="414"/>
    </row>
    <row r="490" spans="1:11" ht="18" x14ac:dyDescent="0.35">
      <c r="A490" s="377">
        <v>5.0999999999999996</v>
      </c>
      <c r="B490" s="378" t="s">
        <v>742</v>
      </c>
      <c r="C490" s="378"/>
      <c r="D490" s="390">
        <v>1</v>
      </c>
      <c r="E490" s="390">
        <v>2</v>
      </c>
      <c r="F490" s="390"/>
      <c r="G490" s="390"/>
      <c r="H490" s="390"/>
      <c r="I490" s="390"/>
      <c r="J490" s="390"/>
      <c r="K490" s="390"/>
    </row>
    <row r="491" spans="1:11" x14ac:dyDescent="0.3">
      <c r="A491" s="379" t="s">
        <v>103</v>
      </c>
      <c r="B491" s="380" t="s">
        <v>743</v>
      </c>
      <c r="C491" s="380"/>
      <c r="D491" s="391">
        <v>1</v>
      </c>
      <c r="E491" s="391">
        <v>2</v>
      </c>
      <c r="F491" s="391"/>
      <c r="G491" s="391"/>
      <c r="H491" s="391"/>
      <c r="I491" s="391"/>
      <c r="J491" s="391"/>
      <c r="K491" s="391"/>
    </row>
    <row r="492" spans="1:11" x14ac:dyDescent="0.3">
      <c r="A492" s="381" t="s">
        <v>1224</v>
      </c>
      <c r="B492" s="382" t="s">
        <v>745</v>
      </c>
      <c r="C492" s="382"/>
      <c r="D492" s="392">
        <v>1</v>
      </c>
      <c r="E492" s="392">
        <v>2</v>
      </c>
      <c r="F492" s="392"/>
      <c r="G492" s="392"/>
      <c r="H492" s="392"/>
      <c r="I492" s="392"/>
      <c r="J492" s="392"/>
      <c r="K492" s="392"/>
    </row>
    <row r="493" spans="1:11" x14ac:dyDescent="0.3">
      <c r="A493" s="383" t="s">
        <v>1225</v>
      </c>
      <c r="B493" s="384" t="s">
        <v>747</v>
      </c>
      <c r="C493" s="384"/>
      <c r="D493" s="393">
        <v>1</v>
      </c>
      <c r="E493" s="393">
        <v>2</v>
      </c>
      <c r="F493" s="418">
        <v>0</v>
      </c>
      <c r="G493" s="418">
        <f>E493*F493</f>
        <v>0</v>
      </c>
      <c r="H493" s="418">
        <f>$H$4*G493</f>
        <v>0</v>
      </c>
      <c r="I493" s="418">
        <f>G493+H493</f>
        <v>0</v>
      </c>
      <c r="J493" s="419"/>
      <c r="K493" s="118"/>
    </row>
    <row r="494" spans="1:11" x14ac:dyDescent="0.3">
      <c r="A494" s="381" t="s">
        <v>1226</v>
      </c>
      <c r="B494" s="382" t="s">
        <v>749</v>
      </c>
      <c r="C494" s="382"/>
      <c r="D494" s="392">
        <v>1</v>
      </c>
      <c r="E494" s="392">
        <v>2</v>
      </c>
      <c r="F494" s="392"/>
      <c r="G494" s="392"/>
      <c r="H494" s="392"/>
      <c r="I494" s="392"/>
      <c r="J494" s="392"/>
      <c r="K494" s="392"/>
    </row>
    <row r="495" spans="1:11" x14ac:dyDescent="0.3">
      <c r="A495" s="383" t="s">
        <v>1227</v>
      </c>
      <c r="B495" s="384" t="s">
        <v>751</v>
      </c>
      <c r="C495" s="384"/>
      <c r="D495" s="393">
        <v>0</v>
      </c>
      <c r="E495" s="393">
        <v>0</v>
      </c>
      <c r="F495" s="418">
        <v>0</v>
      </c>
      <c r="G495" s="418">
        <f>E495*F495</f>
        <v>0</v>
      </c>
      <c r="H495" s="418">
        <f>$H$4*G495</f>
        <v>0</v>
      </c>
      <c r="I495" s="418">
        <f>G495+H495</f>
        <v>0</v>
      </c>
      <c r="J495" s="419"/>
      <c r="K495" s="118"/>
    </row>
    <row r="496" spans="1:11" x14ac:dyDescent="0.3">
      <c r="A496" s="383" t="s">
        <v>1228</v>
      </c>
      <c r="B496" s="384" t="s">
        <v>753</v>
      </c>
      <c r="C496" s="384"/>
      <c r="D496" s="393">
        <v>4</v>
      </c>
      <c r="E496" s="393">
        <v>8</v>
      </c>
      <c r="F496" s="418">
        <v>0</v>
      </c>
      <c r="G496" s="418">
        <f>E496*F496</f>
        <v>0</v>
      </c>
      <c r="H496" s="418">
        <f>$H$4*G496</f>
        <v>0</v>
      </c>
      <c r="I496" s="418">
        <f>G496+H496</f>
        <v>0</v>
      </c>
      <c r="J496" s="419"/>
      <c r="K496" s="118"/>
    </row>
    <row r="497" spans="1:11" x14ac:dyDescent="0.3">
      <c r="A497" s="383" t="s">
        <v>1229</v>
      </c>
      <c r="B497" s="384" t="s">
        <v>755</v>
      </c>
      <c r="C497" s="384"/>
      <c r="D497" s="393">
        <v>0</v>
      </c>
      <c r="E497" s="393">
        <v>0</v>
      </c>
      <c r="F497" s="418">
        <v>0</v>
      </c>
      <c r="G497" s="418">
        <f>E497*F497</f>
        <v>0</v>
      </c>
      <c r="H497" s="418">
        <f>$H$4*G497</f>
        <v>0</v>
      </c>
      <c r="I497" s="418">
        <f>G497+H497</f>
        <v>0</v>
      </c>
      <c r="J497" s="419"/>
      <c r="K497" s="118"/>
    </row>
    <row r="498" spans="1:11" x14ac:dyDescent="0.3">
      <c r="A498" s="383" t="s">
        <v>1230</v>
      </c>
      <c r="B498" s="384" t="s">
        <v>450</v>
      </c>
      <c r="C498" s="384"/>
      <c r="D498" s="393">
        <v>0</v>
      </c>
      <c r="E498" s="393">
        <v>0</v>
      </c>
      <c r="F498" s="418">
        <v>0</v>
      </c>
      <c r="G498" s="418">
        <f>E498*F498</f>
        <v>0</v>
      </c>
      <c r="H498" s="418">
        <f>$H$4*G498</f>
        <v>0</v>
      </c>
      <c r="I498" s="418">
        <f>G498+H498</f>
        <v>0</v>
      </c>
      <c r="J498" s="419"/>
      <c r="K498" s="118"/>
    </row>
    <row r="499" spans="1:11" x14ac:dyDescent="0.3">
      <c r="A499" s="383" t="s">
        <v>1231</v>
      </c>
      <c r="B499" s="384" t="s">
        <v>758</v>
      </c>
      <c r="C499" s="384"/>
      <c r="D499" s="393">
        <v>0</v>
      </c>
      <c r="E499" s="393">
        <v>0</v>
      </c>
      <c r="F499" s="418">
        <v>0</v>
      </c>
      <c r="G499" s="418">
        <f>E499*F499</f>
        <v>0</v>
      </c>
      <c r="H499" s="418">
        <f>$H$4*G499</f>
        <v>0</v>
      </c>
      <c r="I499" s="418">
        <f>G499+H499</f>
        <v>0</v>
      </c>
      <c r="J499" s="419"/>
      <c r="K499" s="118"/>
    </row>
    <row r="500" spans="1:11" x14ac:dyDescent="0.3">
      <c r="A500" s="379" t="s">
        <v>104</v>
      </c>
      <c r="B500" s="380" t="s">
        <v>759</v>
      </c>
      <c r="C500" s="380"/>
      <c r="D500" s="391">
        <v>1</v>
      </c>
      <c r="E500" s="391">
        <v>2</v>
      </c>
      <c r="F500" s="391"/>
      <c r="G500" s="391"/>
      <c r="H500" s="391"/>
      <c r="I500" s="391"/>
      <c r="J500" s="391"/>
      <c r="K500" s="391"/>
    </row>
    <row r="501" spans="1:11" x14ac:dyDescent="0.3">
      <c r="A501" s="381" t="s">
        <v>1232</v>
      </c>
      <c r="B501" s="382" t="s">
        <v>761</v>
      </c>
      <c r="C501" s="382"/>
      <c r="D501" s="392">
        <v>1</v>
      </c>
      <c r="E501" s="392">
        <v>2</v>
      </c>
      <c r="F501" s="392"/>
      <c r="G501" s="392"/>
      <c r="H501" s="392"/>
      <c r="I501" s="392"/>
      <c r="J501" s="392"/>
      <c r="K501" s="392"/>
    </row>
    <row r="502" spans="1:11" x14ac:dyDescent="0.3">
      <c r="A502" s="383" t="s">
        <v>1233</v>
      </c>
      <c r="B502" s="384" t="s">
        <v>763</v>
      </c>
      <c r="C502" s="384"/>
      <c r="D502" s="393">
        <v>1</v>
      </c>
      <c r="E502" s="393">
        <v>2</v>
      </c>
      <c r="F502" s="418">
        <v>0</v>
      </c>
      <c r="G502" s="418">
        <f>E502*F502</f>
        <v>0</v>
      </c>
      <c r="H502" s="418">
        <f>$H$4*G502</f>
        <v>0</v>
      </c>
      <c r="I502" s="418">
        <f>G502+H502</f>
        <v>0</v>
      </c>
      <c r="J502" s="419"/>
      <c r="K502" s="118"/>
    </row>
    <row r="503" spans="1:11" x14ac:dyDescent="0.3">
      <c r="A503" s="383" t="s">
        <v>1234</v>
      </c>
      <c r="B503" s="384" t="s">
        <v>766</v>
      </c>
      <c r="C503" s="384"/>
      <c r="D503" s="393">
        <v>1</v>
      </c>
      <c r="E503" s="393">
        <v>2</v>
      </c>
      <c r="F503" s="418">
        <v>0</v>
      </c>
      <c r="G503" s="418">
        <f>E503*F503</f>
        <v>0</v>
      </c>
      <c r="H503" s="418">
        <f>$H$4*G503</f>
        <v>0</v>
      </c>
      <c r="I503" s="418">
        <f>G503+H503</f>
        <v>0</v>
      </c>
      <c r="J503" s="419"/>
      <c r="K503" s="118"/>
    </row>
    <row r="504" spans="1:11" x14ac:dyDescent="0.3">
      <c r="A504" s="383" t="s">
        <v>1235</v>
      </c>
      <c r="B504" s="384" t="s">
        <v>768</v>
      </c>
      <c r="C504" s="384"/>
      <c r="D504" s="393">
        <v>1</v>
      </c>
      <c r="E504" s="393">
        <v>2</v>
      </c>
      <c r="F504" s="418">
        <v>0</v>
      </c>
      <c r="G504" s="418">
        <f>E504*F504</f>
        <v>0</v>
      </c>
      <c r="H504" s="418">
        <f>$H$4*G504</f>
        <v>0</v>
      </c>
      <c r="I504" s="418">
        <f>G504+H504</f>
        <v>0</v>
      </c>
      <c r="J504" s="419"/>
      <c r="K504" s="118"/>
    </row>
    <row r="505" spans="1:11" x14ac:dyDescent="0.3">
      <c r="A505" s="381" t="s">
        <v>1236</v>
      </c>
      <c r="B505" s="382" t="s">
        <v>770</v>
      </c>
      <c r="C505" s="382"/>
      <c r="D505" s="392">
        <v>0</v>
      </c>
      <c r="E505" s="392">
        <v>0</v>
      </c>
      <c r="F505" s="392"/>
      <c r="G505" s="392"/>
      <c r="H505" s="392"/>
      <c r="I505" s="392"/>
      <c r="J505" s="392"/>
      <c r="K505" s="392"/>
    </row>
    <row r="506" spans="1:11" x14ac:dyDescent="0.3">
      <c r="A506" s="383" t="s">
        <v>1237</v>
      </c>
      <c r="B506" s="384" t="s">
        <v>763</v>
      </c>
      <c r="C506" s="384"/>
      <c r="D506" s="393">
        <v>0</v>
      </c>
      <c r="E506" s="393">
        <v>0</v>
      </c>
      <c r="F506" s="418">
        <v>0</v>
      </c>
      <c r="G506" s="418">
        <f>E506*F506</f>
        <v>0</v>
      </c>
      <c r="H506" s="418">
        <f>$H$4*G506</f>
        <v>0</v>
      </c>
      <c r="I506" s="418">
        <f>G506+H506</f>
        <v>0</v>
      </c>
      <c r="J506" s="419"/>
      <c r="K506" s="118"/>
    </row>
    <row r="507" spans="1:11" x14ac:dyDescent="0.3">
      <c r="A507" s="381" t="s">
        <v>1238</v>
      </c>
      <c r="B507" s="382" t="s">
        <v>773</v>
      </c>
      <c r="C507" s="382"/>
      <c r="D507" s="392">
        <v>0</v>
      </c>
      <c r="E507" s="392">
        <v>0</v>
      </c>
      <c r="F507" s="392"/>
      <c r="G507" s="392"/>
      <c r="H507" s="392"/>
      <c r="I507" s="392"/>
      <c r="J507" s="392"/>
      <c r="K507" s="392"/>
    </row>
    <row r="508" spans="1:11" x14ac:dyDescent="0.3">
      <c r="A508" s="383" t="s">
        <v>1239</v>
      </c>
      <c r="B508" s="384" t="s">
        <v>775</v>
      </c>
      <c r="C508" s="384"/>
      <c r="D508" s="393">
        <v>0</v>
      </c>
      <c r="E508" s="393">
        <v>0</v>
      </c>
      <c r="F508" s="418">
        <v>0</v>
      </c>
      <c r="G508" s="418">
        <f>E508*F508</f>
        <v>0</v>
      </c>
      <c r="H508" s="418">
        <f>$H$4*G508</f>
        <v>0</v>
      </c>
      <c r="I508" s="418">
        <f>G508+H508</f>
        <v>0</v>
      </c>
      <c r="J508" s="419"/>
      <c r="K508" s="118"/>
    </row>
    <row r="509" spans="1:11" x14ac:dyDescent="0.3">
      <c r="A509" s="383" t="s">
        <v>1240</v>
      </c>
      <c r="B509" s="384" t="s">
        <v>777</v>
      </c>
      <c r="C509" s="384"/>
      <c r="D509" s="393">
        <v>0</v>
      </c>
      <c r="E509" s="393">
        <v>0</v>
      </c>
      <c r="F509" s="418">
        <v>0</v>
      </c>
      <c r="G509" s="418">
        <f>E509*F509</f>
        <v>0</v>
      </c>
      <c r="H509" s="418">
        <f>$H$4*G509</f>
        <v>0</v>
      </c>
      <c r="I509" s="418">
        <f>G509+H509</f>
        <v>0</v>
      </c>
      <c r="J509" s="419"/>
      <c r="K509" s="118"/>
    </row>
    <row r="510" spans="1:11" x14ac:dyDescent="0.3">
      <c r="A510" s="381" t="s">
        <v>1241</v>
      </c>
      <c r="B510" s="382" t="s">
        <v>392</v>
      </c>
      <c r="C510" s="382"/>
      <c r="D510" s="392">
        <v>0</v>
      </c>
      <c r="E510" s="392">
        <v>0</v>
      </c>
      <c r="F510" s="392"/>
      <c r="G510" s="392"/>
      <c r="H510" s="392"/>
      <c r="I510" s="392"/>
      <c r="J510" s="392"/>
      <c r="K510" s="392"/>
    </row>
    <row r="511" spans="1:11" x14ac:dyDescent="0.3">
      <c r="A511" s="383" t="s">
        <v>1242</v>
      </c>
      <c r="B511" s="384" t="s">
        <v>780</v>
      </c>
      <c r="C511" s="384"/>
      <c r="D511" s="393">
        <v>0</v>
      </c>
      <c r="E511" s="393">
        <v>0</v>
      </c>
      <c r="F511" s="418">
        <v>0</v>
      </c>
      <c r="G511" s="418">
        <f>E511*F511</f>
        <v>0</v>
      </c>
      <c r="H511" s="418">
        <f>$H$4*G511</f>
        <v>0</v>
      </c>
      <c r="I511" s="418">
        <f>G511+H511</f>
        <v>0</v>
      </c>
      <c r="J511" s="419"/>
      <c r="K511" s="118"/>
    </row>
    <row r="512" spans="1:11" x14ac:dyDescent="0.3">
      <c r="A512" s="386" t="s">
        <v>1243</v>
      </c>
      <c r="B512" s="385" t="s">
        <v>764</v>
      </c>
      <c r="C512" s="385"/>
      <c r="D512" s="394">
        <v>0</v>
      </c>
      <c r="E512" s="394">
        <v>0</v>
      </c>
      <c r="F512" s="418">
        <v>0</v>
      </c>
      <c r="G512" s="418">
        <f>E512*F512</f>
        <v>0</v>
      </c>
      <c r="H512" s="418">
        <f>$H$4*G512</f>
        <v>0</v>
      </c>
      <c r="I512" s="418">
        <f>G512+H512</f>
        <v>0</v>
      </c>
      <c r="J512" s="419"/>
      <c r="K512" s="118"/>
    </row>
    <row r="513" spans="1:11" x14ac:dyDescent="0.3">
      <c r="A513" s="386" t="s">
        <v>1244</v>
      </c>
      <c r="B513" s="385" t="s">
        <v>783</v>
      </c>
      <c r="C513" s="385"/>
      <c r="D513" s="394">
        <v>0</v>
      </c>
      <c r="E513" s="394">
        <v>0</v>
      </c>
      <c r="F513" s="418">
        <v>0</v>
      </c>
      <c r="G513" s="418">
        <f>E513*F513</f>
        <v>0</v>
      </c>
      <c r="H513" s="418">
        <f>$H$4*G513</f>
        <v>0</v>
      </c>
      <c r="I513" s="418">
        <f>G513+H513</f>
        <v>0</v>
      </c>
      <c r="J513" s="419"/>
      <c r="K513" s="118"/>
    </row>
    <row r="514" spans="1:11" x14ac:dyDescent="0.3">
      <c r="A514" s="386" t="s">
        <v>1245</v>
      </c>
      <c r="B514" s="385" t="s">
        <v>785</v>
      </c>
      <c r="C514" s="385"/>
      <c r="D514" s="394">
        <v>0</v>
      </c>
      <c r="E514" s="394">
        <v>0</v>
      </c>
      <c r="F514" s="418">
        <v>0</v>
      </c>
      <c r="G514" s="418">
        <f>E514*F514</f>
        <v>0</v>
      </c>
      <c r="H514" s="418">
        <f>$H$4*G514</f>
        <v>0</v>
      </c>
      <c r="I514" s="418">
        <f>G514+H514</f>
        <v>0</v>
      </c>
      <c r="J514" s="419"/>
      <c r="K514" s="118"/>
    </row>
    <row r="515" spans="1:11" x14ac:dyDescent="0.3">
      <c r="A515" s="381" t="s">
        <v>1246</v>
      </c>
      <c r="B515" s="382" t="s">
        <v>787</v>
      </c>
      <c r="C515" s="382"/>
      <c r="D515" s="392">
        <v>1</v>
      </c>
      <c r="E515" s="392">
        <v>2</v>
      </c>
      <c r="F515" s="392"/>
      <c r="G515" s="392"/>
      <c r="H515" s="392"/>
      <c r="I515" s="392"/>
      <c r="J515" s="392"/>
      <c r="K515" s="392"/>
    </row>
    <row r="516" spans="1:11" x14ac:dyDescent="0.3">
      <c r="A516" s="383" t="s">
        <v>1247</v>
      </c>
      <c r="B516" s="384" t="s">
        <v>789</v>
      </c>
      <c r="C516" s="384"/>
      <c r="D516" s="393">
        <v>1</v>
      </c>
      <c r="E516" s="393">
        <v>2</v>
      </c>
      <c r="F516" s="418">
        <v>0</v>
      </c>
      <c r="G516" s="418">
        <f t="shared" ref="G516:G522" si="36">E516*F516</f>
        <v>0</v>
      </c>
      <c r="H516" s="418">
        <f t="shared" ref="H516:H522" si="37">$H$4*G516</f>
        <v>0</v>
      </c>
      <c r="I516" s="418">
        <f t="shared" ref="I516:I522" si="38">G516+H516</f>
        <v>0</v>
      </c>
      <c r="J516" s="419"/>
      <c r="K516" s="118"/>
    </row>
    <row r="517" spans="1:11" x14ac:dyDescent="0.3">
      <c r="A517" s="386" t="s">
        <v>1248</v>
      </c>
      <c r="B517" s="385" t="s">
        <v>791</v>
      </c>
      <c r="C517" s="385"/>
      <c r="D517" s="394">
        <v>1</v>
      </c>
      <c r="E517" s="394">
        <v>2</v>
      </c>
      <c r="F517" s="418">
        <v>0</v>
      </c>
      <c r="G517" s="418">
        <f t="shared" si="36"/>
        <v>0</v>
      </c>
      <c r="H517" s="418">
        <f t="shared" si="37"/>
        <v>0</v>
      </c>
      <c r="I517" s="418">
        <f t="shared" si="38"/>
        <v>0</v>
      </c>
      <c r="J517" s="419"/>
      <c r="K517" s="118"/>
    </row>
    <row r="518" spans="1:11" x14ac:dyDescent="0.3">
      <c r="A518" s="383" t="s">
        <v>1249</v>
      </c>
      <c r="B518" s="384" t="s">
        <v>793</v>
      </c>
      <c r="C518" s="384"/>
      <c r="D518" s="393">
        <v>1</v>
      </c>
      <c r="E518" s="393">
        <v>2</v>
      </c>
      <c r="F518" s="418">
        <v>0</v>
      </c>
      <c r="G518" s="418">
        <f t="shared" si="36"/>
        <v>0</v>
      </c>
      <c r="H518" s="418">
        <f t="shared" si="37"/>
        <v>0</v>
      </c>
      <c r="I518" s="418">
        <f t="shared" si="38"/>
        <v>0</v>
      </c>
      <c r="J518" s="419"/>
      <c r="K518" s="118"/>
    </row>
    <row r="519" spans="1:11" x14ac:dyDescent="0.3">
      <c r="A519" s="386" t="s">
        <v>1250</v>
      </c>
      <c r="B519" s="385" t="s">
        <v>791</v>
      </c>
      <c r="C519" s="385"/>
      <c r="D519" s="394">
        <v>1</v>
      </c>
      <c r="E519" s="394">
        <v>2</v>
      </c>
      <c r="F519" s="418">
        <v>0</v>
      </c>
      <c r="G519" s="418">
        <f t="shared" si="36"/>
        <v>0</v>
      </c>
      <c r="H519" s="418">
        <f t="shared" si="37"/>
        <v>0</v>
      </c>
      <c r="I519" s="418">
        <f t="shared" si="38"/>
        <v>0</v>
      </c>
      <c r="J519" s="419"/>
      <c r="K519" s="118"/>
    </row>
    <row r="520" spans="1:11" x14ac:dyDescent="0.3">
      <c r="A520" s="383" t="s">
        <v>1251</v>
      </c>
      <c r="B520" s="384" t="s">
        <v>796</v>
      </c>
      <c r="C520" s="384"/>
      <c r="D520" s="393">
        <v>0</v>
      </c>
      <c r="E520" s="393">
        <v>0</v>
      </c>
      <c r="F520" s="418">
        <v>0</v>
      </c>
      <c r="G520" s="418">
        <f t="shared" si="36"/>
        <v>0</v>
      </c>
      <c r="H520" s="418">
        <f t="shared" si="37"/>
        <v>0</v>
      </c>
      <c r="I520" s="418">
        <f t="shared" si="38"/>
        <v>0</v>
      </c>
      <c r="J520" s="419"/>
      <c r="K520" s="118"/>
    </row>
    <row r="521" spans="1:11" x14ac:dyDescent="0.3">
      <c r="A521" s="383" t="s">
        <v>1252</v>
      </c>
      <c r="B521" s="384" t="s">
        <v>798</v>
      </c>
      <c r="C521" s="384"/>
      <c r="D521" s="393">
        <v>0</v>
      </c>
      <c r="E521" s="393">
        <v>0</v>
      </c>
      <c r="F521" s="418">
        <v>0</v>
      </c>
      <c r="G521" s="418">
        <f t="shared" si="36"/>
        <v>0</v>
      </c>
      <c r="H521" s="418">
        <f t="shared" si="37"/>
        <v>0</v>
      </c>
      <c r="I521" s="418">
        <f t="shared" si="38"/>
        <v>0</v>
      </c>
      <c r="J521" s="419"/>
      <c r="K521" s="118"/>
    </row>
    <row r="522" spans="1:11" x14ac:dyDescent="0.3">
      <c r="A522" s="383" t="s">
        <v>1253</v>
      </c>
      <c r="B522" s="384" t="s">
        <v>800</v>
      </c>
      <c r="C522" s="384"/>
      <c r="D522" s="393">
        <v>0</v>
      </c>
      <c r="E522" s="393">
        <v>0</v>
      </c>
      <c r="F522" s="418">
        <v>0</v>
      </c>
      <c r="G522" s="418">
        <f t="shared" si="36"/>
        <v>0</v>
      </c>
      <c r="H522" s="418">
        <f t="shared" si="37"/>
        <v>0</v>
      </c>
      <c r="I522" s="418">
        <f t="shared" si="38"/>
        <v>0</v>
      </c>
      <c r="J522" s="419"/>
      <c r="K522" s="118"/>
    </row>
    <row r="523" spans="1:11" x14ac:dyDescent="0.3">
      <c r="A523" s="379" t="s">
        <v>105</v>
      </c>
      <c r="B523" s="380" t="s">
        <v>801</v>
      </c>
      <c r="C523" s="380"/>
      <c r="D523" s="391">
        <v>0</v>
      </c>
      <c r="E523" s="391">
        <v>0</v>
      </c>
      <c r="F523" s="391"/>
      <c r="G523" s="391"/>
      <c r="H523" s="391"/>
      <c r="I523" s="391"/>
      <c r="J523" s="391"/>
      <c r="K523" s="391"/>
    </row>
    <row r="524" spans="1:11" x14ac:dyDescent="0.3">
      <c r="A524" s="381" t="s">
        <v>1254</v>
      </c>
      <c r="B524" s="382" t="s">
        <v>803</v>
      </c>
      <c r="C524" s="382"/>
      <c r="D524" s="392">
        <v>0</v>
      </c>
      <c r="E524" s="392">
        <v>0</v>
      </c>
      <c r="F524" s="392"/>
      <c r="G524" s="392"/>
      <c r="H524" s="392"/>
      <c r="I524" s="392"/>
      <c r="J524" s="392"/>
      <c r="K524" s="392"/>
    </row>
    <row r="525" spans="1:11" x14ac:dyDescent="0.3">
      <c r="A525" s="383" t="s">
        <v>1255</v>
      </c>
      <c r="B525" s="384" t="s">
        <v>805</v>
      </c>
      <c r="C525" s="384"/>
      <c r="D525" s="393">
        <v>0</v>
      </c>
      <c r="E525" s="393">
        <v>0</v>
      </c>
      <c r="F525" s="418">
        <v>0</v>
      </c>
      <c r="G525" s="418">
        <f>E525*F525</f>
        <v>0</v>
      </c>
      <c r="H525" s="418">
        <f>$H$4*G525</f>
        <v>0</v>
      </c>
      <c r="I525" s="418">
        <f>G525+H525</f>
        <v>0</v>
      </c>
      <c r="J525" s="419"/>
      <c r="K525" s="118"/>
    </row>
    <row r="526" spans="1:11" x14ac:dyDescent="0.3">
      <c r="A526" s="383" t="s">
        <v>1256</v>
      </c>
      <c r="B526" s="384" t="s">
        <v>807</v>
      </c>
      <c r="C526" s="384"/>
      <c r="D526" s="393">
        <v>0</v>
      </c>
      <c r="E526" s="393">
        <v>0</v>
      </c>
      <c r="F526" s="418">
        <v>0</v>
      </c>
      <c r="G526" s="418">
        <f>E526*F526</f>
        <v>0</v>
      </c>
      <c r="H526" s="418">
        <f>$H$4*G526</f>
        <v>0</v>
      </c>
      <c r="I526" s="418">
        <f>G526+H526</f>
        <v>0</v>
      </c>
      <c r="J526" s="419"/>
      <c r="K526" s="118"/>
    </row>
    <row r="527" spans="1:11" x14ac:dyDescent="0.3">
      <c r="A527" s="383" t="s">
        <v>1257</v>
      </c>
      <c r="B527" s="384" t="s">
        <v>809</v>
      </c>
      <c r="C527" s="384"/>
      <c r="D527" s="393">
        <v>0</v>
      </c>
      <c r="E527" s="393">
        <v>0</v>
      </c>
      <c r="F527" s="418">
        <v>0</v>
      </c>
      <c r="G527" s="418">
        <f>E527*F527</f>
        <v>0</v>
      </c>
      <c r="H527" s="418">
        <f>$H$4*G527</f>
        <v>0</v>
      </c>
      <c r="I527" s="418">
        <f>G527+H527</f>
        <v>0</v>
      </c>
      <c r="J527" s="419"/>
      <c r="K527" s="118"/>
    </row>
    <row r="528" spans="1:11" x14ac:dyDescent="0.3">
      <c r="A528" s="381" t="s">
        <v>1258</v>
      </c>
      <c r="B528" s="382" t="s">
        <v>811</v>
      </c>
      <c r="C528" s="382"/>
      <c r="D528" s="392">
        <v>0</v>
      </c>
      <c r="E528" s="392">
        <v>0</v>
      </c>
      <c r="F528" s="392"/>
      <c r="G528" s="392"/>
      <c r="H528" s="392"/>
      <c r="I528" s="392"/>
      <c r="J528" s="392"/>
      <c r="K528" s="392"/>
    </row>
    <row r="529" spans="1:11" x14ac:dyDescent="0.3">
      <c r="A529" s="383" t="s">
        <v>1259</v>
      </c>
      <c r="B529" s="384" t="s">
        <v>805</v>
      </c>
      <c r="C529" s="384"/>
      <c r="D529" s="393">
        <v>0</v>
      </c>
      <c r="E529" s="393">
        <v>0</v>
      </c>
      <c r="F529" s="418">
        <v>0</v>
      </c>
      <c r="G529" s="418">
        <f>E529*F529</f>
        <v>0</v>
      </c>
      <c r="H529" s="418">
        <f>$H$4*G529</f>
        <v>0</v>
      </c>
      <c r="I529" s="418">
        <f>G529+H529</f>
        <v>0</v>
      </c>
      <c r="J529" s="419"/>
      <c r="K529" s="118"/>
    </row>
    <row r="530" spans="1:11" x14ac:dyDescent="0.3">
      <c r="A530" s="381" t="s">
        <v>1260</v>
      </c>
      <c r="B530" s="382" t="s">
        <v>814</v>
      </c>
      <c r="C530" s="382"/>
      <c r="D530" s="392">
        <v>0</v>
      </c>
      <c r="E530" s="392">
        <v>0</v>
      </c>
      <c r="F530" s="392"/>
      <c r="G530" s="392"/>
      <c r="H530" s="392"/>
      <c r="I530" s="392"/>
      <c r="J530" s="392"/>
      <c r="K530" s="392"/>
    </row>
    <row r="531" spans="1:11" x14ac:dyDescent="0.3">
      <c r="A531" s="383" t="s">
        <v>1261</v>
      </c>
      <c r="B531" s="384" t="s">
        <v>816</v>
      </c>
      <c r="C531" s="384"/>
      <c r="D531" s="393">
        <v>0</v>
      </c>
      <c r="E531" s="393">
        <v>0</v>
      </c>
      <c r="F531" s="418">
        <v>0</v>
      </c>
      <c r="G531" s="418">
        <f>E531*F531</f>
        <v>0</v>
      </c>
      <c r="H531" s="418">
        <f>$H$4*G531</f>
        <v>0</v>
      </c>
      <c r="I531" s="418">
        <f>G531+H531</f>
        <v>0</v>
      </c>
      <c r="J531" s="419"/>
      <c r="K531" s="118"/>
    </row>
    <row r="532" spans="1:11" x14ac:dyDescent="0.3">
      <c r="A532" s="383" t="s">
        <v>1262</v>
      </c>
      <c r="B532" s="384" t="s">
        <v>818</v>
      </c>
      <c r="C532" s="384"/>
      <c r="D532" s="393">
        <v>0</v>
      </c>
      <c r="E532" s="393">
        <v>0</v>
      </c>
      <c r="F532" s="418">
        <v>0</v>
      </c>
      <c r="G532" s="418">
        <f>E532*F532</f>
        <v>0</v>
      </c>
      <c r="H532" s="418">
        <f>$H$4*G532</f>
        <v>0</v>
      </c>
      <c r="I532" s="418">
        <f>G532+H532</f>
        <v>0</v>
      </c>
      <c r="J532" s="419"/>
      <c r="K532" s="118"/>
    </row>
    <row r="533" spans="1:11" x14ac:dyDescent="0.3">
      <c r="A533" s="381" t="s">
        <v>1263</v>
      </c>
      <c r="B533" s="382" t="s">
        <v>391</v>
      </c>
      <c r="C533" s="382"/>
      <c r="D533" s="392">
        <v>0</v>
      </c>
      <c r="E533" s="392">
        <v>0</v>
      </c>
      <c r="F533" s="392"/>
      <c r="G533" s="392"/>
      <c r="H533" s="392"/>
      <c r="I533" s="392"/>
      <c r="J533" s="392"/>
      <c r="K533" s="392"/>
    </row>
    <row r="534" spans="1:11" x14ac:dyDescent="0.3">
      <c r="A534" s="383" t="s">
        <v>1264</v>
      </c>
      <c r="B534" s="384" t="s">
        <v>821</v>
      </c>
      <c r="C534" s="384"/>
      <c r="D534" s="393">
        <v>0</v>
      </c>
      <c r="E534" s="393">
        <v>0</v>
      </c>
      <c r="F534" s="418">
        <v>0</v>
      </c>
      <c r="G534" s="418">
        <f>E534*F534</f>
        <v>0</v>
      </c>
      <c r="H534" s="418">
        <f>$H$4*G534</f>
        <v>0</v>
      </c>
      <c r="I534" s="418">
        <f>G534+H534</f>
        <v>0</v>
      </c>
      <c r="J534" s="419"/>
      <c r="K534" s="118"/>
    </row>
    <row r="535" spans="1:11" x14ac:dyDescent="0.3">
      <c r="A535" s="383" t="s">
        <v>1265</v>
      </c>
      <c r="B535" s="385" t="s">
        <v>823</v>
      </c>
      <c r="C535" s="385"/>
      <c r="D535" s="394">
        <v>0</v>
      </c>
      <c r="E535" s="394">
        <v>0</v>
      </c>
      <c r="F535" s="418">
        <v>0</v>
      </c>
      <c r="G535" s="418">
        <f>E535*F535</f>
        <v>0</v>
      </c>
      <c r="H535" s="418">
        <f>$H$4*G535</f>
        <v>0</v>
      </c>
      <c r="I535" s="418">
        <f>G535+H535</f>
        <v>0</v>
      </c>
      <c r="J535" s="419"/>
      <c r="K535" s="118"/>
    </row>
    <row r="536" spans="1:11" x14ac:dyDescent="0.3">
      <c r="A536" s="383" t="s">
        <v>1266</v>
      </c>
      <c r="B536" s="385" t="s">
        <v>785</v>
      </c>
      <c r="C536" s="385"/>
      <c r="D536" s="394">
        <v>0</v>
      </c>
      <c r="E536" s="394">
        <v>0</v>
      </c>
      <c r="F536" s="418">
        <v>0</v>
      </c>
      <c r="G536" s="418">
        <f>E536*F536</f>
        <v>0</v>
      </c>
      <c r="H536" s="418">
        <f>$H$4*G536</f>
        <v>0</v>
      </c>
      <c r="I536" s="418">
        <f>G536+H536</f>
        <v>0</v>
      </c>
      <c r="J536" s="419"/>
      <c r="K536" s="118"/>
    </row>
    <row r="537" spans="1:11" x14ac:dyDescent="0.3">
      <c r="A537" s="381" t="s">
        <v>1267</v>
      </c>
      <c r="B537" s="382" t="s">
        <v>826</v>
      </c>
      <c r="C537" s="382"/>
      <c r="D537" s="392">
        <v>0</v>
      </c>
      <c r="E537" s="392">
        <v>0</v>
      </c>
      <c r="F537" s="392"/>
      <c r="G537" s="392"/>
      <c r="H537" s="392"/>
      <c r="I537" s="392"/>
      <c r="J537" s="392"/>
      <c r="K537" s="392"/>
    </row>
    <row r="538" spans="1:11" x14ac:dyDescent="0.3">
      <c r="A538" s="383" t="s">
        <v>1268</v>
      </c>
      <c r="B538" s="384" t="s">
        <v>789</v>
      </c>
      <c r="C538" s="384"/>
      <c r="D538" s="393">
        <v>0</v>
      </c>
      <c r="E538" s="393">
        <v>0</v>
      </c>
      <c r="F538" s="418">
        <v>0</v>
      </c>
      <c r="G538" s="418">
        <f t="shared" ref="G538:G544" si="39">E538*F538</f>
        <v>0</v>
      </c>
      <c r="H538" s="418">
        <f t="shared" ref="H538:H544" si="40">$H$4*G538</f>
        <v>0</v>
      </c>
      <c r="I538" s="418">
        <f t="shared" ref="I538:I544" si="41">G538+H538</f>
        <v>0</v>
      </c>
      <c r="J538" s="419"/>
      <c r="K538" s="118"/>
    </row>
    <row r="539" spans="1:11" x14ac:dyDescent="0.3">
      <c r="A539" s="386" t="s">
        <v>1269</v>
      </c>
      <c r="B539" s="385" t="s">
        <v>791</v>
      </c>
      <c r="C539" s="385"/>
      <c r="D539" s="394">
        <v>0</v>
      </c>
      <c r="E539" s="394">
        <v>0</v>
      </c>
      <c r="F539" s="418">
        <v>0</v>
      </c>
      <c r="G539" s="418">
        <f t="shared" si="39"/>
        <v>0</v>
      </c>
      <c r="H539" s="418">
        <f t="shared" si="40"/>
        <v>0</v>
      </c>
      <c r="I539" s="418">
        <f t="shared" si="41"/>
        <v>0</v>
      </c>
      <c r="J539" s="419"/>
      <c r="K539" s="118"/>
    </row>
    <row r="540" spans="1:11" x14ac:dyDescent="0.3">
      <c r="A540" s="383" t="s">
        <v>1270</v>
      </c>
      <c r="B540" s="384" t="s">
        <v>793</v>
      </c>
      <c r="C540" s="384"/>
      <c r="D540" s="393">
        <v>0</v>
      </c>
      <c r="E540" s="393">
        <v>0</v>
      </c>
      <c r="F540" s="418">
        <v>0</v>
      </c>
      <c r="G540" s="418">
        <f t="shared" si="39"/>
        <v>0</v>
      </c>
      <c r="H540" s="418">
        <f t="shared" si="40"/>
        <v>0</v>
      </c>
      <c r="I540" s="418">
        <f t="shared" si="41"/>
        <v>0</v>
      </c>
      <c r="J540" s="419"/>
      <c r="K540" s="118"/>
    </row>
    <row r="541" spans="1:11" x14ac:dyDescent="0.3">
      <c r="A541" s="386" t="s">
        <v>1271</v>
      </c>
      <c r="B541" s="385" t="s">
        <v>791</v>
      </c>
      <c r="C541" s="385"/>
      <c r="D541" s="394">
        <v>0</v>
      </c>
      <c r="E541" s="394">
        <v>0</v>
      </c>
      <c r="F541" s="418">
        <v>0</v>
      </c>
      <c r="G541" s="418">
        <f t="shared" si="39"/>
        <v>0</v>
      </c>
      <c r="H541" s="418">
        <f t="shared" si="40"/>
        <v>0</v>
      </c>
      <c r="I541" s="418">
        <f t="shared" si="41"/>
        <v>0</v>
      </c>
      <c r="J541" s="419"/>
      <c r="K541" s="118"/>
    </row>
    <row r="542" spans="1:11" x14ac:dyDescent="0.3">
      <c r="A542" s="383" t="s">
        <v>1272</v>
      </c>
      <c r="B542" s="384" t="s">
        <v>796</v>
      </c>
      <c r="C542" s="384"/>
      <c r="D542" s="393">
        <v>0</v>
      </c>
      <c r="E542" s="393">
        <v>0</v>
      </c>
      <c r="F542" s="418">
        <v>0</v>
      </c>
      <c r="G542" s="418">
        <f t="shared" si="39"/>
        <v>0</v>
      </c>
      <c r="H542" s="418">
        <f t="shared" si="40"/>
        <v>0</v>
      </c>
      <c r="I542" s="418">
        <f t="shared" si="41"/>
        <v>0</v>
      </c>
      <c r="J542" s="419"/>
      <c r="K542" s="118"/>
    </row>
    <row r="543" spans="1:11" x14ac:dyDescent="0.3">
      <c r="A543" s="383" t="s">
        <v>1273</v>
      </c>
      <c r="B543" s="384" t="s">
        <v>798</v>
      </c>
      <c r="C543" s="384"/>
      <c r="D543" s="393">
        <v>0</v>
      </c>
      <c r="E543" s="393">
        <v>0</v>
      </c>
      <c r="F543" s="418">
        <v>0</v>
      </c>
      <c r="G543" s="418">
        <f t="shared" si="39"/>
        <v>0</v>
      </c>
      <c r="H543" s="418">
        <f t="shared" si="40"/>
        <v>0</v>
      </c>
      <c r="I543" s="418">
        <f t="shared" si="41"/>
        <v>0</v>
      </c>
      <c r="J543" s="419"/>
      <c r="K543" s="118"/>
    </row>
    <row r="544" spans="1:11" x14ac:dyDescent="0.3">
      <c r="A544" s="383" t="s">
        <v>1274</v>
      </c>
      <c r="B544" s="384" t="s">
        <v>800</v>
      </c>
      <c r="C544" s="384"/>
      <c r="D544" s="393">
        <v>0</v>
      </c>
      <c r="E544" s="393">
        <v>0</v>
      </c>
      <c r="F544" s="418">
        <v>0</v>
      </c>
      <c r="G544" s="418">
        <f t="shared" si="39"/>
        <v>0</v>
      </c>
      <c r="H544" s="418">
        <f t="shared" si="40"/>
        <v>0</v>
      </c>
      <c r="I544" s="418">
        <f t="shared" si="41"/>
        <v>0</v>
      </c>
      <c r="J544" s="419"/>
      <c r="K544" s="118"/>
    </row>
    <row r="545" spans="1:11" x14ac:dyDescent="0.3">
      <c r="A545" s="379" t="s">
        <v>107</v>
      </c>
      <c r="B545" s="380" t="s">
        <v>835</v>
      </c>
      <c r="C545" s="380"/>
      <c r="D545" s="391">
        <v>0</v>
      </c>
      <c r="E545" s="391">
        <v>0</v>
      </c>
      <c r="F545" s="391"/>
      <c r="G545" s="391"/>
      <c r="H545" s="391"/>
      <c r="I545" s="391"/>
      <c r="J545" s="391"/>
      <c r="K545" s="391"/>
    </row>
    <row r="546" spans="1:11" x14ac:dyDescent="0.3">
      <c r="A546" s="381" t="s">
        <v>1275</v>
      </c>
      <c r="B546" s="382" t="s">
        <v>837</v>
      </c>
      <c r="C546" s="382"/>
      <c r="D546" s="392">
        <v>0</v>
      </c>
      <c r="E546" s="392">
        <v>0</v>
      </c>
      <c r="F546" s="392"/>
      <c r="G546" s="392"/>
      <c r="H546" s="392"/>
      <c r="I546" s="392"/>
      <c r="J546" s="392"/>
      <c r="K546" s="392"/>
    </row>
    <row r="547" spans="1:11" x14ac:dyDescent="0.3">
      <c r="A547" s="383" t="s">
        <v>1276</v>
      </c>
      <c r="B547" s="384" t="s">
        <v>839</v>
      </c>
      <c r="C547" s="384"/>
      <c r="D547" s="393">
        <v>0</v>
      </c>
      <c r="E547" s="393">
        <v>0</v>
      </c>
      <c r="F547" s="418">
        <v>0</v>
      </c>
      <c r="G547" s="418">
        <f>E547*F547</f>
        <v>0</v>
      </c>
      <c r="H547" s="418">
        <f>$H$4*G547</f>
        <v>0</v>
      </c>
      <c r="I547" s="418">
        <f>G547+H547</f>
        <v>0</v>
      </c>
      <c r="J547" s="419"/>
      <c r="K547" s="118"/>
    </row>
    <row r="548" spans="1:11" x14ac:dyDescent="0.3">
      <c r="A548" s="383" t="s">
        <v>1277</v>
      </c>
      <c r="B548" s="384" t="s">
        <v>841</v>
      </c>
      <c r="C548" s="384"/>
      <c r="D548" s="393">
        <v>0</v>
      </c>
      <c r="E548" s="393">
        <v>0</v>
      </c>
      <c r="F548" s="418">
        <v>0</v>
      </c>
      <c r="G548" s="418">
        <f>E548*F548</f>
        <v>0</v>
      </c>
      <c r="H548" s="418">
        <f>$H$4*G548</f>
        <v>0</v>
      </c>
      <c r="I548" s="418">
        <f>G548+H548</f>
        <v>0</v>
      </c>
      <c r="J548" s="419"/>
      <c r="K548" s="118"/>
    </row>
    <row r="549" spans="1:11" x14ac:dyDescent="0.3">
      <c r="A549" s="383" t="s">
        <v>1278</v>
      </c>
      <c r="B549" s="384" t="s">
        <v>843</v>
      </c>
      <c r="C549" s="384"/>
      <c r="D549" s="393">
        <v>0</v>
      </c>
      <c r="E549" s="393">
        <v>0</v>
      </c>
      <c r="F549" s="418">
        <v>0</v>
      </c>
      <c r="G549" s="418">
        <f>E549*F549</f>
        <v>0</v>
      </c>
      <c r="H549" s="418">
        <f>$H$4*G549</f>
        <v>0</v>
      </c>
      <c r="I549" s="418">
        <f>G549+H549</f>
        <v>0</v>
      </c>
      <c r="J549" s="419"/>
      <c r="K549" s="118"/>
    </row>
    <row r="550" spans="1:11" x14ac:dyDescent="0.3">
      <c r="A550" s="381" t="s">
        <v>1279</v>
      </c>
      <c r="B550" s="382" t="s">
        <v>845</v>
      </c>
      <c r="C550" s="382"/>
      <c r="D550" s="392">
        <v>0</v>
      </c>
      <c r="E550" s="392">
        <v>0</v>
      </c>
      <c r="F550" s="392"/>
      <c r="G550" s="392"/>
      <c r="H550" s="392"/>
      <c r="I550" s="392"/>
      <c r="J550" s="392"/>
      <c r="K550" s="392"/>
    </row>
    <row r="551" spans="1:11" x14ac:dyDescent="0.3">
      <c r="A551" s="383" t="s">
        <v>1280</v>
      </c>
      <c r="B551" s="384" t="s">
        <v>847</v>
      </c>
      <c r="C551" s="384"/>
      <c r="D551" s="393">
        <v>0</v>
      </c>
      <c r="E551" s="393">
        <v>0</v>
      </c>
      <c r="F551" s="418">
        <v>0</v>
      </c>
      <c r="G551" s="418">
        <f>E551*F551</f>
        <v>0</v>
      </c>
      <c r="H551" s="418">
        <f>$H$4*G551</f>
        <v>0</v>
      </c>
      <c r="I551" s="418">
        <f>G551+H551</f>
        <v>0</v>
      </c>
      <c r="J551" s="419"/>
      <c r="K551" s="118"/>
    </row>
    <row r="552" spans="1:11" x14ac:dyDescent="0.3">
      <c r="A552" s="383" t="s">
        <v>1281</v>
      </c>
      <c r="B552" s="384" t="s">
        <v>849</v>
      </c>
      <c r="C552" s="384"/>
      <c r="D552" s="393">
        <v>0</v>
      </c>
      <c r="E552" s="393">
        <v>0</v>
      </c>
      <c r="F552" s="418">
        <v>0</v>
      </c>
      <c r="G552" s="418">
        <f>E552*F552</f>
        <v>0</v>
      </c>
      <c r="H552" s="418">
        <f>$H$4*G552</f>
        <v>0</v>
      </c>
      <c r="I552" s="418">
        <f>G552+H552</f>
        <v>0</v>
      </c>
      <c r="J552" s="419"/>
      <c r="K552" s="118"/>
    </row>
    <row r="553" spans="1:11" x14ac:dyDescent="0.3">
      <c r="A553" s="381" t="s">
        <v>1282</v>
      </c>
      <c r="B553" s="382" t="s">
        <v>851</v>
      </c>
      <c r="C553" s="382"/>
      <c r="D553" s="392">
        <v>0</v>
      </c>
      <c r="E553" s="392">
        <v>0</v>
      </c>
      <c r="F553" s="392"/>
      <c r="G553" s="392"/>
      <c r="H553" s="392"/>
      <c r="I553" s="392"/>
      <c r="J553" s="392"/>
      <c r="K553" s="392"/>
    </row>
    <row r="554" spans="1:11" x14ac:dyDescent="0.3">
      <c r="A554" s="383" t="s">
        <v>1283</v>
      </c>
      <c r="B554" s="384" t="s">
        <v>853</v>
      </c>
      <c r="C554" s="384"/>
      <c r="D554" s="393">
        <v>0</v>
      </c>
      <c r="E554" s="393">
        <v>0</v>
      </c>
      <c r="F554" s="418">
        <v>0</v>
      </c>
      <c r="G554" s="418">
        <f>E554*F554</f>
        <v>0</v>
      </c>
      <c r="H554" s="418">
        <f>$H$4*G554</f>
        <v>0</v>
      </c>
      <c r="I554" s="418">
        <f>G554+H554</f>
        <v>0</v>
      </c>
      <c r="J554" s="419"/>
      <c r="K554" s="118"/>
    </row>
    <row r="555" spans="1:11" x14ac:dyDescent="0.3">
      <c r="A555" s="383" t="s">
        <v>1284</v>
      </c>
      <c r="B555" s="385" t="s">
        <v>855</v>
      </c>
      <c r="C555" s="385"/>
      <c r="D555" s="394">
        <v>0</v>
      </c>
      <c r="E555" s="394">
        <v>0</v>
      </c>
      <c r="F555" s="418">
        <v>0</v>
      </c>
      <c r="G555" s="418">
        <f>E555*F555</f>
        <v>0</v>
      </c>
      <c r="H555" s="418">
        <f>$H$4*G555</f>
        <v>0</v>
      </c>
      <c r="I555" s="418">
        <f>G555+H555</f>
        <v>0</v>
      </c>
      <c r="J555" s="419"/>
      <c r="K555" s="118"/>
    </row>
    <row r="556" spans="1:11" x14ac:dyDescent="0.3">
      <c r="A556" s="383" t="s">
        <v>1285</v>
      </c>
      <c r="B556" s="385" t="s">
        <v>785</v>
      </c>
      <c r="C556" s="385"/>
      <c r="D556" s="394">
        <v>0</v>
      </c>
      <c r="E556" s="394">
        <v>0</v>
      </c>
      <c r="F556" s="418">
        <v>0</v>
      </c>
      <c r="G556" s="418">
        <f>E556*F556</f>
        <v>0</v>
      </c>
      <c r="H556" s="418">
        <f>$H$4*G556</f>
        <v>0</v>
      </c>
      <c r="I556" s="418">
        <f>G556+H556</f>
        <v>0</v>
      </c>
      <c r="J556" s="419"/>
      <c r="K556" s="118"/>
    </row>
    <row r="557" spans="1:11" x14ac:dyDescent="0.3">
      <c r="A557" s="381" t="s">
        <v>1286</v>
      </c>
      <c r="B557" s="382" t="s">
        <v>858</v>
      </c>
      <c r="C557" s="382"/>
      <c r="D557" s="392">
        <v>0</v>
      </c>
      <c r="E557" s="392">
        <v>0</v>
      </c>
      <c r="F557" s="392"/>
      <c r="G557" s="392"/>
      <c r="H557" s="392"/>
      <c r="I557" s="392"/>
      <c r="J557" s="392"/>
      <c r="K557" s="392"/>
    </row>
    <row r="558" spans="1:11" x14ac:dyDescent="0.3">
      <c r="A558" s="383" t="s">
        <v>1287</v>
      </c>
      <c r="B558" s="384" t="s">
        <v>789</v>
      </c>
      <c r="C558" s="384"/>
      <c r="D558" s="393">
        <v>0</v>
      </c>
      <c r="E558" s="393">
        <v>0</v>
      </c>
      <c r="F558" s="418">
        <v>0</v>
      </c>
      <c r="G558" s="418">
        <f t="shared" ref="G558:G564" si="42">E558*F558</f>
        <v>0</v>
      </c>
      <c r="H558" s="418">
        <f t="shared" ref="H558:H564" si="43">$H$4*G558</f>
        <v>0</v>
      </c>
      <c r="I558" s="418">
        <f t="shared" ref="I558:I564" si="44">G558+H558</f>
        <v>0</v>
      </c>
      <c r="J558" s="419"/>
      <c r="K558" s="118"/>
    </row>
    <row r="559" spans="1:11" x14ac:dyDescent="0.3">
      <c r="A559" s="386" t="s">
        <v>1288</v>
      </c>
      <c r="B559" s="385" t="s">
        <v>791</v>
      </c>
      <c r="C559" s="385"/>
      <c r="D559" s="394">
        <v>0</v>
      </c>
      <c r="E559" s="394">
        <v>0</v>
      </c>
      <c r="F559" s="418">
        <v>0</v>
      </c>
      <c r="G559" s="418">
        <f t="shared" si="42"/>
        <v>0</v>
      </c>
      <c r="H559" s="418">
        <f t="shared" si="43"/>
        <v>0</v>
      </c>
      <c r="I559" s="418">
        <f t="shared" si="44"/>
        <v>0</v>
      </c>
      <c r="J559" s="419"/>
      <c r="K559" s="118"/>
    </row>
    <row r="560" spans="1:11" x14ac:dyDescent="0.3">
      <c r="A560" s="383" t="s">
        <v>1289</v>
      </c>
      <c r="B560" s="384" t="s">
        <v>793</v>
      </c>
      <c r="C560" s="384"/>
      <c r="D560" s="393">
        <v>0</v>
      </c>
      <c r="E560" s="393">
        <v>0</v>
      </c>
      <c r="F560" s="418">
        <v>0</v>
      </c>
      <c r="G560" s="418">
        <f t="shared" si="42"/>
        <v>0</v>
      </c>
      <c r="H560" s="418">
        <f t="shared" si="43"/>
        <v>0</v>
      </c>
      <c r="I560" s="418">
        <f t="shared" si="44"/>
        <v>0</v>
      </c>
      <c r="J560" s="419"/>
      <c r="K560" s="118"/>
    </row>
    <row r="561" spans="1:11" x14ac:dyDescent="0.3">
      <c r="A561" s="386" t="s">
        <v>1290</v>
      </c>
      <c r="B561" s="385" t="s">
        <v>791</v>
      </c>
      <c r="C561" s="385"/>
      <c r="D561" s="394">
        <v>0</v>
      </c>
      <c r="E561" s="394">
        <v>0</v>
      </c>
      <c r="F561" s="418">
        <v>0</v>
      </c>
      <c r="G561" s="418">
        <f t="shared" si="42"/>
        <v>0</v>
      </c>
      <c r="H561" s="418">
        <f t="shared" si="43"/>
        <v>0</v>
      </c>
      <c r="I561" s="418">
        <f t="shared" si="44"/>
        <v>0</v>
      </c>
      <c r="J561" s="419"/>
      <c r="K561" s="118"/>
    </row>
    <row r="562" spans="1:11" x14ac:dyDescent="0.3">
      <c r="A562" s="383" t="s">
        <v>1291</v>
      </c>
      <c r="B562" s="384" t="s">
        <v>796</v>
      </c>
      <c r="C562" s="384"/>
      <c r="D562" s="393">
        <v>0</v>
      </c>
      <c r="E562" s="393">
        <v>0</v>
      </c>
      <c r="F562" s="418">
        <v>0</v>
      </c>
      <c r="G562" s="418">
        <f t="shared" si="42"/>
        <v>0</v>
      </c>
      <c r="H562" s="418">
        <f t="shared" si="43"/>
        <v>0</v>
      </c>
      <c r="I562" s="418">
        <f t="shared" si="44"/>
        <v>0</v>
      </c>
      <c r="J562" s="419"/>
      <c r="K562" s="118"/>
    </row>
    <row r="563" spans="1:11" x14ac:dyDescent="0.3">
      <c r="A563" s="383" t="s">
        <v>1292</v>
      </c>
      <c r="B563" s="384" t="s">
        <v>798</v>
      </c>
      <c r="C563" s="384"/>
      <c r="D563" s="393">
        <v>0</v>
      </c>
      <c r="E563" s="393">
        <v>0</v>
      </c>
      <c r="F563" s="418">
        <v>0</v>
      </c>
      <c r="G563" s="418">
        <f t="shared" si="42"/>
        <v>0</v>
      </c>
      <c r="H563" s="418">
        <f t="shared" si="43"/>
        <v>0</v>
      </c>
      <c r="I563" s="418">
        <f t="shared" si="44"/>
        <v>0</v>
      </c>
      <c r="J563" s="419"/>
      <c r="K563" s="118"/>
    </row>
    <row r="564" spans="1:11" x14ac:dyDescent="0.3">
      <c r="A564" s="383" t="s">
        <v>1293</v>
      </c>
      <c r="B564" s="384" t="s">
        <v>800</v>
      </c>
      <c r="C564" s="384"/>
      <c r="D564" s="393">
        <v>0</v>
      </c>
      <c r="E564" s="393">
        <v>0</v>
      </c>
      <c r="F564" s="418">
        <v>0</v>
      </c>
      <c r="G564" s="418">
        <f t="shared" si="42"/>
        <v>0</v>
      </c>
      <c r="H564" s="418">
        <f t="shared" si="43"/>
        <v>0</v>
      </c>
      <c r="I564" s="418">
        <f t="shared" si="44"/>
        <v>0</v>
      </c>
      <c r="J564" s="419"/>
      <c r="K564" s="118"/>
    </row>
    <row r="565" spans="1:11" ht="18" x14ac:dyDescent="0.35">
      <c r="A565" s="377">
        <v>5.2</v>
      </c>
      <c r="B565" s="378" t="s">
        <v>866</v>
      </c>
      <c r="C565" s="378"/>
      <c r="D565" s="390">
        <v>1</v>
      </c>
      <c r="E565" s="390">
        <v>2</v>
      </c>
      <c r="F565" s="390"/>
      <c r="G565" s="390"/>
      <c r="H565" s="390"/>
      <c r="I565" s="390"/>
      <c r="J565" s="390"/>
      <c r="K565" s="390"/>
    </row>
    <row r="566" spans="1:11" x14ac:dyDescent="0.3">
      <c r="A566" s="379" t="s">
        <v>109</v>
      </c>
      <c r="B566" s="380" t="s">
        <v>743</v>
      </c>
      <c r="C566" s="380"/>
      <c r="D566" s="391">
        <v>2</v>
      </c>
      <c r="E566" s="391">
        <v>4</v>
      </c>
      <c r="F566" s="391"/>
      <c r="G566" s="391"/>
      <c r="H566" s="391"/>
      <c r="I566" s="391"/>
      <c r="J566" s="391"/>
      <c r="K566" s="391"/>
    </row>
    <row r="567" spans="1:11" x14ac:dyDescent="0.3">
      <c r="A567" s="383" t="s">
        <v>1294</v>
      </c>
      <c r="B567" s="384" t="s">
        <v>868</v>
      </c>
      <c r="C567" s="384"/>
      <c r="D567" s="393">
        <v>2</v>
      </c>
      <c r="E567" s="393">
        <v>4</v>
      </c>
      <c r="F567" s="418">
        <v>0</v>
      </c>
      <c r="G567" s="418">
        <f>E567*F567</f>
        <v>0</v>
      </c>
      <c r="H567" s="418">
        <f>$H$4*G567</f>
        <v>0</v>
      </c>
      <c r="I567" s="418">
        <f>G567+H567</f>
        <v>0</v>
      </c>
      <c r="J567" s="419"/>
      <c r="K567" s="118"/>
    </row>
    <row r="568" spans="1:11" x14ac:dyDescent="0.3">
      <c r="A568" s="383" t="s">
        <v>1295</v>
      </c>
      <c r="B568" s="384" t="s">
        <v>870</v>
      </c>
      <c r="C568" s="384"/>
      <c r="D568" s="393">
        <v>2</v>
      </c>
      <c r="E568" s="393">
        <v>4</v>
      </c>
      <c r="F568" s="418">
        <v>0</v>
      </c>
      <c r="G568" s="418">
        <f>E568*F568</f>
        <v>0</v>
      </c>
      <c r="H568" s="418">
        <f>$H$4*G568</f>
        <v>0</v>
      </c>
      <c r="I568" s="418">
        <f>G568+H568</f>
        <v>0</v>
      </c>
      <c r="J568" s="419"/>
      <c r="K568" s="118"/>
    </row>
    <row r="569" spans="1:11" x14ac:dyDescent="0.3">
      <c r="A569" s="383" t="s">
        <v>1296</v>
      </c>
      <c r="B569" s="384" t="s">
        <v>872</v>
      </c>
      <c r="C569" s="384"/>
      <c r="D569" s="393">
        <v>2</v>
      </c>
      <c r="E569" s="393">
        <v>4</v>
      </c>
      <c r="F569" s="418">
        <v>0</v>
      </c>
      <c r="G569" s="418">
        <f>E569*F569</f>
        <v>0</v>
      </c>
      <c r="H569" s="418">
        <f>$H$4*G569</f>
        <v>0</v>
      </c>
      <c r="I569" s="418">
        <f>G569+H569</f>
        <v>0</v>
      </c>
      <c r="J569" s="419"/>
      <c r="K569" s="118"/>
    </row>
    <row r="570" spans="1:11" x14ac:dyDescent="0.3">
      <c r="A570" s="379" t="s">
        <v>110</v>
      </c>
      <c r="B570" s="380" t="s">
        <v>759</v>
      </c>
      <c r="C570" s="380"/>
      <c r="D570" s="391">
        <v>2</v>
      </c>
      <c r="E570" s="391">
        <v>4</v>
      </c>
      <c r="F570" s="391"/>
      <c r="G570" s="391"/>
      <c r="H570" s="391"/>
      <c r="I570" s="391"/>
      <c r="J570" s="391"/>
      <c r="K570" s="391"/>
    </row>
    <row r="571" spans="1:11" x14ac:dyDescent="0.3">
      <c r="A571" s="383" t="s">
        <v>1297</v>
      </c>
      <c r="B571" s="387" t="s">
        <v>874</v>
      </c>
      <c r="C571" s="387"/>
      <c r="D571" s="393">
        <v>2</v>
      </c>
      <c r="E571" s="393">
        <v>4</v>
      </c>
      <c r="F571" s="418">
        <v>0</v>
      </c>
      <c r="G571" s="418">
        <f>E571*F571</f>
        <v>0</v>
      </c>
      <c r="H571" s="418">
        <f>$H$4*G571</f>
        <v>0</v>
      </c>
      <c r="I571" s="418">
        <f>G571+H571</f>
        <v>0</v>
      </c>
      <c r="J571" s="419"/>
      <c r="K571" s="118"/>
    </row>
    <row r="572" spans="1:11" x14ac:dyDescent="0.3">
      <c r="A572" s="383" t="s">
        <v>1298</v>
      </c>
      <c r="B572" s="383" t="s">
        <v>876</v>
      </c>
      <c r="C572" s="383"/>
      <c r="D572" s="393">
        <v>1</v>
      </c>
      <c r="E572" s="393">
        <v>2</v>
      </c>
      <c r="F572" s="418">
        <v>0</v>
      </c>
      <c r="G572" s="418">
        <f>E572*F572</f>
        <v>0</v>
      </c>
      <c r="H572" s="418">
        <f>$H$4*G572</f>
        <v>0</v>
      </c>
      <c r="I572" s="418">
        <f>G572+H572</f>
        <v>0</v>
      </c>
      <c r="J572" s="419"/>
      <c r="K572" s="118"/>
    </row>
    <row r="573" spans="1:11" x14ac:dyDescent="0.3">
      <c r="A573" s="383" t="s">
        <v>1299</v>
      </c>
      <c r="B573" s="384" t="s">
        <v>878</v>
      </c>
      <c r="C573" s="384"/>
      <c r="D573" s="393">
        <v>2</v>
      </c>
      <c r="E573" s="393">
        <v>4</v>
      </c>
      <c r="F573" s="418">
        <v>0</v>
      </c>
      <c r="G573" s="418">
        <f>E573*F573</f>
        <v>0</v>
      </c>
      <c r="H573" s="418">
        <f>$H$4*G573</f>
        <v>0</v>
      </c>
      <c r="I573" s="418">
        <f>G573+H573</f>
        <v>0</v>
      </c>
      <c r="J573" s="419"/>
      <c r="K573" s="118"/>
    </row>
    <row r="574" spans="1:11" x14ac:dyDescent="0.3">
      <c r="A574" s="383" t="s">
        <v>1300</v>
      </c>
      <c r="B574" s="384" t="s">
        <v>870</v>
      </c>
      <c r="C574" s="384"/>
      <c r="D574" s="393">
        <v>2</v>
      </c>
      <c r="E574" s="393">
        <v>4</v>
      </c>
      <c r="F574" s="418">
        <v>0</v>
      </c>
      <c r="G574" s="418">
        <f>E574*F574</f>
        <v>0</v>
      </c>
      <c r="H574" s="418">
        <f>$H$4*G574</f>
        <v>0</v>
      </c>
      <c r="I574" s="418">
        <f>G574+H574</f>
        <v>0</v>
      </c>
      <c r="J574" s="419"/>
      <c r="K574" s="118"/>
    </row>
    <row r="575" spans="1:11" x14ac:dyDescent="0.3">
      <c r="A575" s="383" t="s">
        <v>1301</v>
      </c>
      <c r="B575" s="384" t="s">
        <v>872</v>
      </c>
      <c r="C575" s="384"/>
      <c r="D575" s="393">
        <v>2</v>
      </c>
      <c r="E575" s="393">
        <v>4</v>
      </c>
      <c r="F575" s="418">
        <v>0</v>
      </c>
      <c r="G575" s="418">
        <f>E575*F575</f>
        <v>0</v>
      </c>
      <c r="H575" s="418">
        <f>$H$4*G575</f>
        <v>0</v>
      </c>
      <c r="I575" s="418">
        <f>G575+H575</f>
        <v>0</v>
      </c>
      <c r="J575" s="419"/>
      <c r="K575" s="118"/>
    </row>
    <row r="576" spans="1:11" x14ac:dyDescent="0.3">
      <c r="A576" s="379" t="s">
        <v>111</v>
      </c>
      <c r="B576" s="380" t="s">
        <v>801</v>
      </c>
      <c r="C576" s="380"/>
      <c r="D576" s="391">
        <v>0</v>
      </c>
      <c r="E576" s="391">
        <v>0</v>
      </c>
      <c r="F576" s="391"/>
      <c r="G576" s="391"/>
      <c r="H576" s="391"/>
      <c r="I576" s="391"/>
      <c r="J576" s="391"/>
      <c r="K576" s="391"/>
    </row>
    <row r="577" spans="1:11" x14ac:dyDescent="0.3">
      <c r="A577" s="383" t="s">
        <v>1302</v>
      </c>
      <c r="B577" s="387" t="s">
        <v>882</v>
      </c>
      <c r="C577" s="387"/>
      <c r="D577" s="393">
        <v>0</v>
      </c>
      <c r="E577" s="393">
        <v>0</v>
      </c>
      <c r="F577" s="418">
        <v>0</v>
      </c>
      <c r="G577" s="418">
        <f>E577*F577</f>
        <v>0</v>
      </c>
      <c r="H577" s="418">
        <f>$H$4*G577</f>
        <v>0</v>
      </c>
      <c r="I577" s="418">
        <f>G577+H577</f>
        <v>0</v>
      </c>
      <c r="J577" s="419"/>
      <c r="K577" s="118"/>
    </row>
    <row r="578" spans="1:11" x14ac:dyDescent="0.3">
      <c r="A578" s="383" t="s">
        <v>1303</v>
      </c>
      <c r="B578" s="384" t="s">
        <v>884</v>
      </c>
      <c r="C578" s="384"/>
      <c r="D578" s="393">
        <v>0</v>
      </c>
      <c r="E578" s="393">
        <v>0</v>
      </c>
      <c r="F578" s="418">
        <v>0</v>
      </c>
      <c r="G578" s="418">
        <f>E578*F578</f>
        <v>0</v>
      </c>
      <c r="H578" s="418">
        <f>$H$4*G578</f>
        <v>0</v>
      </c>
      <c r="I578" s="418">
        <f>G578+H578</f>
        <v>0</v>
      </c>
      <c r="J578" s="419"/>
      <c r="K578" s="118"/>
    </row>
    <row r="579" spans="1:11" x14ac:dyDescent="0.3">
      <c r="A579" s="383" t="s">
        <v>1304</v>
      </c>
      <c r="B579" s="384" t="s">
        <v>870</v>
      </c>
      <c r="C579" s="384"/>
      <c r="D579" s="393">
        <v>0</v>
      </c>
      <c r="E579" s="393">
        <v>0</v>
      </c>
      <c r="F579" s="418">
        <v>0</v>
      </c>
      <c r="G579" s="418">
        <f>E579*F579</f>
        <v>0</v>
      </c>
      <c r="H579" s="418">
        <f>$H$4*G579</f>
        <v>0</v>
      </c>
      <c r="I579" s="418">
        <f>G579+H579</f>
        <v>0</v>
      </c>
      <c r="J579" s="419"/>
      <c r="K579" s="118"/>
    </row>
    <row r="580" spans="1:11" x14ac:dyDescent="0.3">
      <c r="A580" s="383" t="s">
        <v>1305</v>
      </c>
      <c r="B580" s="384" t="s">
        <v>872</v>
      </c>
      <c r="C580" s="384"/>
      <c r="D580" s="393">
        <v>0</v>
      </c>
      <c r="E580" s="393">
        <v>0</v>
      </c>
      <c r="F580" s="418">
        <v>0</v>
      </c>
      <c r="G580" s="418">
        <f>E580*F580</f>
        <v>0</v>
      </c>
      <c r="H580" s="418">
        <f>$H$4*G580</f>
        <v>0</v>
      </c>
      <c r="I580" s="418">
        <f>G580+H580</f>
        <v>0</v>
      </c>
      <c r="J580" s="419"/>
      <c r="K580" s="118"/>
    </row>
    <row r="581" spans="1:11" x14ac:dyDescent="0.3">
      <c r="A581" s="379" t="s">
        <v>112</v>
      </c>
      <c r="B581" s="380" t="s">
        <v>835</v>
      </c>
      <c r="C581" s="380"/>
      <c r="D581" s="391">
        <v>0</v>
      </c>
      <c r="E581" s="391">
        <v>0</v>
      </c>
      <c r="F581" s="391"/>
      <c r="G581" s="391"/>
      <c r="H581" s="391"/>
      <c r="I581" s="391"/>
      <c r="J581" s="391"/>
      <c r="K581" s="391"/>
    </row>
    <row r="582" spans="1:11" x14ac:dyDescent="0.3">
      <c r="A582" s="383" t="s">
        <v>1306</v>
      </c>
      <c r="B582" s="387" t="s">
        <v>888</v>
      </c>
      <c r="C582" s="387"/>
      <c r="D582" s="393">
        <v>0</v>
      </c>
      <c r="E582" s="393">
        <v>0</v>
      </c>
      <c r="F582" s="418">
        <v>0</v>
      </c>
      <c r="G582" s="418">
        <f>E582*F582</f>
        <v>0</v>
      </c>
      <c r="H582" s="418">
        <f>$H$4*G582</f>
        <v>0</v>
      </c>
      <c r="I582" s="418">
        <f>G582+H582</f>
        <v>0</v>
      </c>
      <c r="J582" s="419"/>
      <c r="K582" s="118"/>
    </row>
    <row r="583" spans="1:11" x14ac:dyDescent="0.3">
      <c r="A583" s="383" t="s">
        <v>1307</v>
      </c>
      <c r="B583" s="384" t="s">
        <v>890</v>
      </c>
      <c r="C583" s="384"/>
      <c r="D583" s="393">
        <v>0</v>
      </c>
      <c r="E583" s="393">
        <v>0</v>
      </c>
      <c r="F583" s="418">
        <v>0</v>
      </c>
      <c r="G583" s="418">
        <f>E583*F583</f>
        <v>0</v>
      </c>
      <c r="H583" s="418">
        <f>$H$4*G583</f>
        <v>0</v>
      </c>
      <c r="I583" s="418">
        <f>G583+H583</f>
        <v>0</v>
      </c>
      <c r="J583" s="419"/>
      <c r="K583" s="118"/>
    </row>
    <row r="584" spans="1:11" x14ac:dyDescent="0.3">
      <c r="A584" s="383" t="s">
        <v>1308</v>
      </c>
      <c r="B584" s="385" t="s">
        <v>892</v>
      </c>
      <c r="C584" s="385"/>
      <c r="D584" s="394">
        <v>0</v>
      </c>
      <c r="E584" s="394">
        <v>0</v>
      </c>
      <c r="F584" s="418">
        <v>0</v>
      </c>
      <c r="G584" s="418">
        <f>E584*F584</f>
        <v>0</v>
      </c>
      <c r="H584" s="418">
        <f>$H$4*G584</f>
        <v>0</v>
      </c>
      <c r="I584" s="418">
        <f>G584+H584</f>
        <v>0</v>
      </c>
      <c r="J584" s="419"/>
      <c r="K584" s="118"/>
    </row>
    <row r="585" spans="1:11" x14ac:dyDescent="0.3">
      <c r="A585" s="383" t="s">
        <v>1309</v>
      </c>
      <c r="B585" s="384" t="s">
        <v>870</v>
      </c>
      <c r="C585" s="384"/>
      <c r="D585" s="393">
        <v>0</v>
      </c>
      <c r="E585" s="393">
        <v>0</v>
      </c>
      <c r="F585" s="418">
        <v>0</v>
      </c>
      <c r="G585" s="418">
        <f>E585*F585</f>
        <v>0</v>
      </c>
      <c r="H585" s="418">
        <f>$H$4*G585</f>
        <v>0</v>
      </c>
      <c r="I585" s="418">
        <f>G585+H585</f>
        <v>0</v>
      </c>
      <c r="J585" s="419"/>
      <c r="K585" s="118"/>
    </row>
    <row r="586" spans="1:11" x14ac:dyDescent="0.3">
      <c r="A586" s="383" t="s">
        <v>1310</v>
      </c>
      <c r="B586" s="384" t="s">
        <v>872</v>
      </c>
      <c r="C586" s="384"/>
      <c r="D586" s="393">
        <v>0</v>
      </c>
      <c r="E586" s="393">
        <v>0</v>
      </c>
      <c r="F586" s="418">
        <v>0</v>
      </c>
      <c r="G586" s="418">
        <f>E586*F586</f>
        <v>0</v>
      </c>
      <c r="H586" s="418">
        <f>$H$4*G586</f>
        <v>0</v>
      </c>
      <c r="I586" s="418">
        <f>G586+H586</f>
        <v>0</v>
      </c>
      <c r="J586" s="419"/>
      <c r="K586" s="118"/>
    </row>
    <row r="587" spans="1:11" ht="18" x14ac:dyDescent="0.35">
      <c r="A587" s="377">
        <v>5.3</v>
      </c>
      <c r="B587" s="378" t="s">
        <v>895</v>
      </c>
      <c r="C587" s="378"/>
      <c r="D587" s="390">
        <v>1</v>
      </c>
      <c r="E587" s="390">
        <v>2</v>
      </c>
      <c r="F587" s="390"/>
      <c r="G587" s="390"/>
      <c r="H587" s="390"/>
      <c r="I587" s="390"/>
      <c r="J587" s="390"/>
      <c r="K587" s="390"/>
    </row>
    <row r="588" spans="1:11" x14ac:dyDescent="0.3">
      <c r="A588" s="379" t="s">
        <v>1311</v>
      </c>
      <c r="B588" s="380" t="s">
        <v>896</v>
      </c>
      <c r="C588" s="380"/>
      <c r="D588" s="391">
        <v>1</v>
      </c>
      <c r="E588" s="391">
        <v>2</v>
      </c>
      <c r="F588" s="391"/>
      <c r="G588" s="391"/>
      <c r="H588" s="391"/>
      <c r="I588" s="391"/>
      <c r="J588" s="391"/>
      <c r="K588" s="391"/>
    </row>
    <row r="589" spans="1:11" x14ac:dyDescent="0.3">
      <c r="A589" s="381" t="s">
        <v>1312</v>
      </c>
      <c r="B589" s="382" t="s">
        <v>898</v>
      </c>
      <c r="C589" s="382"/>
      <c r="D589" s="392">
        <v>1</v>
      </c>
      <c r="E589" s="392">
        <v>2</v>
      </c>
      <c r="F589" s="392"/>
      <c r="G589" s="392"/>
      <c r="H589" s="392"/>
      <c r="I589" s="392"/>
      <c r="J589" s="392"/>
      <c r="K589" s="392"/>
    </row>
    <row r="590" spans="1:11" x14ac:dyDescent="0.3">
      <c r="A590" s="383" t="s">
        <v>1313</v>
      </c>
      <c r="B590" s="384" t="s">
        <v>900</v>
      </c>
      <c r="C590" s="384"/>
      <c r="D590" s="393">
        <v>1</v>
      </c>
      <c r="E590" s="393">
        <v>2</v>
      </c>
      <c r="F590" s="418">
        <v>0</v>
      </c>
      <c r="G590" s="418">
        <f>E590*F590</f>
        <v>0</v>
      </c>
      <c r="H590" s="418">
        <f>$H$4*G590</f>
        <v>0</v>
      </c>
      <c r="I590" s="418">
        <f>G590+H590</f>
        <v>0</v>
      </c>
      <c r="J590" s="419"/>
      <c r="K590" s="118"/>
    </row>
    <row r="591" spans="1:11" x14ac:dyDescent="0.3">
      <c r="A591" s="383" t="s">
        <v>1314</v>
      </c>
      <c r="B591" s="384" t="s">
        <v>902</v>
      </c>
      <c r="C591" s="384"/>
      <c r="D591" s="393">
        <v>1</v>
      </c>
      <c r="E591" s="393">
        <v>2</v>
      </c>
      <c r="F591" s="418">
        <v>0</v>
      </c>
      <c r="G591" s="418">
        <f>E591*F591</f>
        <v>0</v>
      </c>
      <c r="H591" s="418">
        <f>$H$4*G591</f>
        <v>0</v>
      </c>
      <c r="I591" s="418">
        <f>G591+H591</f>
        <v>0</v>
      </c>
      <c r="J591" s="419"/>
      <c r="K591" s="118"/>
    </row>
    <row r="592" spans="1:11" x14ac:dyDescent="0.3">
      <c r="A592" s="383" t="s">
        <v>1315</v>
      </c>
      <c r="B592" s="384" t="s">
        <v>904</v>
      </c>
      <c r="C592" s="384"/>
      <c r="D592" s="393">
        <v>1</v>
      </c>
      <c r="E592" s="393">
        <v>2</v>
      </c>
      <c r="F592" s="418">
        <v>0</v>
      </c>
      <c r="G592" s="418">
        <f>E592*F592</f>
        <v>0</v>
      </c>
      <c r="H592" s="418">
        <f>$H$4*G592</f>
        <v>0</v>
      </c>
      <c r="I592" s="418">
        <f>G592+H592</f>
        <v>0</v>
      </c>
      <c r="J592" s="419"/>
      <c r="K592" s="118"/>
    </row>
    <row r="593" spans="1:11" x14ac:dyDescent="0.3">
      <c r="A593" s="381" t="s">
        <v>1316</v>
      </c>
      <c r="B593" s="382" t="s">
        <v>905</v>
      </c>
      <c r="C593" s="382"/>
      <c r="D593" s="392">
        <v>1</v>
      </c>
      <c r="E593" s="392">
        <v>2</v>
      </c>
      <c r="F593" s="392"/>
      <c r="G593" s="392"/>
      <c r="H593" s="392"/>
      <c r="I593" s="392"/>
      <c r="J593" s="392"/>
      <c r="K593" s="392"/>
    </row>
    <row r="594" spans="1:11" x14ac:dyDescent="0.3">
      <c r="A594" s="383" t="s">
        <v>1317</v>
      </c>
      <c r="B594" s="384" t="s">
        <v>907</v>
      </c>
      <c r="C594" s="384"/>
      <c r="D594" s="393">
        <v>1</v>
      </c>
      <c r="E594" s="393">
        <v>2</v>
      </c>
      <c r="F594" s="418">
        <v>0</v>
      </c>
      <c r="G594" s="418">
        <f>E594*F594</f>
        <v>0</v>
      </c>
      <c r="H594" s="418">
        <f>$H$4*G594</f>
        <v>0</v>
      </c>
      <c r="I594" s="418">
        <f>G594+H594</f>
        <v>0</v>
      </c>
      <c r="J594" s="419"/>
      <c r="K594" s="118"/>
    </row>
    <row r="595" spans="1:11" x14ac:dyDescent="0.3">
      <c r="A595" s="383" t="s">
        <v>1318</v>
      </c>
      <c r="B595" s="384" t="s">
        <v>909</v>
      </c>
      <c r="C595" s="384"/>
      <c r="D595" s="393">
        <v>1</v>
      </c>
      <c r="E595" s="393">
        <v>2</v>
      </c>
      <c r="F595" s="418">
        <v>0</v>
      </c>
      <c r="G595" s="418">
        <f>E595*F595</f>
        <v>0</v>
      </c>
      <c r="H595" s="418">
        <f>$H$4*G595</f>
        <v>0</v>
      </c>
      <c r="I595" s="418">
        <f>G595+H595</f>
        <v>0</v>
      </c>
      <c r="J595" s="419"/>
      <c r="K595" s="118"/>
    </row>
    <row r="596" spans="1:11" x14ac:dyDescent="0.3">
      <c r="A596" s="381" t="s">
        <v>1319</v>
      </c>
      <c r="B596" s="382" t="s">
        <v>911</v>
      </c>
      <c r="C596" s="382"/>
      <c r="D596" s="392">
        <v>1</v>
      </c>
      <c r="E596" s="392">
        <v>2</v>
      </c>
      <c r="F596" s="392"/>
      <c r="G596" s="392"/>
      <c r="H596" s="392"/>
      <c r="I596" s="392"/>
      <c r="J596" s="392"/>
      <c r="K596" s="392"/>
    </row>
    <row r="597" spans="1:11" x14ac:dyDescent="0.3">
      <c r="A597" s="383" t="s">
        <v>1320</v>
      </c>
      <c r="B597" s="384" t="s">
        <v>913</v>
      </c>
      <c r="C597" s="384"/>
      <c r="D597" s="393">
        <v>2</v>
      </c>
      <c r="E597" s="393">
        <v>4</v>
      </c>
      <c r="F597" s="418">
        <v>0</v>
      </c>
      <c r="G597" s="418">
        <f>E597*F597</f>
        <v>0</v>
      </c>
      <c r="H597" s="418">
        <f>$H$4*G597</f>
        <v>0</v>
      </c>
      <c r="I597" s="418">
        <f>G597+H597</f>
        <v>0</v>
      </c>
      <c r="J597" s="419"/>
      <c r="K597" s="118"/>
    </row>
    <row r="598" spans="1:11" x14ac:dyDescent="0.3">
      <c r="A598" s="381" t="s">
        <v>1321</v>
      </c>
      <c r="B598" s="382" t="s">
        <v>915</v>
      </c>
      <c r="C598" s="382"/>
      <c r="D598" s="392">
        <v>1</v>
      </c>
      <c r="E598" s="392">
        <v>2</v>
      </c>
      <c r="F598" s="392"/>
      <c r="G598" s="392"/>
      <c r="H598" s="392"/>
      <c r="I598" s="392"/>
      <c r="J598" s="392"/>
      <c r="K598" s="392"/>
    </row>
    <row r="599" spans="1:11" x14ac:dyDescent="0.3">
      <c r="A599" s="383" t="s">
        <v>1322</v>
      </c>
      <c r="B599" s="384" t="s">
        <v>785</v>
      </c>
      <c r="C599" s="384"/>
      <c r="D599" s="393">
        <v>2</v>
      </c>
      <c r="E599" s="393">
        <v>4</v>
      </c>
      <c r="F599" s="418">
        <v>0</v>
      </c>
      <c r="G599" s="418">
        <f>E599*F599</f>
        <v>0</v>
      </c>
      <c r="H599" s="418">
        <f>$H$4*G599</f>
        <v>0</v>
      </c>
      <c r="I599" s="418">
        <f>G599+H599</f>
        <v>0</v>
      </c>
      <c r="J599" s="419"/>
      <c r="K599" s="118"/>
    </row>
    <row r="600" spans="1:11" x14ac:dyDescent="0.3">
      <c r="A600" s="383" t="s">
        <v>1323</v>
      </c>
      <c r="B600" s="384" t="s">
        <v>918</v>
      </c>
      <c r="C600" s="384"/>
      <c r="D600" s="393">
        <v>1</v>
      </c>
      <c r="E600" s="393">
        <v>2</v>
      </c>
      <c r="F600" s="418">
        <v>0</v>
      </c>
      <c r="G600" s="418">
        <f>E600*F600</f>
        <v>0</v>
      </c>
      <c r="H600" s="418">
        <f>$H$4*G600</f>
        <v>0</v>
      </c>
      <c r="I600" s="418">
        <f>G600+H600</f>
        <v>0</v>
      </c>
      <c r="J600" s="419"/>
      <c r="K600" s="118"/>
    </row>
    <row r="601" spans="1:11" x14ac:dyDescent="0.3">
      <c r="A601" s="383" t="s">
        <v>1324</v>
      </c>
      <c r="B601" s="384" t="s">
        <v>920</v>
      </c>
      <c r="C601" s="384"/>
      <c r="D601" s="393">
        <v>1</v>
      </c>
      <c r="E601" s="393">
        <v>2</v>
      </c>
      <c r="F601" s="418">
        <v>0</v>
      </c>
      <c r="G601" s="418">
        <f>E601*F601</f>
        <v>0</v>
      </c>
      <c r="H601" s="418">
        <f>$H$4*G601</f>
        <v>0</v>
      </c>
      <c r="I601" s="418">
        <f>G601+H601</f>
        <v>0</v>
      </c>
      <c r="J601" s="419"/>
      <c r="K601" s="118"/>
    </row>
    <row r="602" spans="1:11" x14ac:dyDescent="0.3">
      <c r="A602" s="383" t="s">
        <v>1325</v>
      </c>
      <c r="B602" s="384" t="s">
        <v>922</v>
      </c>
      <c r="C602" s="384"/>
      <c r="D602" s="393">
        <v>1</v>
      </c>
      <c r="E602" s="393">
        <v>2</v>
      </c>
      <c r="F602" s="418">
        <v>0</v>
      </c>
      <c r="G602" s="418">
        <f>E602*F602</f>
        <v>0</v>
      </c>
      <c r="H602" s="418">
        <f>$H$4*G602</f>
        <v>0</v>
      </c>
      <c r="I602" s="418">
        <f>G602+H602</f>
        <v>0</v>
      </c>
      <c r="J602" s="419"/>
      <c r="K602" s="118"/>
    </row>
    <row r="603" spans="1:11" x14ac:dyDescent="0.3">
      <c r="A603" s="383" t="s">
        <v>1326</v>
      </c>
      <c r="B603" s="384" t="s">
        <v>924</v>
      </c>
      <c r="C603" s="384"/>
      <c r="D603" s="393">
        <v>1</v>
      </c>
      <c r="E603" s="393">
        <v>2</v>
      </c>
      <c r="F603" s="418">
        <v>0</v>
      </c>
      <c r="G603" s="418">
        <f>E603*F603</f>
        <v>0</v>
      </c>
      <c r="H603" s="418">
        <f>$H$4*G603</f>
        <v>0</v>
      </c>
      <c r="I603" s="418">
        <f>G603+H603</f>
        <v>0</v>
      </c>
      <c r="J603" s="419"/>
      <c r="K603" s="118"/>
    </row>
    <row r="604" spans="1:11" x14ac:dyDescent="0.3">
      <c r="A604" s="379" t="s">
        <v>1316</v>
      </c>
      <c r="B604" s="380" t="s">
        <v>925</v>
      </c>
      <c r="C604" s="380"/>
      <c r="D604" s="391">
        <v>0</v>
      </c>
      <c r="E604" s="391">
        <v>0</v>
      </c>
      <c r="F604" s="391"/>
      <c r="G604" s="391"/>
      <c r="H604" s="391"/>
      <c r="I604" s="391"/>
      <c r="J604" s="391"/>
      <c r="K604" s="391"/>
    </row>
    <row r="605" spans="1:11" x14ac:dyDescent="0.3">
      <c r="A605" s="383" t="s">
        <v>1317</v>
      </c>
      <c r="B605" s="384" t="s">
        <v>926</v>
      </c>
      <c r="C605" s="384"/>
      <c r="D605" s="393">
        <v>0</v>
      </c>
      <c r="E605" s="393">
        <v>0</v>
      </c>
      <c r="F605" s="418">
        <v>0</v>
      </c>
      <c r="G605" s="418">
        <f>E605*F605</f>
        <v>0</v>
      </c>
      <c r="H605" s="418">
        <f>$H$4*G605</f>
        <v>0</v>
      </c>
      <c r="I605" s="418">
        <f>G605+H605</f>
        <v>0</v>
      </c>
      <c r="J605" s="419"/>
      <c r="K605" s="118"/>
    </row>
    <row r="606" spans="1:11" x14ac:dyDescent="0.3">
      <c r="A606" s="383" t="s">
        <v>1318</v>
      </c>
      <c r="B606" s="384" t="s">
        <v>907</v>
      </c>
      <c r="C606" s="384"/>
      <c r="D606" s="393">
        <v>0</v>
      </c>
      <c r="E606" s="393">
        <v>0</v>
      </c>
      <c r="F606" s="418">
        <v>0</v>
      </c>
      <c r="G606" s="418">
        <f>E606*F606</f>
        <v>0</v>
      </c>
      <c r="H606" s="418">
        <f>$H$4*G606</f>
        <v>0</v>
      </c>
      <c r="I606" s="418">
        <f>G606+H606</f>
        <v>0</v>
      </c>
      <c r="J606" s="419"/>
      <c r="K606" s="118"/>
    </row>
    <row r="607" spans="1:11" x14ac:dyDescent="0.3">
      <c r="A607" s="383" t="s">
        <v>1327</v>
      </c>
      <c r="B607" s="384" t="s">
        <v>909</v>
      </c>
      <c r="C607" s="384"/>
      <c r="D607" s="393">
        <v>0</v>
      </c>
      <c r="E607" s="393">
        <v>0</v>
      </c>
      <c r="F607" s="418">
        <v>0</v>
      </c>
      <c r="G607" s="418">
        <f>E607*F607</f>
        <v>0</v>
      </c>
      <c r="H607" s="418">
        <f>$H$4*G607</f>
        <v>0</v>
      </c>
      <c r="I607" s="418">
        <f>G607+H607</f>
        <v>0</v>
      </c>
      <c r="J607" s="419"/>
      <c r="K607" s="118"/>
    </row>
    <row r="608" spans="1:11" x14ac:dyDescent="0.3">
      <c r="A608" s="383" t="s">
        <v>1328</v>
      </c>
      <c r="B608" s="384" t="s">
        <v>913</v>
      </c>
      <c r="C608" s="384"/>
      <c r="D608" s="393">
        <v>0</v>
      </c>
      <c r="E608" s="393">
        <v>0</v>
      </c>
      <c r="F608" s="418">
        <v>0</v>
      </c>
      <c r="G608" s="418">
        <f>E608*F608</f>
        <v>0</v>
      </c>
      <c r="H608" s="418">
        <f>$H$4*G608</f>
        <v>0</v>
      </c>
      <c r="I608" s="418">
        <f>G608+H608</f>
        <v>0</v>
      </c>
      <c r="J608" s="419"/>
      <c r="K608" s="118"/>
    </row>
    <row r="609" spans="1:11" x14ac:dyDescent="0.3">
      <c r="A609" s="383" t="s">
        <v>1329</v>
      </c>
      <c r="B609" s="384" t="s">
        <v>930</v>
      </c>
      <c r="C609" s="384"/>
      <c r="D609" s="393">
        <v>0</v>
      </c>
      <c r="E609" s="393">
        <v>0</v>
      </c>
      <c r="F609" s="418">
        <v>0</v>
      </c>
      <c r="G609" s="418">
        <f>E609*F609</f>
        <v>0</v>
      </c>
      <c r="H609" s="418">
        <f>$H$4*G609</f>
        <v>0</v>
      </c>
      <c r="I609" s="418">
        <f>G609+H609</f>
        <v>0</v>
      </c>
      <c r="J609" s="419"/>
      <c r="K609" s="118"/>
    </row>
    <row r="610" spans="1:11" ht="21" x14ac:dyDescent="0.4">
      <c r="A610" s="375">
        <v>6</v>
      </c>
      <c r="B610" s="376" t="s">
        <v>1330</v>
      </c>
      <c r="C610" s="376"/>
      <c r="D610" s="414">
        <v>1</v>
      </c>
      <c r="E610" s="414">
        <v>1</v>
      </c>
      <c r="F610" s="414"/>
      <c r="G610" s="414"/>
      <c r="H610" s="414"/>
      <c r="I610" s="414"/>
      <c r="J610" s="414"/>
      <c r="K610" s="414"/>
    </row>
    <row r="611" spans="1:11" ht="18" x14ac:dyDescent="0.35">
      <c r="A611" s="377">
        <v>6.1</v>
      </c>
      <c r="B611" s="378" t="s">
        <v>742</v>
      </c>
      <c r="C611" s="378"/>
      <c r="D611" s="390">
        <v>1</v>
      </c>
      <c r="E611" s="390">
        <v>1</v>
      </c>
      <c r="F611" s="390"/>
      <c r="G611" s="390"/>
      <c r="H611" s="390"/>
      <c r="I611" s="390"/>
      <c r="J611" s="390"/>
      <c r="K611" s="390"/>
    </row>
    <row r="612" spans="1:11" x14ac:dyDescent="0.3">
      <c r="A612" s="379" t="s">
        <v>114</v>
      </c>
      <c r="B612" s="380" t="s">
        <v>743</v>
      </c>
      <c r="C612" s="380"/>
      <c r="D612" s="391">
        <v>1</v>
      </c>
      <c r="E612" s="391">
        <v>1</v>
      </c>
      <c r="F612" s="391"/>
      <c r="G612" s="391"/>
      <c r="H612" s="391"/>
      <c r="I612" s="391"/>
      <c r="J612" s="391"/>
      <c r="K612" s="391"/>
    </row>
    <row r="613" spans="1:11" x14ac:dyDescent="0.3">
      <c r="A613" s="381" t="s">
        <v>1331</v>
      </c>
      <c r="B613" s="382" t="s">
        <v>745</v>
      </c>
      <c r="C613" s="382"/>
      <c r="D613" s="392">
        <v>1</v>
      </c>
      <c r="E613" s="392">
        <v>1</v>
      </c>
      <c r="F613" s="392"/>
      <c r="G613" s="392"/>
      <c r="H613" s="392"/>
      <c r="I613" s="392"/>
      <c r="J613" s="392"/>
      <c r="K613" s="392"/>
    </row>
    <row r="614" spans="1:11" x14ac:dyDescent="0.3">
      <c r="A614" s="383" t="s">
        <v>1332</v>
      </c>
      <c r="B614" s="384" t="s">
        <v>747</v>
      </c>
      <c r="C614" s="384"/>
      <c r="D614" s="393">
        <v>1</v>
      </c>
      <c r="E614" s="393">
        <v>1</v>
      </c>
      <c r="F614" s="418">
        <v>0</v>
      </c>
      <c r="G614" s="418">
        <f>E614*F614</f>
        <v>0</v>
      </c>
      <c r="H614" s="418">
        <f>$H$4*G614</f>
        <v>0</v>
      </c>
      <c r="I614" s="418">
        <f>G614+H614</f>
        <v>0</v>
      </c>
      <c r="J614" s="419"/>
      <c r="K614" s="118"/>
    </row>
    <row r="615" spans="1:11" x14ac:dyDescent="0.3">
      <c r="A615" s="381" t="s">
        <v>1333</v>
      </c>
      <c r="B615" s="382" t="s">
        <v>749</v>
      </c>
      <c r="C615" s="382"/>
      <c r="D615" s="392">
        <v>1</v>
      </c>
      <c r="E615" s="392">
        <v>1</v>
      </c>
      <c r="F615" s="392"/>
      <c r="G615" s="392"/>
      <c r="H615" s="392"/>
      <c r="I615" s="392"/>
      <c r="J615" s="392"/>
      <c r="K615" s="392"/>
    </row>
    <row r="616" spans="1:11" x14ac:dyDescent="0.3">
      <c r="A616" s="383" t="s">
        <v>1334</v>
      </c>
      <c r="B616" s="384" t="s">
        <v>751</v>
      </c>
      <c r="C616" s="384"/>
      <c r="D616" s="393">
        <v>0</v>
      </c>
      <c r="E616" s="393">
        <v>0</v>
      </c>
      <c r="F616" s="418">
        <v>0</v>
      </c>
      <c r="G616" s="418">
        <f>E616*F616</f>
        <v>0</v>
      </c>
      <c r="H616" s="418">
        <f>$H$4*G616</f>
        <v>0</v>
      </c>
      <c r="I616" s="418">
        <f>G616+H616</f>
        <v>0</v>
      </c>
      <c r="J616" s="419"/>
      <c r="K616" s="118"/>
    </row>
    <row r="617" spans="1:11" x14ac:dyDescent="0.3">
      <c r="A617" s="383" t="s">
        <v>1335</v>
      </c>
      <c r="B617" s="384" t="s">
        <v>753</v>
      </c>
      <c r="C617" s="384"/>
      <c r="D617" s="393">
        <v>0</v>
      </c>
      <c r="E617" s="393">
        <v>0</v>
      </c>
      <c r="F617" s="418">
        <v>0</v>
      </c>
      <c r="G617" s="418">
        <f>E617*F617</f>
        <v>0</v>
      </c>
      <c r="H617" s="418">
        <f>$H$4*G617</f>
        <v>0</v>
      </c>
      <c r="I617" s="418">
        <f>G617+H617</f>
        <v>0</v>
      </c>
      <c r="J617" s="419"/>
      <c r="K617" s="118"/>
    </row>
    <row r="618" spans="1:11" x14ac:dyDescent="0.3">
      <c r="A618" s="383" t="s">
        <v>1336</v>
      </c>
      <c r="B618" s="384" t="s">
        <v>755</v>
      </c>
      <c r="C618" s="384"/>
      <c r="D618" s="393">
        <v>0</v>
      </c>
      <c r="E618" s="393">
        <v>0</v>
      </c>
      <c r="F618" s="418">
        <v>0</v>
      </c>
      <c r="G618" s="418">
        <f>E618*F618</f>
        <v>0</v>
      </c>
      <c r="H618" s="418">
        <f>$H$4*G618</f>
        <v>0</v>
      </c>
      <c r="I618" s="418">
        <f>G618+H618</f>
        <v>0</v>
      </c>
      <c r="J618" s="419"/>
      <c r="K618" s="118"/>
    </row>
    <row r="619" spans="1:11" x14ac:dyDescent="0.3">
      <c r="A619" s="383" t="s">
        <v>1337</v>
      </c>
      <c r="B619" s="384" t="s">
        <v>450</v>
      </c>
      <c r="C619" s="384"/>
      <c r="D619" s="393">
        <v>0</v>
      </c>
      <c r="E619" s="393">
        <v>0</v>
      </c>
      <c r="F619" s="418">
        <v>0</v>
      </c>
      <c r="G619" s="418">
        <f>E619*F619</f>
        <v>0</v>
      </c>
      <c r="H619" s="418">
        <f>$H$4*G619</f>
        <v>0</v>
      </c>
      <c r="I619" s="418">
        <f>G619+H619</f>
        <v>0</v>
      </c>
      <c r="J619" s="419"/>
      <c r="K619" s="118"/>
    </row>
    <row r="620" spans="1:11" x14ac:dyDescent="0.3">
      <c r="A620" s="383" t="s">
        <v>1338</v>
      </c>
      <c r="B620" s="384" t="s">
        <v>758</v>
      </c>
      <c r="C620" s="384"/>
      <c r="D620" s="393">
        <v>1</v>
      </c>
      <c r="E620" s="393">
        <v>1</v>
      </c>
      <c r="F620" s="418">
        <v>0</v>
      </c>
      <c r="G620" s="418">
        <f>E620*F620</f>
        <v>0</v>
      </c>
      <c r="H620" s="418">
        <f>$H$4*G620</f>
        <v>0</v>
      </c>
      <c r="I620" s="418">
        <f>G620+H620</f>
        <v>0</v>
      </c>
      <c r="J620" s="419"/>
      <c r="K620" s="118"/>
    </row>
    <row r="621" spans="1:11" x14ac:dyDescent="0.3">
      <c r="A621" s="379" t="s">
        <v>115</v>
      </c>
      <c r="B621" s="380" t="s">
        <v>759</v>
      </c>
      <c r="C621" s="380"/>
      <c r="D621" s="391">
        <v>1</v>
      </c>
      <c r="E621" s="391">
        <v>1</v>
      </c>
      <c r="F621" s="391"/>
      <c r="G621" s="391"/>
      <c r="H621" s="391"/>
      <c r="I621" s="391"/>
      <c r="J621" s="391"/>
      <c r="K621" s="391"/>
    </row>
    <row r="622" spans="1:11" x14ac:dyDescent="0.3">
      <c r="A622" s="381" t="s">
        <v>1339</v>
      </c>
      <c r="B622" s="382" t="s">
        <v>761</v>
      </c>
      <c r="C622" s="382"/>
      <c r="D622" s="392">
        <v>1</v>
      </c>
      <c r="E622" s="392">
        <v>1</v>
      </c>
      <c r="F622" s="392"/>
      <c r="G622" s="392"/>
      <c r="H622" s="392"/>
      <c r="I622" s="392"/>
      <c r="J622" s="392"/>
      <c r="K622" s="392"/>
    </row>
    <row r="623" spans="1:11" x14ac:dyDescent="0.3">
      <c r="A623" s="383" t="s">
        <v>1340</v>
      </c>
      <c r="B623" s="384" t="s">
        <v>763</v>
      </c>
      <c r="C623" s="384"/>
      <c r="D623" s="393">
        <v>1</v>
      </c>
      <c r="E623" s="393">
        <v>1</v>
      </c>
      <c r="F623" s="418">
        <v>0</v>
      </c>
      <c r="G623" s="418">
        <f>E623*F623</f>
        <v>0</v>
      </c>
      <c r="H623" s="418">
        <f>$H$4*G623</f>
        <v>0</v>
      </c>
      <c r="I623" s="418">
        <f>G623+H623</f>
        <v>0</v>
      </c>
      <c r="J623" s="419"/>
      <c r="K623" s="118"/>
    </row>
    <row r="624" spans="1:11" x14ac:dyDescent="0.3">
      <c r="A624" s="383" t="s">
        <v>1341</v>
      </c>
      <c r="B624" s="384" t="s">
        <v>766</v>
      </c>
      <c r="C624" s="384"/>
      <c r="D624" s="393">
        <v>1</v>
      </c>
      <c r="E624" s="519">
        <v>1</v>
      </c>
      <c r="F624" s="418">
        <v>0</v>
      </c>
      <c r="G624" s="418">
        <f>E624*F624</f>
        <v>0</v>
      </c>
      <c r="H624" s="418">
        <f>$H$4*G624</f>
        <v>0</v>
      </c>
      <c r="I624" s="418">
        <f>G624+H624</f>
        <v>0</v>
      </c>
      <c r="J624" s="419"/>
      <c r="K624" s="118"/>
    </row>
    <row r="625" spans="1:11" x14ac:dyDescent="0.3">
      <c r="A625" s="383" t="s">
        <v>1342</v>
      </c>
      <c r="B625" s="384" t="s">
        <v>768</v>
      </c>
      <c r="C625" s="384"/>
      <c r="D625" s="519">
        <v>0</v>
      </c>
      <c r="E625" s="519">
        <v>0</v>
      </c>
      <c r="F625" s="418">
        <v>0</v>
      </c>
      <c r="G625" s="418">
        <f>E625*F625</f>
        <v>0</v>
      </c>
      <c r="H625" s="418">
        <f>$H$4*G625</f>
        <v>0</v>
      </c>
      <c r="I625" s="418">
        <f>G625+H625</f>
        <v>0</v>
      </c>
      <c r="J625" s="419"/>
      <c r="K625" s="118"/>
    </row>
    <row r="626" spans="1:11" x14ac:dyDescent="0.3">
      <c r="A626" s="381" t="s">
        <v>1343</v>
      </c>
      <c r="B626" s="382" t="s">
        <v>770</v>
      </c>
      <c r="C626" s="382"/>
      <c r="D626" s="392">
        <v>0</v>
      </c>
      <c r="E626" s="392">
        <v>0</v>
      </c>
      <c r="F626" s="392"/>
      <c r="G626" s="392"/>
      <c r="H626" s="392"/>
      <c r="I626" s="392"/>
      <c r="J626" s="392"/>
      <c r="K626" s="392"/>
    </row>
    <row r="627" spans="1:11" x14ac:dyDescent="0.3">
      <c r="A627" s="383" t="s">
        <v>1344</v>
      </c>
      <c r="B627" s="384" t="s">
        <v>763</v>
      </c>
      <c r="C627" s="384"/>
      <c r="D627" s="393">
        <v>0</v>
      </c>
      <c r="E627" s="519">
        <v>0</v>
      </c>
      <c r="F627" s="418">
        <v>0</v>
      </c>
      <c r="G627" s="418">
        <f>E627*F627</f>
        <v>0</v>
      </c>
      <c r="H627" s="418">
        <f>$H$4*G627</f>
        <v>0</v>
      </c>
      <c r="I627" s="418">
        <f>G627+H627</f>
        <v>0</v>
      </c>
      <c r="J627" s="419"/>
      <c r="K627" s="118"/>
    </row>
    <row r="628" spans="1:11" x14ac:dyDescent="0.3">
      <c r="A628" s="381" t="s">
        <v>1345</v>
      </c>
      <c r="B628" s="382" t="s">
        <v>773</v>
      </c>
      <c r="C628" s="382"/>
      <c r="D628" s="392">
        <v>0</v>
      </c>
      <c r="E628" s="523">
        <v>0</v>
      </c>
      <c r="F628" s="392"/>
      <c r="G628" s="392"/>
      <c r="H628" s="392"/>
      <c r="I628" s="392"/>
      <c r="J628" s="392"/>
      <c r="K628" s="392"/>
    </row>
    <row r="629" spans="1:11" x14ac:dyDescent="0.3">
      <c r="A629" s="383" t="s">
        <v>1346</v>
      </c>
      <c r="B629" s="384" t="s">
        <v>775</v>
      </c>
      <c r="C629" s="384"/>
      <c r="D629" s="393">
        <v>0</v>
      </c>
      <c r="E629" s="519">
        <v>0</v>
      </c>
      <c r="F629" s="418">
        <v>0</v>
      </c>
      <c r="G629" s="418">
        <f>E629*F629</f>
        <v>0</v>
      </c>
      <c r="H629" s="418">
        <f>$H$4*G629</f>
        <v>0</v>
      </c>
      <c r="I629" s="418">
        <f>G629+H629</f>
        <v>0</v>
      </c>
      <c r="J629" s="419"/>
      <c r="K629" s="118"/>
    </row>
    <row r="630" spans="1:11" x14ac:dyDescent="0.3">
      <c r="A630" s="383" t="s">
        <v>1347</v>
      </c>
      <c r="B630" s="384" t="s">
        <v>777</v>
      </c>
      <c r="C630" s="384"/>
      <c r="D630" s="393">
        <v>0</v>
      </c>
      <c r="E630" s="519">
        <v>0</v>
      </c>
      <c r="F630" s="418">
        <v>0</v>
      </c>
      <c r="G630" s="418">
        <f>E630*F630</f>
        <v>0</v>
      </c>
      <c r="H630" s="418">
        <f>$H$4*G630</f>
        <v>0</v>
      </c>
      <c r="I630" s="418">
        <f>G630+H630</f>
        <v>0</v>
      </c>
      <c r="J630" s="419"/>
      <c r="K630" s="118"/>
    </row>
    <row r="631" spans="1:11" x14ac:dyDescent="0.3">
      <c r="A631" s="381" t="s">
        <v>1348</v>
      </c>
      <c r="B631" s="382" t="s">
        <v>392</v>
      </c>
      <c r="C631" s="382"/>
      <c r="D631" s="392">
        <v>0</v>
      </c>
      <c r="E631" s="392">
        <v>0</v>
      </c>
      <c r="F631" s="392"/>
      <c r="G631" s="392"/>
      <c r="H631" s="392"/>
      <c r="I631" s="392"/>
      <c r="J631" s="392"/>
      <c r="K631" s="392"/>
    </row>
    <row r="632" spans="1:11" x14ac:dyDescent="0.3">
      <c r="A632" s="383" t="s">
        <v>1349</v>
      </c>
      <c r="B632" s="384" t="s">
        <v>780</v>
      </c>
      <c r="C632" s="384"/>
      <c r="D632" s="393">
        <v>0</v>
      </c>
      <c r="E632" s="393">
        <v>0</v>
      </c>
      <c r="F632" s="418">
        <v>0</v>
      </c>
      <c r="G632" s="418">
        <f>E632*F632</f>
        <v>0</v>
      </c>
      <c r="H632" s="418">
        <f>$H$4*G632</f>
        <v>0</v>
      </c>
      <c r="I632" s="418">
        <f>G632+H632</f>
        <v>0</v>
      </c>
      <c r="J632" s="419"/>
      <c r="K632" s="118"/>
    </row>
    <row r="633" spans="1:11" x14ac:dyDescent="0.3">
      <c r="A633" s="386" t="s">
        <v>1350</v>
      </c>
      <c r="B633" s="385" t="s">
        <v>764</v>
      </c>
      <c r="C633" s="385"/>
      <c r="D633" s="394">
        <v>0</v>
      </c>
      <c r="E633" s="394">
        <v>0</v>
      </c>
      <c r="F633" s="418">
        <v>0</v>
      </c>
      <c r="G633" s="418">
        <f>E633*F633</f>
        <v>0</v>
      </c>
      <c r="H633" s="418">
        <f>$H$4*G633</f>
        <v>0</v>
      </c>
      <c r="I633" s="418">
        <f>G633+H633</f>
        <v>0</v>
      </c>
      <c r="J633" s="419"/>
      <c r="K633" s="118"/>
    </row>
    <row r="634" spans="1:11" x14ac:dyDescent="0.3">
      <c r="A634" s="386" t="s">
        <v>1351</v>
      </c>
      <c r="B634" s="385" t="s">
        <v>783</v>
      </c>
      <c r="C634" s="385"/>
      <c r="D634" s="394">
        <v>0</v>
      </c>
      <c r="E634" s="394">
        <v>0</v>
      </c>
      <c r="F634" s="418">
        <v>0</v>
      </c>
      <c r="G634" s="418">
        <f>E634*F634</f>
        <v>0</v>
      </c>
      <c r="H634" s="418">
        <f>$H$4*G634</f>
        <v>0</v>
      </c>
      <c r="I634" s="418">
        <f>G634+H634</f>
        <v>0</v>
      </c>
      <c r="J634" s="419"/>
      <c r="K634" s="118"/>
    </row>
    <row r="635" spans="1:11" x14ac:dyDescent="0.3">
      <c r="A635" s="386" t="s">
        <v>1352</v>
      </c>
      <c r="B635" s="385" t="s">
        <v>785</v>
      </c>
      <c r="C635" s="385"/>
      <c r="D635" s="394">
        <v>0</v>
      </c>
      <c r="E635" s="394">
        <v>0</v>
      </c>
      <c r="F635" s="418">
        <v>0</v>
      </c>
      <c r="G635" s="418">
        <f>E635*F635</f>
        <v>0</v>
      </c>
      <c r="H635" s="418">
        <f>$H$4*G635</f>
        <v>0</v>
      </c>
      <c r="I635" s="418">
        <f>G635+H635</f>
        <v>0</v>
      </c>
      <c r="J635" s="419"/>
      <c r="K635" s="118"/>
    </row>
    <row r="636" spans="1:11" x14ac:dyDescent="0.3">
      <c r="A636" s="381" t="s">
        <v>1353</v>
      </c>
      <c r="B636" s="382" t="s">
        <v>787</v>
      </c>
      <c r="C636" s="382"/>
      <c r="D636" s="392">
        <v>1</v>
      </c>
      <c r="E636" s="392">
        <v>1</v>
      </c>
      <c r="F636" s="392"/>
      <c r="G636" s="392"/>
      <c r="H636" s="392"/>
      <c r="I636" s="392"/>
      <c r="J636" s="392"/>
      <c r="K636" s="392"/>
    </row>
    <row r="637" spans="1:11" x14ac:dyDescent="0.3">
      <c r="A637" s="383" t="s">
        <v>1354</v>
      </c>
      <c r="B637" s="384" t="s">
        <v>789</v>
      </c>
      <c r="C637" s="384"/>
      <c r="D637" s="393">
        <v>1</v>
      </c>
      <c r="E637" s="393">
        <v>1</v>
      </c>
      <c r="F637" s="418">
        <v>0</v>
      </c>
      <c r="G637" s="418">
        <f t="shared" ref="G637:G643" si="45">E637*F637</f>
        <v>0</v>
      </c>
      <c r="H637" s="418">
        <f t="shared" ref="H637:H643" si="46">$H$4*G637</f>
        <v>0</v>
      </c>
      <c r="I637" s="418">
        <f t="shared" ref="I637:I643" si="47">G637+H637</f>
        <v>0</v>
      </c>
      <c r="J637" s="419"/>
      <c r="K637" s="118"/>
    </row>
    <row r="638" spans="1:11" x14ac:dyDescent="0.3">
      <c r="A638" s="386" t="s">
        <v>1355</v>
      </c>
      <c r="B638" s="385" t="s">
        <v>791</v>
      </c>
      <c r="C638" s="385"/>
      <c r="D638" s="394">
        <v>1</v>
      </c>
      <c r="E638" s="394">
        <v>1</v>
      </c>
      <c r="F638" s="418">
        <v>0</v>
      </c>
      <c r="G638" s="418">
        <f t="shared" si="45"/>
        <v>0</v>
      </c>
      <c r="H638" s="418">
        <f t="shared" si="46"/>
        <v>0</v>
      </c>
      <c r="I638" s="418">
        <f t="shared" si="47"/>
        <v>0</v>
      </c>
      <c r="J638" s="419"/>
      <c r="K638" s="118"/>
    </row>
    <row r="639" spans="1:11" x14ac:dyDescent="0.3">
      <c r="A639" s="383" t="s">
        <v>1356</v>
      </c>
      <c r="B639" s="384" t="s">
        <v>793</v>
      </c>
      <c r="C639" s="384"/>
      <c r="D639" s="393">
        <v>1</v>
      </c>
      <c r="E639" s="393">
        <v>1</v>
      </c>
      <c r="F639" s="418">
        <v>0</v>
      </c>
      <c r="G639" s="418">
        <f t="shared" si="45"/>
        <v>0</v>
      </c>
      <c r="H639" s="418">
        <f t="shared" si="46"/>
        <v>0</v>
      </c>
      <c r="I639" s="418">
        <f t="shared" si="47"/>
        <v>0</v>
      </c>
      <c r="J639" s="419"/>
      <c r="K639" s="118"/>
    </row>
    <row r="640" spans="1:11" x14ac:dyDescent="0.3">
      <c r="A640" s="386" t="s">
        <v>1357</v>
      </c>
      <c r="B640" s="385" t="s">
        <v>791</v>
      </c>
      <c r="C640" s="385"/>
      <c r="D640" s="394">
        <v>1</v>
      </c>
      <c r="E640" s="394">
        <v>1</v>
      </c>
      <c r="F640" s="418">
        <v>0</v>
      </c>
      <c r="G640" s="418">
        <f t="shared" si="45"/>
        <v>0</v>
      </c>
      <c r="H640" s="418">
        <f t="shared" si="46"/>
        <v>0</v>
      </c>
      <c r="I640" s="418">
        <f t="shared" si="47"/>
        <v>0</v>
      </c>
      <c r="J640" s="419"/>
      <c r="K640" s="118"/>
    </row>
    <row r="641" spans="1:11" x14ac:dyDescent="0.3">
      <c r="A641" s="383" t="s">
        <v>1358</v>
      </c>
      <c r="B641" s="384" t="s">
        <v>796</v>
      </c>
      <c r="C641" s="384"/>
      <c r="D641" s="393">
        <v>0</v>
      </c>
      <c r="E641" s="393">
        <v>0</v>
      </c>
      <c r="F641" s="418">
        <v>0</v>
      </c>
      <c r="G641" s="418">
        <f t="shared" si="45"/>
        <v>0</v>
      </c>
      <c r="H641" s="418">
        <f t="shared" si="46"/>
        <v>0</v>
      </c>
      <c r="I641" s="418">
        <f t="shared" si="47"/>
        <v>0</v>
      </c>
      <c r="J641" s="419"/>
      <c r="K641" s="118"/>
    </row>
    <row r="642" spans="1:11" x14ac:dyDescent="0.3">
      <c r="A642" s="383" t="s">
        <v>1359</v>
      </c>
      <c r="B642" s="384" t="s">
        <v>798</v>
      </c>
      <c r="C642" s="384"/>
      <c r="D642" s="393">
        <v>0</v>
      </c>
      <c r="E642" s="393">
        <v>0</v>
      </c>
      <c r="F642" s="418">
        <v>0</v>
      </c>
      <c r="G642" s="418">
        <f t="shared" si="45"/>
        <v>0</v>
      </c>
      <c r="H642" s="418">
        <f t="shared" si="46"/>
        <v>0</v>
      </c>
      <c r="I642" s="418">
        <f t="shared" si="47"/>
        <v>0</v>
      </c>
      <c r="J642" s="419"/>
      <c r="K642" s="118"/>
    </row>
    <row r="643" spans="1:11" x14ac:dyDescent="0.3">
      <c r="A643" s="383" t="s">
        <v>1360</v>
      </c>
      <c r="B643" s="384" t="s">
        <v>800</v>
      </c>
      <c r="C643" s="384"/>
      <c r="D643" s="393">
        <v>0</v>
      </c>
      <c r="E643" s="393">
        <v>0</v>
      </c>
      <c r="F643" s="418">
        <v>0</v>
      </c>
      <c r="G643" s="418">
        <f t="shared" si="45"/>
        <v>0</v>
      </c>
      <c r="H643" s="418">
        <f t="shared" si="46"/>
        <v>0</v>
      </c>
      <c r="I643" s="418">
        <f t="shared" si="47"/>
        <v>0</v>
      </c>
      <c r="J643" s="419"/>
      <c r="K643" s="118"/>
    </row>
    <row r="644" spans="1:11" x14ac:dyDescent="0.3">
      <c r="A644" s="379" t="s">
        <v>116</v>
      </c>
      <c r="B644" s="380" t="s">
        <v>801</v>
      </c>
      <c r="C644" s="380"/>
      <c r="D644" s="391">
        <v>0</v>
      </c>
      <c r="E644" s="391">
        <v>0</v>
      </c>
      <c r="F644" s="391"/>
      <c r="G644" s="391"/>
      <c r="H644" s="391"/>
      <c r="I644" s="391"/>
      <c r="J644" s="391"/>
      <c r="K644" s="391"/>
    </row>
    <row r="645" spans="1:11" x14ac:dyDescent="0.3">
      <c r="A645" s="381" t="s">
        <v>1361</v>
      </c>
      <c r="B645" s="382" t="s">
        <v>803</v>
      </c>
      <c r="C645" s="382"/>
      <c r="D645" s="392">
        <v>0</v>
      </c>
      <c r="E645" s="392">
        <v>0</v>
      </c>
      <c r="F645" s="392"/>
      <c r="G645" s="392"/>
      <c r="H645" s="392"/>
      <c r="I645" s="392"/>
      <c r="J645" s="392"/>
      <c r="K645" s="392"/>
    </row>
    <row r="646" spans="1:11" x14ac:dyDescent="0.3">
      <c r="A646" s="383" t="s">
        <v>1362</v>
      </c>
      <c r="B646" s="384" t="s">
        <v>805</v>
      </c>
      <c r="C646" s="384"/>
      <c r="D646" s="393">
        <v>0</v>
      </c>
      <c r="E646" s="393">
        <v>0</v>
      </c>
      <c r="F646" s="418">
        <v>0</v>
      </c>
      <c r="G646" s="418">
        <f>E646*F646</f>
        <v>0</v>
      </c>
      <c r="H646" s="418">
        <f>$H$4*G646</f>
        <v>0</v>
      </c>
      <c r="I646" s="418">
        <f>G646+H646</f>
        <v>0</v>
      </c>
      <c r="J646" s="419"/>
      <c r="K646" s="118"/>
    </row>
    <row r="647" spans="1:11" x14ac:dyDescent="0.3">
      <c r="A647" s="383" t="s">
        <v>1363</v>
      </c>
      <c r="B647" s="384" t="s">
        <v>807</v>
      </c>
      <c r="C647" s="384"/>
      <c r="D647" s="393">
        <v>0</v>
      </c>
      <c r="E647" s="393">
        <v>0</v>
      </c>
      <c r="F647" s="418">
        <v>0</v>
      </c>
      <c r="G647" s="418">
        <f>E647*F647</f>
        <v>0</v>
      </c>
      <c r="H647" s="418">
        <f>$H$4*G647</f>
        <v>0</v>
      </c>
      <c r="I647" s="418">
        <f>G647+H647</f>
        <v>0</v>
      </c>
      <c r="J647" s="419"/>
      <c r="K647" s="118"/>
    </row>
    <row r="648" spans="1:11" x14ac:dyDescent="0.3">
      <c r="A648" s="383" t="s">
        <v>1364</v>
      </c>
      <c r="B648" s="384" t="s">
        <v>809</v>
      </c>
      <c r="C648" s="384"/>
      <c r="D648" s="393">
        <v>0</v>
      </c>
      <c r="E648" s="393">
        <v>0</v>
      </c>
      <c r="F648" s="418">
        <v>0</v>
      </c>
      <c r="G648" s="418">
        <f>E648*F648</f>
        <v>0</v>
      </c>
      <c r="H648" s="418">
        <f>$H$4*G648</f>
        <v>0</v>
      </c>
      <c r="I648" s="418">
        <f>G648+H648</f>
        <v>0</v>
      </c>
      <c r="J648" s="419"/>
      <c r="K648" s="118"/>
    </row>
    <row r="649" spans="1:11" x14ac:dyDescent="0.3">
      <c r="A649" s="381" t="s">
        <v>1365</v>
      </c>
      <c r="B649" s="382" t="s">
        <v>811</v>
      </c>
      <c r="C649" s="382"/>
      <c r="D649" s="392">
        <v>0</v>
      </c>
      <c r="E649" s="392">
        <v>0</v>
      </c>
      <c r="F649" s="392"/>
      <c r="G649" s="392"/>
      <c r="H649" s="392"/>
      <c r="I649" s="392"/>
      <c r="J649" s="392"/>
      <c r="K649" s="392"/>
    </row>
    <row r="650" spans="1:11" x14ac:dyDescent="0.3">
      <c r="A650" s="383" t="s">
        <v>1366</v>
      </c>
      <c r="B650" s="384" t="s">
        <v>805</v>
      </c>
      <c r="C650" s="384"/>
      <c r="D650" s="393">
        <v>0</v>
      </c>
      <c r="E650" s="393">
        <v>0</v>
      </c>
      <c r="F650" s="418">
        <v>0</v>
      </c>
      <c r="G650" s="418">
        <f>E650*F650</f>
        <v>0</v>
      </c>
      <c r="H650" s="418">
        <f>$H$4*G650</f>
        <v>0</v>
      </c>
      <c r="I650" s="418">
        <f>G650+H650</f>
        <v>0</v>
      </c>
      <c r="J650" s="419"/>
      <c r="K650" s="118"/>
    </row>
    <row r="651" spans="1:11" x14ac:dyDescent="0.3">
      <c r="A651" s="381" t="s">
        <v>1367</v>
      </c>
      <c r="B651" s="382" t="s">
        <v>814</v>
      </c>
      <c r="C651" s="382"/>
      <c r="D651" s="392">
        <v>0</v>
      </c>
      <c r="E651" s="392">
        <v>0</v>
      </c>
      <c r="F651" s="392"/>
      <c r="G651" s="392"/>
      <c r="H651" s="392"/>
      <c r="I651" s="392"/>
      <c r="J651" s="392"/>
      <c r="K651" s="392"/>
    </row>
    <row r="652" spans="1:11" x14ac:dyDescent="0.3">
      <c r="A652" s="383" t="s">
        <v>1368</v>
      </c>
      <c r="B652" s="384" t="s">
        <v>816</v>
      </c>
      <c r="C652" s="384"/>
      <c r="D652" s="393">
        <v>0</v>
      </c>
      <c r="E652" s="393">
        <v>0</v>
      </c>
      <c r="F652" s="418">
        <v>0</v>
      </c>
      <c r="G652" s="418">
        <f>E652*F652</f>
        <v>0</v>
      </c>
      <c r="H652" s="418">
        <f>$H$4*G652</f>
        <v>0</v>
      </c>
      <c r="I652" s="418">
        <f>G652+H652</f>
        <v>0</v>
      </c>
      <c r="J652" s="419"/>
      <c r="K652" s="118"/>
    </row>
    <row r="653" spans="1:11" x14ac:dyDescent="0.3">
      <c r="A653" s="383" t="s">
        <v>1369</v>
      </c>
      <c r="B653" s="384" t="s">
        <v>818</v>
      </c>
      <c r="C653" s="384"/>
      <c r="D653" s="393">
        <v>0</v>
      </c>
      <c r="E653" s="393">
        <v>0</v>
      </c>
      <c r="F653" s="418">
        <v>0</v>
      </c>
      <c r="G653" s="418">
        <f>E653*F653</f>
        <v>0</v>
      </c>
      <c r="H653" s="418">
        <f>$H$4*G653</f>
        <v>0</v>
      </c>
      <c r="I653" s="418">
        <f>G653+H653</f>
        <v>0</v>
      </c>
      <c r="J653" s="419"/>
      <c r="K653" s="118"/>
    </row>
    <row r="654" spans="1:11" x14ac:dyDescent="0.3">
      <c r="A654" s="381" t="s">
        <v>1370</v>
      </c>
      <c r="B654" s="382" t="s">
        <v>391</v>
      </c>
      <c r="C654" s="382"/>
      <c r="D654" s="392">
        <v>0</v>
      </c>
      <c r="E654" s="392">
        <v>0</v>
      </c>
      <c r="F654" s="392"/>
      <c r="G654" s="392"/>
      <c r="H654" s="392"/>
      <c r="I654" s="392"/>
      <c r="J654" s="392"/>
      <c r="K654" s="392"/>
    </row>
    <row r="655" spans="1:11" x14ac:dyDescent="0.3">
      <c r="A655" s="383" t="s">
        <v>1371</v>
      </c>
      <c r="B655" s="384" t="s">
        <v>821</v>
      </c>
      <c r="C655" s="384"/>
      <c r="D655" s="393">
        <v>0</v>
      </c>
      <c r="E655" s="393">
        <v>0</v>
      </c>
      <c r="F655" s="418">
        <v>0</v>
      </c>
      <c r="G655" s="418">
        <f>E655*F655</f>
        <v>0</v>
      </c>
      <c r="H655" s="418">
        <f>$H$4*G655</f>
        <v>0</v>
      </c>
      <c r="I655" s="418">
        <f>G655+H655</f>
        <v>0</v>
      </c>
      <c r="J655" s="419"/>
      <c r="K655" s="118"/>
    </row>
    <row r="656" spans="1:11" x14ac:dyDescent="0.3">
      <c r="A656" s="383" t="s">
        <v>1372</v>
      </c>
      <c r="B656" s="385" t="s">
        <v>823</v>
      </c>
      <c r="C656" s="385"/>
      <c r="D656" s="394">
        <v>0</v>
      </c>
      <c r="E656" s="394">
        <v>0</v>
      </c>
      <c r="F656" s="418">
        <v>0</v>
      </c>
      <c r="G656" s="418">
        <f>E656*F656</f>
        <v>0</v>
      </c>
      <c r="H656" s="418">
        <f>$H$4*G656</f>
        <v>0</v>
      </c>
      <c r="I656" s="418">
        <f>G656+H656</f>
        <v>0</v>
      </c>
      <c r="J656" s="419"/>
      <c r="K656" s="118"/>
    </row>
    <row r="657" spans="1:11" x14ac:dyDescent="0.3">
      <c r="A657" s="383" t="s">
        <v>1373</v>
      </c>
      <c r="B657" s="385" t="s">
        <v>785</v>
      </c>
      <c r="C657" s="385"/>
      <c r="D657" s="394">
        <v>0</v>
      </c>
      <c r="E657" s="394">
        <v>0</v>
      </c>
      <c r="F657" s="418">
        <v>0</v>
      </c>
      <c r="G657" s="418">
        <f>E657*F657</f>
        <v>0</v>
      </c>
      <c r="H657" s="418">
        <f>$H$4*G657</f>
        <v>0</v>
      </c>
      <c r="I657" s="418">
        <f>G657+H657</f>
        <v>0</v>
      </c>
      <c r="J657" s="419"/>
      <c r="K657" s="118"/>
    </row>
    <row r="658" spans="1:11" x14ac:dyDescent="0.3">
      <c r="A658" s="381" t="s">
        <v>1374</v>
      </c>
      <c r="B658" s="382" t="s">
        <v>826</v>
      </c>
      <c r="C658" s="382"/>
      <c r="D658" s="392">
        <v>0</v>
      </c>
      <c r="E658" s="392">
        <v>0</v>
      </c>
      <c r="F658" s="392"/>
      <c r="G658" s="392"/>
      <c r="H658" s="392"/>
      <c r="I658" s="392"/>
      <c r="J658" s="392"/>
      <c r="K658" s="392"/>
    </row>
    <row r="659" spans="1:11" x14ac:dyDescent="0.3">
      <c r="A659" s="383" t="s">
        <v>1375</v>
      </c>
      <c r="B659" s="384" t="s">
        <v>789</v>
      </c>
      <c r="C659" s="384"/>
      <c r="D659" s="393">
        <v>0</v>
      </c>
      <c r="E659" s="393">
        <v>0</v>
      </c>
      <c r="F659" s="418">
        <v>0</v>
      </c>
      <c r="G659" s="418">
        <f t="shared" ref="G659:G665" si="48">E659*F659</f>
        <v>0</v>
      </c>
      <c r="H659" s="418">
        <f t="shared" ref="H659:H665" si="49">$H$4*G659</f>
        <v>0</v>
      </c>
      <c r="I659" s="418">
        <f t="shared" ref="I659:I665" si="50">G659+H659</f>
        <v>0</v>
      </c>
      <c r="J659" s="419"/>
      <c r="K659" s="118"/>
    </row>
    <row r="660" spans="1:11" x14ac:dyDescent="0.3">
      <c r="A660" s="386" t="s">
        <v>1376</v>
      </c>
      <c r="B660" s="385" t="s">
        <v>791</v>
      </c>
      <c r="C660" s="385"/>
      <c r="D660" s="394">
        <v>0</v>
      </c>
      <c r="E660" s="394">
        <v>0</v>
      </c>
      <c r="F660" s="418">
        <v>0</v>
      </c>
      <c r="G660" s="418">
        <f t="shared" si="48"/>
        <v>0</v>
      </c>
      <c r="H660" s="418">
        <f t="shared" si="49"/>
        <v>0</v>
      </c>
      <c r="I660" s="418">
        <f t="shared" si="50"/>
        <v>0</v>
      </c>
      <c r="J660" s="419"/>
      <c r="K660" s="118"/>
    </row>
    <row r="661" spans="1:11" x14ac:dyDescent="0.3">
      <c r="A661" s="383" t="s">
        <v>1377</v>
      </c>
      <c r="B661" s="384" t="s">
        <v>793</v>
      </c>
      <c r="C661" s="384"/>
      <c r="D661" s="393">
        <v>0</v>
      </c>
      <c r="E661" s="393">
        <v>0</v>
      </c>
      <c r="F661" s="418">
        <v>0</v>
      </c>
      <c r="G661" s="418">
        <f t="shared" si="48"/>
        <v>0</v>
      </c>
      <c r="H661" s="418">
        <f t="shared" si="49"/>
        <v>0</v>
      </c>
      <c r="I661" s="418">
        <f t="shared" si="50"/>
        <v>0</v>
      </c>
      <c r="J661" s="419"/>
      <c r="K661" s="118"/>
    </row>
    <row r="662" spans="1:11" x14ac:dyDescent="0.3">
      <c r="A662" s="386" t="s">
        <v>1378</v>
      </c>
      <c r="B662" s="385" t="s">
        <v>791</v>
      </c>
      <c r="C662" s="385"/>
      <c r="D662" s="394">
        <v>0</v>
      </c>
      <c r="E662" s="394">
        <v>0</v>
      </c>
      <c r="F662" s="418">
        <v>0</v>
      </c>
      <c r="G662" s="418">
        <f t="shared" si="48"/>
        <v>0</v>
      </c>
      <c r="H662" s="418">
        <f t="shared" si="49"/>
        <v>0</v>
      </c>
      <c r="I662" s="418">
        <f t="shared" si="50"/>
        <v>0</v>
      </c>
      <c r="J662" s="419"/>
      <c r="K662" s="118"/>
    </row>
    <row r="663" spans="1:11" x14ac:dyDescent="0.3">
      <c r="A663" s="383" t="s">
        <v>1379</v>
      </c>
      <c r="B663" s="384" t="s">
        <v>796</v>
      </c>
      <c r="C663" s="384"/>
      <c r="D663" s="393">
        <v>0</v>
      </c>
      <c r="E663" s="393">
        <v>0</v>
      </c>
      <c r="F663" s="418">
        <v>0</v>
      </c>
      <c r="G663" s="418">
        <f t="shared" si="48"/>
        <v>0</v>
      </c>
      <c r="H663" s="418">
        <f t="shared" si="49"/>
        <v>0</v>
      </c>
      <c r="I663" s="418">
        <f t="shared" si="50"/>
        <v>0</v>
      </c>
      <c r="J663" s="419"/>
      <c r="K663" s="118"/>
    </row>
    <row r="664" spans="1:11" x14ac:dyDescent="0.3">
      <c r="A664" s="383" t="s">
        <v>1380</v>
      </c>
      <c r="B664" s="384" t="s">
        <v>798</v>
      </c>
      <c r="C664" s="384"/>
      <c r="D664" s="393">
        <v>0</v>
      </c>
      <c r="E664" s="393">
        <v>0</v>
      </c>
      <c r="F664" s="418">
        <v>0</v>
      </c>
      <c r="G664" s="418">
        <f t="shared" si="48"/>
        <v>0</v>
      </c>
      <c r="H664" s="418">
        <f t="shared" si="49"/>
        <v>0</v>
      </c>
      <c r="I664" s="418">
        <f t="shared" si="50"/>
        <v>0</v>
      </c>
      <c r="J664" s="419"/>
      <c r="K664" s="118"/>
    </row>
    <row r="665" spans="1:11" x14ac:dyDescent="0.3">
      <c r="A665" s="383" t="s">
        <v>1381</v>
      </c>
      <c r="B665" s="384" t="s">
        <v>800</v>
      </c>
      <c r="C665" s="384"/>
      <c r="D665" s="393">
        <v>0</v>
      </c>
      <c r="E665" s="393">
        <v>0</v>
      </c>
      <c r="F665" s="418">
        <v>0</v>
      </c>
      <c r="G665" s="418">
        <f t="shared" si="48"/>
        <v>0</v>
      </c>
      <c r="H665" s="418">
        <f t="shared" si="49"/>
        <v>0</v>
      </c>
      <c r="I665" s="418">
        <f t="shared" si="50"/>
        <v>0</v>
      </c>
      <c r="J665" s="419"/>
      <c r="K665" s="118"/>
    </row>
    <row r="666" spans="1:11" x14ac:dyDescent="0.3">
      <c r="A666" s="379" t="s">
        <v>117</v>
      </c>
      <c r="B666" s="380" t="s">
        <v>835</v>
      </c>
      <c r="C666" s="380"/>
      <c r="D666" s="391">
        <v>0</v>
      </c>
      <c r="E666" s="391">
        <v>0</v>
      </c>
      <c r="F666" s="391"/>
      <c r="G666" s="391"/>
      <c r="H666" s="391"/>
      <c r="I666" s="391"/>
      <c r="J666" s="391"/>
      <c r="K666" s="391"/>
    </row>
    <row r="667" spans="1:11" x14ac:dyDescent="0.3">
      <c r="A667" s="381" t="s">
        <v>1382</v>
      </c>
      <c r="B667" s="382" t="s">
        <v>837</v>
      </c>
      <c r="C667" s="382"/>
      <c r="D667" s="392">
        <v>0</v>
      </c>
      <c r="E667" s="392">
        <v>0</v>
      </c>
      <c r="F667" s="392"/>
      <c r="G667" s="392"/>
      <c r="H667" s="392"/>
      <c r="I667" s="392"/>
      <c r="J667" s="392"/>
      <c r="K667" s="392"/>
    </row>
    <row r="668" spans="1:11" x14ac:dyDescent="0.3">
      <c r="A668" s="383" t="s">
        <v>1383</v>
      </c>
      <c r="B668" s="384" t="s">
        <v>839</v>
      </c>
      <c r="C668" s="384"/>
      <c r="D668" s="393">
        <v>0</v>
      </c>
      <c r="E668" s="393">
        <v>0</v>
      </c>
      <c r="F668" s="418">
        <v>0</v>
      </c>
      <c r="G668" s="418">
        <f>E668*F668</f>
        <v>0</v>
      </c>
      <c r="H668" s="418">
        <f>$H$4*G668</f>
        <v>0</v>
      </c>
      <c r="I668" s="418">
        <f>G668+H668</f>
        <v>0</v>
      </c>
      <c r="J668" s="419"/>
      <c r="K668" s="118"/>
    </row>
    <row r="669" spans="1:11" x14ac:dyDescent="0.3">
      <c r="A669" s="383" t="s">
        <v>1384</v>
      </c>
      <c r="B669" s="384" t="s">
        <v>841</v>
      </c>
      <c r="C669" s="384"/>
      <c r="D669" s="393">
        <v>0</v>
      </c>
      <c r="E669" s="393">
        <v>0</v>
      </c>
      <c r="F669" s="418">
        <v>0</v>
      </c>
      <c r="G669" s="418">
        <f>E669*F669</f>
        <v>0</v>
      </c>
      <c r="H669" s="418">
        <f>$H$4*G669</f>
        <v>0</v>
      </c>
      <c r="I669" s="418">
        <f>G669+H669</f>
        <v>0</v>
      </c>
      <c r="J669" s="419"/>
      <c r="K669" s="118"/>
    </row>
    <row r="670" spans="1:11" x14ac:dyDescent="0.3">
      <c r="A670" s="383" t="s">
        <v>1385</v>
      </c>
      <c r="B670" s="384" t="s">
        <v>843</v>
      </c>
      <c r="C670" s="384"/>
      <c r="D670" s="393">
        <v>0</v>
      </c>
      <c r="E670" s="393">
        <v>0</v>
      </c>
      <c r="F670" s="418">
        <v>0</v>
      </c>
      <c r="G670" s="418">
        <f>E670*F670</f>
        <v>0</v>
      </c>
      <c r="H670" s="418">
        <f>$H$4*G670</f>
        <v>0</v>
      </c>
      <c r="I670" s="418">
        <f>G670+H670</f>
        <v>0</v>
      </c>
      <c r="J670" s="419"/>
      <c r="K670" s="118"/>
    </row>
    <row r="671" spans="1:11" x14ac:dyDescent="0.3">
      <c r="A671" s="381" t="s">
        <v>1386</v>
      </c>
      <c r="B671" s="382" t="s">
        <v>845</v>
      </c>
      <c r="C671" s="382"/>
      <c r="D671" s="392">
        <v>0</v>
      </c>
      <c r="E671" s="392">
        <v>0</v>
      </c>
      <c r="F671" s="392"/>
      <c r="G671" s="392"/>
      <c r="H671" s="392"/>
      <c r="I671" s="392"/>
      <c r="J671" s="392"/>
      <c r="K671" s="392"/>
    </row>
    <row r="672" spans="1:11" x14ac:dyDescent="0.3">
      <c r="A672" s="383" t="s">
        <v>1387</v>
      </c>
      <c r="B672" s="384" t="s">
        <v>847</v>
      </c>
      <c r="C672" s="384"/>
      <c r="D672" s="393">
        <v>0</v>
      </c>
      <c r="E672" s="393">
        <v>0</v>
      </c>
      <c r="F672" s="418">
        <v>0</v>
      </c>
      <c r="G672" s="418">
        <f>E672*F672</f>
        <v>0</v>
      </c>
      <c r="H672" s="418">
        <f>$H$4*G672</f>
        <v>0</v>
      </c>
      <c r="I672" s="418">
        <f>G672+H672</f>
        <v>0</v>
      </c>
      <c r="J672" s="419"/>
      <c r="K672" s="118"/>
    </row>
    <row r="673" spans="1:11" x14ac:dyDescent="0.3">
      <c r="A673" s="383" t="s">
        <v>1388</v>
      </c>
      <c r="B673" s="384" t="s">
        <v>849</v>
      </c>
      <c r="C673" s="384"/>
      <c r="D673" s="393">
        <v>0</v>
      </c>
      <c r="E673" s="393">
        <v>0</v>
      </c>
      <c r="F673" s="418">
        <v>0</v>
      </c>
      <c r="G673" s="418">
        <f>E673*F673</f>
        <v>0</v>
      </c>
      <c r="H673" s="418">
        <f>$H$4*G673</f>
        <v>0</v>
      </c>
      <c r="I673" s="418">
        <f>G673+H673</f>
        <v>0</v>
      </c>
      <c r="J673" s="419"/>
      <c r="K673" s="118"/>
    </row>
    <row r="674" spans="1:11" x14ac:dyDescent="0.3">
      <c r="A674" s="381" t="s">
        <v>1389</v>
      </c>
      <c r="B674" s="382" t="s">
        <v>851</v>
      </c>
      <c r="C674" s="382"/>
      <c r="D674" s="392">
        <v>0</v>
      </c>
      <c r="E674" s="392">
        <v>0</v>
      </c>
      <c r="F674" s="392"/>
      <c r="G674" s="392"/>
      <c r="H674" s="392"/>
      <c r="I674" s="392"/>
      <c r="J674" s="392"/>
      <c r="K674" s="392"/>
    </row>
    <row r="675" spans="1:11" x14ac:dyDescent="0.3">
      <c r="A675" s="383" t="s">
        <v>1390</v>
      </c>
      <c r="B675" s="384" t="s">
        <v>853</v>
      </c>
      <c r="C675" s="384"/>
      <c r="D675" s="393">
        <v>0</v>
      </c>
      <c r="E675" s="393">
        <v>0</v>
      </c>
      <c r="F675" s="418">
        <v>0</v>
      </c>
      <c r="G675" s="418">
        <f>E675*F675</f>
        <v>0</v>
      </c>
      <c r="H675" s="418">
        <f>$H$4*G675</f>
        <v>0</v>
      </c>
      <c r="I675" s="418">
        <f>G675+H675</f>
        <v>0</v>
      </c>
      <c r="J675" s="419"/>
      <c r="K675" s="118"/>
    </row>
    <row r="676" spans="1:11" x14ac:dyDescent="0.3">
      <c r="A676" s="383" t="s">
        <v>1391</v>
      </c>
      <c r="B676" s="385" t="s">
        <v>855</v>
      </c>
      <c r="C676" s="385"/>
      <c r="D676" s="394">
        <v>0</v>
      </c>
      <c r="E676" s="394">
        <v>0</v>
      </c>
      <c r="F676" s="418">
        <v>0</v>
      </c>
      <c r="G676" s="418">
        <f>E676*F676</f>
        <v>0</v>
      </c>
      <c r="H676" s="418">
        <f>$H$4*G676</f>
        <v>0</v>
      </c>
      <c r="I676" s="418">
        <f>G676+H676</f>
        <v>0</v>
      </c>
      <c r="J676" s="419"/>
      <c r="K676" s="118"/>
    </row>
    <row r="677" spans="1:11" x14ac:dyDescent="0.3">
      <c r="A677" s="383" t="s">
        <v>1392</v>
      </c>
      <c r="B677" s="385" t="s">
        <v>785</v>
      </c>
      <c r="C677" s="385"/>
      <c r="D677" s="394">
        <v>0</v>
      </c>
      <c r="E677" s="394">
        <v>0</v>
      </c>
      <c r="F677" s="418">
        <v>0</v>
      </c>
      <c r="G677" s="418">
        <f>E677*F677</f>
        <v>0</v>
      </c>
      <c r="H677" s="418">
        <f>$H$4*G677</f>
        <v>0</v>
      </c>
      <c r="I677" s="418">
        <f>G677+H677</f>
        <v>0</v>
      </c>
      <c r="J677" s="419"/>
      <c r="K677" s="118"/>
    </row>
    <row r="678" spans="1:11" x14ac:dyDescent="0.3">
      <c r="A678" s="381" t="s">
        <v>1393</v>
      </c>
      <c r="B678" s="382" t="s">
        <v>858</v>
      </c>
      <c r="C678" s="382"/>
      <c r="D678" s="392">
        <v>0</v>
      </c>
      <c r="E678" s="392">
        <v>0</v>
      </c>
      <c r="F678" s="392"/>
      <c r="G678" s="392"/>
      <c r="H678" s="392"/>
      <c r="I678" s="392"/>
      <c r="J678" s="392"/>
      <c r="K678" s="392"/>
    </row>
    <row r="679" spans="1:11" x14ac:dyDescent="0.3">
      <c r="A679" s="383" t="s">
        <v>1394</v>
      </c>
      <c r="B679" s="384" t="s">
        <v>789</v>
      </c>
      <c r="C679" s="384"/>
      <c r="D679" s="393">
        <v>0</v>
      </c>
      <c r="E679" s="393">
        <v>0</v>
      </c>
      <c r="F679" s="418">
        <v>0</v>
      </c>
      <c r="G679" s="418">
        <f t="shared" ref="G679:G685" si="51">E679*F679</f>
        <v>0</v>
      </c>
      <c r="H679" s="418">
        <f t="shared" ref="H679:H685" si="52">$H$4*G679</f>
        <v>0</v>
      </c>
      <c r="I679" s="418">
        <f t="shared" ref="I679:I685" si="53">G679+H679</f>
        <v>0</v>
      </c>
      <c r="J679" s="419"/>
      <c r="K679" s="118"/>
    </row>
    <row r="680" spans="1:11" x14ac:dyDescent="0.3">
      <c r="A680" s="386" t="s">
        <v>1395</v>
      </c>
      <c r="B680" s="385" t="s">
        <v>791</v>
      </c>
      <c r="C680" s="385"/>
      <c r="D680" s="394">
        <v>0</v>
      </c>
      <c r="E680" s="394">
        <v>0</v>
      </c>
      <c r="F680" s="418">
        <v>0</v>
      </c>
      <c r="G680" s="418">
        <f t="shared" si="51"/>
        <v>0</v>
      </c>
      <c r="H680" s="418">
        <f t="shared" si="52"/>
        <v>0</v>
      </c>
      <c r="I680" s="418">
        <f t="shared" si="53"/>
        <v>0</v>
      </c>
      <c r="J680" s="419"/>
      <c r="K680" s="118"/>
    </row>
    <row r="681" spans="1:11" x14ac:dyDescent="0.3">
      <c r="A681" s="383" t="s">
        <v>1396</v>
      </c>
      <c r="B681" s="384" t="s">
        <v>793</v>
      </c>
      <c r="C681" s="384"/>
      <c r="D681" s="393">
        <v>0</v>
      </c>
      <c r="E681" s="393">
        <v>0</v>
      </c>
      <c r="F681" s="418">
        <v>0</v>
      </c>
      <c r="G681" s="418">
        <f t="shared" si="51"/>
        <v>0</v>
      </c>
      <c r="H681" s="418">
        <f t="shared" si="52"/>
        <v>0</v>
      </c>
      <c r="I681" s="418">
        <f t="shared" si="53"/>
        <v>0</v>
      </c>
      <c r="J681" s="419"/>
      <c r="K681" s="118"/>
    </row>
    <row r="682" spans="1:11" x14ac:dyDescent="0.3">
      <c r="A682" s="386" t="s">
        <v>1397</v>
      </c>
      <c r="B682" s="385" t="s">
        <v>791</v>
      </c>
      <c r="C682" s="385"/>
      <c r="D682" s="394">
        <v>0</v>
      </c>
      <c r="E682" s="394">
        <v>0</v>
      </c>
      <c r="F682" s="418">
        <v>0</v>
      </c>
      <c r="G682" s="418">
        <f t="shared" si="51"/>
        <v>0</v>
      </c>
      <c r="H682" s="418">
        <f t="shared" si="52"/>
        <v>0</v>
      </c>
      <c r="I682" s="418">
        <f t="shared" si="53"/>
        <v>0</v>
      </c>
      <c r="J682" s="419"/>
      <c r="K682" s="118"/>
    </row>
    <row r="683" spans="1:11" x14ac:dyDescent="0.3">
      <c r="A683" s="383" t="s">
        <v>1398</v>
      </c>
      <c r="B683" s="384" t="s">
        <v>796</v>
      </c>
      <c r="C683" s="384"/>
      <c r="D683" s="393">
        <v>0</v>
      </c>
      <c r="E683" s="393">
        <v>0</v>
      </c>
      <c r="F683" s="418">
        <v>0</v>
      </c>
      <c r="G683" s="418">
        <f t="shared" si="51"/>
        <v>0</v>
      </c>
      <c r="H683" s="418">
        <f t="shared" si="52"/>
        <v>0</v>
      </c>
      <c r="I683" s="418">
        <f t="shared" si="53"/>
        <v>0</v>
      </c>
      <c r="J683" s="419"/>
      <c r="K683" s="118"/>
    </row>
    <row r="684" spans="1:11" x14ac:dyDescent="0.3">
      <c r="A684" s="383" t="s">
        <v>1399</v>
      </c>
      <c r="B684" s="384" t="s">
        <v>798</v>
      </c>
      <c r="C684" s="384"/>
      <c r="D684" s="393">
        <v>0</v>
      </c>
      <c r="E684" s="393">
        <v>0</v>
      </c>
      <c r="F684" s="418">
        <v>0</v>
      </c>
      <c r="G684" s="418">
        <f t="shared" si="51"/>
        <v>0</v>
      </c>
      <c r="H684" s="418">
        <f t="shared" si="52"/>
        <v>0</v>
      </c>
      <c r="I684" s="418">
        <f t="shared" si="53"/>
        <v>0</v>
      </c>
      <c r="J684" s="419"/>
      <c r="K684" s="118"/>
    </row>
    <row r="685" spans="1:11" x14ac:dyDescent="0.3">
      <c r="A685" s="383" t="s">
        <v>1400</v>
      </c>
      <c r="B685" s="384" t="s">
        <v>800</v>
      </c>
      <c r="C685" s="384"/>
      <c r="D685" s="393">
        <v>0</v>
      </c>
      <c r="E685" s="393">
        <v>0</v>
      </c>
      <c r="F685" s="418">
        <v>0</v>
      </c>
      <c r="G685" s="418">
        <f t="shared" si="51"/>
        <v>0</v>
      </c>
      <c r="H685" s="418">
        <f t="shared" si="52"/>
        <v>0</v>
      </c>
      <c r="I685" s="418">
        <f t="shared" si="53"/>
        <v>0</v>
      </c>
      <c r="J685" s="419"/>
      <c r="K685" s="118"/>
    </row>
    <row r="686" spans="1:11" ht="18" x14ac:dyDescent="0.35">
      <c r="A686" s="377">
        <v>6.2</v>
      </c>
      <c r="B686" s="378" t="s">
        <v>866</v>
      </c>
      <c r="C686" s="378"/>
      <c r="D686" s="390">
        <v>1</v>
      </c>
      <c r="E686" s="390">
        <v>1</v>
      </c>
      <c r="F686" s="390"/>
      <c r="G686" s="390"/>
      <c r="H686" s="390"/>
      <c r="I686" s="390"/>
      <c r="J686" s="390"/>
      <c r="K686" s="390"/>
    </row>
    <row r="687" spans="1:11" x14ac:dyDescent="0.3">
      <c r="A687" s="379" t="s">
        <v>118</v>
      </c>
      <c r="B687" s="380" t="s">
        <v>743</v>
      </c>
      <c r="C687" s="380"/>
      <c r="D687" s="391">
        <v>2</v>
      </c>
      <c r="E687" s="391">
        <v>2</v>
      </c>
      <c r="F687" s="391"/>
      <c r="G687" s="391"/>
      <c r="H687" s="391"/>
      <c r="I687" s="391"/>
      <c r="J687" s="391"/>
      <c r="K687" s="391"/>
    </row>
    <row r="688" spans="1:11" x14ac:dyDescent="0.3">
      <c r="A688" s="383" t="s">
        <v>1401</v>
      </c>
      <c r="B688" s="384" t="s">
        <v>868</v>
      </c>
      <c r="C688" s="384"/>
      <c r="D688" s="393">
        <v>2</v>
      </c>
      <c r="E688" s="393">
        <v>2</v>
      </c>
      <c r="F688" s="418">
        <v>0</v>
      </c>
      <c r="G688" s="418">
        <f>E688*F688</f>
        <v>0</v>
      </c>
      <c r="H688" s="418">
        <f>$H$4*G688</f>
        <v>0</v>
      </c>
      <c r="I688" s="418">
        <f>G688+H688</f>
        <v>0</v>
      </c>
      <c r="J688" s="419"/>
      <c r="K688" s="118"/>
    </row>
    <row r="689" spans="1:11" x14ac:dyDescent="0.3">
      <c r="A689" s="383" t="s">
        <v>1402</v>
      </c>
      <c r="B689" s="384" t="s">
        <v>870</v>
      </c>
      <c r="C689" s="384"/>
      <c r="D689" s="393">
        <v>2</v>
      </c>
      <c r="E689" s="393">
        <v>2</v>
      </c>
      <c r="F689" s="418">
        <v>0</v>
      </c>
      <c r="G689" s="418">
        <f>E689*F689</f>
        <v>0</v>
      </c>
      <c r="H689" s="418">
        <f>$H$4*G689</f>
        <v>0</v>
      </c>
      <c r="I689" s="418">
        <f>G689+H689</f>
        <v>0</v>
      </c>
      <c r="J689" s="419"/>
      <c r="K689" s="118"/>
    </row>
    <row r="690" spans="1:11" x14ac:dyDescent="0.3">
      <c r="A690" s="383" t="s">
        <v>1403</v>
      </c>
      <c r="B690" s="384" t="s">
        <v>872</v>
      </c>
      <c r="C690" s="384"/>
      <c r="D690" s="393">
        <v>2</v>
      </c>
      <c r="E690" s="393">
        <v>2</v>
      </c>
      <c r="F690" s="418">
        <v>0</v>
      </c>
      <c r="G690" s="418">
        <f>E690*F690</f>
        <v>0</v>
      </c>
      <c r="H690" s="418">
        <f>$H$4*G690</f>
        <v>0</v>
      </c>
      <c r="I690" s="418">
        <f>G690+H690</f>
        <v>0</v>
      </c>
      <c r="J690" s="419"/>
      <c r="K690" s="118"/>
    </row>
    <row r="691" spans="1:11" x14ac:dyDescent="0.3">
      <c r="A691" s="379" t="s">
        <v>119</v>
      </c>
      <c r="B691" s="380" t="s">
        <v>759</v>
      </c>
      <c r="C691" s="380"/>
      <c r="D691" s="391">
        <v>2</v>
      </c>
      <c r="E691" s="391">
        <v>2</v>
      </c>
      <c r="F691" s="391"/>
      <c r="G691" s="391"/>
      <c r="H691" s="391"/>
      <c r="I691" s="391"/>
      <c r="J691" s="391"/>
      <c r="K691" s="391"/>
    </row>
    <row r="692" spans="1:11" x14ac:dyDescent="0.3">
      <c r="A692" s="383" t="s">
        <v>658</v>
      </c>
      <c r="B692" s="387" t="s">
        <v>874</v>
      </c>
      <c r="C692" s="387"/>
      <c r="D692" s="393">
        <v>2</v>
      </c>
      <c r="E692" s="393">
        <v>2</v>
      </c>
      <c r="F692" s="418">
        <v>0</v>
      </c>
      <c r="G692" s="418">
        <f>E692*F692</f>
        <v>0</v>
      </c>
      <c r="H692" s="418">
        <f>$H$4*G692</f>
        <v>0</v>
      </c>
      <c r="I692" s="418">
        <f>G692+H692</f>
        <v>0</v>
      </c>
      <c r="J692" s="419"/>
      <c r="K692" s="118"/>
    </row>
    <row r="693" spans="1:11" x14ac:dyDescent="0.3">
      <c r="A693" s="383" t="s">
        <v>659</v>
      </c>
      <c r="B693" s="383" t="s">
        <v>876</v>
      </c>
      <c r="C693" s="383"/>
      <c r="D693" s="393">
        <v>4</v>
      </c>
      <c r="E693" s="393">
        <v>4</v>
      </c>
      <c r="F693" s="418">
        <v>0</v>
      </c>
      <c r="G693" s="418">
        <f>E693*F693</f>
        <v>0</v>
      </c>
      <c r="H693" s="418">
        <f>$H$4*G693</f>
        <v>0</v>
      </c>
      <c r="I693" s="418">
        <f>G693+H693</f>
        <v>0</v>
      </c>
      <c r="J693" s="419"/>
      <c r="K693" s="118"/>
    </row>
    <row r="694" spans="1:11" x14ac:dyDescent="0.3">
      <c r="A694" s="383" t="s">
        <v>660</v>
      </c>
      <c r="B694" s="384" t="s">
        <v>878</v>
      </c>
      <c r="C694" s="384"/>
      <c r="D694" s="393">
        <v>2</v>
      </c>
      <c r="E694" s="393">
        <v>2</v>
      </c>
      <c r="F694" s="418">
        <v>0</v>
      </c>
      <c r="G694" s="418">
        <f>E694*F694</f>
        <v>0</v>
      </c>
      <c r="H694" s="418">
        <f>$H$4*G694</f>
        <v>0</v>
      </c>
      <c r="I694" s="418">
        <f>G694+H694</f>
        <v>0</v>
      </c>
      <c r="J694" s="419"/>
      <c r="K694" s="118"/>
    </row>
    <row r="695" spans="1:11" x14ac:dyDescent="0.3">
      <c r="A695" s="383" t="s">
        <v>661</v>
      </c>
      <c r="B695" s="384" t="s">
        <v>870</v>
      </c>
      <c r="C695" s="384"/>
      <c r="D695" s="393">
        <v>2</v>
      </c>
      <c r="E695" s="393">
        <v>2</v>
      </c>
      <c r="F695" s="418">
        <v>0</v>
      </c>
      <c r="G695" s="418">
        <f>E695*F695</f>
        <v>0</v>
      </c>
      <c r="H695" s="418">
        <f>$H$4*G695</f>
        <v>0</v>
      </c>
      <c r="I695" s="418">
        <f>G695+H695</f>
        <v>0</v>
      </c>
      <c r="J695" s="419"/>
      <c r="K695" s="118"/>
    </row>
    <row r="696" spans="1:11" x14ac:dyDescent="0.3">
      <c r="A696" s="383" t="s">
        <v>1404</v>
      </c>
      <c r="B696" s="384" t="s">
        <v>872</v>
      </c>
      <c r="C696" s="384"/>
      <c r="D696" s="393">
        <v>2</v>
      </c>
      <c r="E696" s="393">
        <v>2</v>
      </c>
      <c r="F696" s="418">
        <v>0</v>
      </c>
      <c r="G696" s="418">
        <f>E696*F696</f>
        <v>0</v>
      </c>
      <c r="H696" s="418">
        <f>$H$4*G696</f>
        <v>0</v>
      </c>
      <c r="I696" s="418">
        <f>G696+H696</f>
        <v>0</v>
      </c>
      <c r="J696" s="419"/>
      <c r="K696" s="118"/>
    </row>
    <row r="697" spans="1:11" x14ac:dyDescent="0.3">
      <c r="A697" s="379" t="s">
        <v>120</v>
      </c>
      <c r="B697" s="380" t="s">
        <v>801</v>
      </c>
      <c r="C697" s="380"/>
      <c r="D697" s="391">
        <v>0</v>
      </c>
      <c r="E697" s="391">
        <v>0</v>
      </c>
      <c r="F697" s="391"/>
      <c r="G697" s="391"/>
      <c r="H697" s="391"/>
      <c r="I697" s="391"/>
      <c r="J697" s="391"/>
      <c r="K697" s="391"/>
    </row>
    <row r="698" spans="1:11" x14ac:dyDescent="0.3">
      <c r="A698" s="383" t="s">
        <v>1405</v>
      </c>
      <c r="B698" s="387" t="s">
        <v>882</v>
      </c>
      <c r="C698" s="387"/>
      <c r="D698" s="393">
        <v>0</v>
      </c>
      <c r="E698" s="393">
        <v>0</v>
      </c>
      <c r="F698" s="418">
        <v>0</v>
      </c>
      <c r="G698" s="418">
        <f>E698*F698</f>
        <v>0</v>
      </c>
      <c r="H698" s="418">
        <f>$H$4*G698</f>
        <v>0</v>
      </c>
      <c r="I698" s="418">
        <f>G698+H698</f>
        <v>0</v>
      </c>
      <c r="J698" s="419"/>
      <c r="K698" s="118"/>
    </row>
    <row r="699" spans="1:11" x14ac:dyDescent="0.3">
      <c r="A699" s="383" t="s">
        <v>1406</v>
      </c>
      <c r="B699" s="384" t="s">
        <v>884</v>
      </c>
      <c r="C699" s="384"/>
      <c r="D699" s="393">
        <v>0</v>
      </c>
      <c r="E699" s="393">
        <v>0</v>
      </c>
      <c r="F699" s="418">
        <v>0</v>
      </c>
      <c r="G699" s="418">
        <f>E699*F699</f>
        <v>0</v>
      </c>
      <c r="H699" s="418">
        <f>$H$4*G699</f>
        <v>0</v>
      </c>
      <c r="I699" s="418">
        <f>G699+H699</f>
        <v>0</v>
      </c>
      <c r="J699" s="419"/>
      <c r="K699" s="118"/>
    </row>
    <row r="700" spans="1:11" x14ac:dyDescent="0.3">
      <c r="A700" s="383" t="s">
        <v>1407</v>
      </c>
      <c r="B700" s="384" t="s">
        <v>870</v>
      </c>
      <c r="C700" s="384"/>
      <c r="D700" s="393">
        <v>0</v>
      </c>
      <c r="E700" s="393">
        <v>0</v>
      </c>
      <c r="F700" s="418">
        <v>0</v>
      </c>
      <c r="G700" s="418">
        <f>E700*F700</f>
        <v>0</v>
      </c>
      <c r="H700" s="418">
        <f>$H$4*G700</f>
        <v>0</v>
      </c>
      <c r="I700" s="418">
        <f>G700+H700</f>
        <v>0</v>
      </c>
      <c r="J700" s="419"/>
      <c r="K700" s="118"/>
    </row>
    <row r="701" spans="1:11" x14ac:dyDescent="0.3">
      <c r="A701" s="383" t="s">
        <v>1408</v>
      </c>
      <c r="B701" s="384" t="s">
        <v>872</v>
      </c>
      <c r="C701" s="384"/>
      <c r="D701" s="393">
        <v>0</v>
      </c>
      <c r="E701" s="393">
        <v>0</v>
      </c>
      <c r="F701" s="418">
        <v>0</v>
      </c>
      <c r="G701" s="418">
        <f>E701*F701</f>
        <v>0</v>
      </c>
      <c r="H701" s="418">
        <f>$H$4*G701</f>
        <v>0</v>
      </c>
      <c r="I701" s="418">
        <f>G701+H701</f>
        <v>0</v>
      </c>
      <c r="J701" s="419"/>
      <c r="K701" s="118"/>
    </row>
    <row r="702" spans="1:11" x14ac:dyDescent="0.3">
      <c r="A702" s="379" t="s">
        <v>1409</v>
      </c>
      <c r="B702" s="380" t="s">
        <v>835</v>
      </c>
      <c r="C702" s="380"/>
      <c r="D702" s="391">
        <v>0</v>
      </c>
      <c r="E702" s="391">
        <v>0</v>
      </c>
      <c r="F702" s="391"/>
      <c r="G702" s="391"/>
      <c r="H702" s="391"/>
      <c r="I702" s="391"/>
      <c r="J702" s="391"/>
      <c r="K702" s="391"/>
    </row>
    <row r="703" spans="1:11" x14ac:dyDescent="0.3">
      <c r="A703" s="383" t="s">
        <v>1410</v>
      </c>
      <c r="B703" s="387" t="s">
        <v>888</v>
      </c>
      <c r="C703" s="387"/>
      <c r="D703" s="393">
        <v>0</v>
      </c>
      <c r="E703" s="393">
        <v>0</v>
      </c>
      <c r="F703" s="418">
        <v>0</v>
      </c>
      <c r="G703" s="418">
        <f>E703*F703</f>
        <v>0</v>
      </c>
      <c r="H703" s="418">
        <f>$H$4*G703</f>
        <v>0</v>
      </c>
      <c r="I703" s="418">
        <f>G703+H703</f>
        <v>0</v>
      </c>
      <c r="J703" s="419"/>
      <c r="K703" s="118"/>
    </row>
    <row r="704" spans="1:11" x14ac:dyDescent="0.3">
      <c r="A704" s="383" t="s">
        <v>1411</v>
      </c>
      <c r="B704" s="384" t="s">
        <v>890</v>
      </c>
      <c r="C704" s="384"/>
      <c r="D704" s="393">
        <v>0</v>
      </c>
      <c r="E704" s="393">
        <v>0</v>
      </c>
      <c r="F704" s="418">
        <v>0</v>
      </c>
      <c r="G704" s="418">
        <f>E704*F704</f>
        <v>0</v>
      </c>
      <c r="H704" s="418">
        <f>$H$4*G704</f>
        <v>0</v>
      </c>
      <c r="I704" s="418">
        <f>G704+H704</f>
        <v>0</v>
      </c>
      <c r="J704" s="419"/>
      <c r="K704" s="118"/>
    </row>
    <row r="705" spans="1:11" x14ac:dyDescent="0.3">
      <c r="A705" s="383" t="s">
        <v>1412</v>
      </c>
      <c r="B705" s="385" t="s">
        <v>892</v>
      </c>
      <c r="C705" s="385"/>
      <c r="D705" s="394">
        <v>0</v>
      </c>
      <c r="E705" s="394">
        <v>0</v>
      </c>
      <c r="F705" s="418">
        <v>0</v>
      </c>
      <c r="G705" s="418">
        <f>E705*F705</f>
        <v>0</v>
      </c>
      <c r="H705" s="418">
        <f>$H$4*G705</f>
        <v>0</v>
      </c>
      <c r="I705" s="418">
        <f>G705+H705</f>
        <v>0</v>
      </c>
      <c r="J705" s="419"/>
      <c r="K705" s="118"/>
    </row>
    <row r="706" spans="1:11" x14ac:dyDescent="0.3">
      <c r="A706" s="383" t="s">
        <v>1413</v>
      </c>
      <c r="B706" s="384" t="s">
        <v>870</v>
      </c>
      <c r="C706" s="384"/>
      <c r="D706" s="393">
        <v>0</v>
      </c>
      <c r="E706" s="393">
        <v>0</v>
      </c>
      <c r="F706" s="418">
        <v>0</v>
      </c>
      <c r="G706" s="418">
        <f>E706*F706</f>
        <v>0</v>
      </c>
      <c r="H706" s="418">
        <f>$H$4*G706</f>
        <v>0</v>
      </c>
      <c r="I706" s="418">
        <f>G706+H706</f>
        <v>0</v>
      </c>
      <c r="J706" s="419"/>
      <c r="K706" s="118"/>
    </row>
    <row r="707" spans="1:11" x14ac:dyDescent="0.3">
      <c r="A707" s="383" t="s">
        <v>1414</v>
      </c>
      <c r="B707" s="384" t="s">
        <v>872</v>
      </c>
      <c r="C707" s="384"/>
      <c r="D707" s="393">
        <v>0</v>
      </c>
      <c r="E707" s="393">
        <v>0</v>
      </c>
      <c r="F707" s="418">
        <v>0</v>
      </c>
      <c r="G707" s="418">
        <f>E707*F707</f>
        <v>0</v>
      </c>
      <c r="H707" s="418">
        <f>$H$4*G707</f>
        <v>0</v>
      </c>
      <c r="I707" s="418">
        <f>G707+H707</f>
        <v>0</v>
      </c>
      <c r="J707" s="419"/>
      <c r="K707" s="118"/>
    </row>
    <row r="708" spans="1:11" ht="18" x14ac:dyDescent="0.35">
      <c r="A708" s="377">
        <v>6.3</v>
      </c>
      <c r="B708" s="378" t="s">
        <v>895</v>
      </c>
      <c r="C708" s="378"/>
      <c r="D708" s="390">
        <v>1</v>
      </c>
      <c r="E708" s="390">
        <v>1</v>
      </c>
      <c r="F708" s="390"/>
      <c r="G708" s="390"/>
      <c r="H708" s="390"/>
      <c r="I708" s="390"/>
      <c r="J708" s="390"/>
      <c r="K708" s="390"/>
    </row>
    <row r="709" spans="1:11" x14ac:dyDescent="0.3">
      <c r="A709" s="379" t="s">
        <v>448</v>
      </c>
      <c r="B709" s="380" t="s">
        <v>896</v>
      </c>
      <c r="C709" s="380"/>
      <c r="D709" s="391">
        <v>1</v>
      </c>
      <c r="E709" s="391">
        <v>1</v>
      </c>
      <c r="F709" s="391"/>
      <c r="G709" s="391"/>
      <c r="H709" s="391"/>
      <c r="I709" s="391"/>
      <c r="J709" s="391"/>
      <c r="K709" s="391"/>
    </row>
    <row r="710" spans="1:11" x14ac:dyDescent="0.3">
      <c r="A710" s="381" t="s">
        <v>1415</v>
      </c>
      <c r="B710" s="382" t="s">
        <v>898</v>
      </c>
      <c r="C710" s="382"/>
      <c r="D710" s="392">
        <v>1</v>
      </c>
      <c r="E710" s="392">
        <v>1</v>
      </c>
      <c r="F710" s="392"/>
      <c r="G710" s="392"/>
      <c r="H710" s="392"/>
      <c r="I710" s="392"/>
      <c r="J710" s="392"/>
      <c r="K710" s="392"/>
    </row>
    <row r="711" spans="1:11" x14ac:dyDescent="0.3">
      <c r="A711" s="383" t="s">
        <v>1416</v>
      </c>
      <c r="B711" s="384" t="s">
        <v>900</v>
      </c>
      <c r="C711" s="384"/>
      <c r="D711" s="393">
        <v>1</v>
      </c>
      <c r="E711" s="393">
        <v>1</v>
      </c>
      <c r="F711" s="418">
        <v>0</v>
      </c>
      <c r="G711" s="418">
        <f>E711*F711</f>
        <v>0</v>
      </c>
      <c r="H711" s="418">
        <f>$H$4*G711</f>
        <v>0</v>
      </c>
      <c r="I711" s="418">
        <f>G711+H711</f>
        <v>0</v>
      </c>
      <c r="J711" s="419"/>
      <c r="K711" s="118"/>
    </row>
    <row r="712" spans="1:11" x14ac:dyDescent="0.3">
      <c r="A712" s="383" t="s">
        <v>1417</v>
      </c>
      <c r="B712" s="384" t="s">
        <v>902</v>
      </c>
      <c r="C712" s="384"/>
      <c r="D712" s="393">
        <v>1</v>
      </c>
      <c r="E712" s="393">
        <v>1</v>
      </c>
      <c r="F712" s="418">
        <v>0</v>
      </c>
      <c r="G712" s="418">
        <f>E712*F712</f>
        <v>0</v>
      </c>
      <c r="H712" s="418">
        <f>$H$4*G712</f>
        <v>0</v>
      </c>
      <c r="I712" s="418">
        <f>G712+H712</f>
        <v>0</v>
      </c>
      <c r="J712" s="419"/>
      <c r="K712" s="118"/>
    </row>
    <row r="713" spans="1:11" x14ac:dyDescent="0.3">
      <c r="A713" s="383" t="s">
        <v>1418</v>
      </c>
      <c r="B713" s="384" t="s">
        <v>904</v>
      </c>
      <c r="C713" s="384"/>
      <c r="D713" s="393">
        <v>1</v>
      </c>
      <c r="E713" s="393">
        <v>1</v>
      </c>
      <c r="F713" s="418">
        <v>0</v>
      </c>
      <c r="G713" s="418">
        <f>E713*F713</f>
        <v>0</v>
      </c>
      <c r="H713" s="418">
        <f>$H$4*G713</f>
        <v>0</v>
      </c>
      <c r="I713" s="418">
        <f>G713+H713</f>
        <v>0</v>
      </c>
      <c r="J713" s="419"/>
      <c r="K713" s="118"/>
    </row>
    <row r="714" spans="1:11" x14ac:dyDescent="0.3">
      <c r="A714" s="381" t="s">
        <v>449</v>
      </c>
      <c r="B714" s="382" t="s">
        <v>905</v>
      </c>
      <c r="C714" s="382"/>
      <c r="D714" s="392">
        <v>1</v>
      </c>
      <c r="E714" s="392">
        <v>1</v>
      </c>
      <c r="F714" s="392"/>
      <c r="G714" s="392"/>
      <c r="H714" s="392"/>
      <c r="I714" s="392"/>
      <c r="J714" s="392"/>
      <c r="K714" s="392"/>
    </row>
    <row r="715" spans="1:11" x14ac:dyDescent="0.3">
      <c r="A715" s="383" t="s">
        <v>1419</v>
      </c>
      <c r="B715" s="384" t="s">
        <v>907</v>
      </c>
      <c r="C715" s="384"/>
      <c r="D715" s="393">
        <v>1</v>
      </c>
      <c r="E715" s="393">
        <v>1</v>
      </c>
      <c r="F715" s="418">
        <v>0</v>
      </c>
      <c r="G715" s="418">
        <f>E715*F715</f>
        <v>0</v>
      </c>
      <c r="H715" s="418">
        <f>$H$4*G715</f>
        <v>0</v>
      </c>
      <c r="I715" s="418">
        <f>G715+H715</f>
        <v>0</v>
      </c>
      <c r="J715" s="419"/>
      <c r="K715" s="118"/>
    </row>
    <row r="716" spans="1:11" x14ac:dyDescent="0.3">
      <c r="A716" s="383" t="s">
        <v>1420</v>
      </c>
      <c r="B716" s="384" t="s">
        <v>909</v>
      </c>
      <c r="C716" s="384"/>
      <c r="D716" s="393">
        <v>1</v>
      </c>
      <c r="E716" s="393">
        <v>1</v>
      </c>
      <c r="F716" s="418">
        <v>0</v>
      </c>
      <c r="G716" s="418">
        <f>E716*F716</f>
        <v>0</v>
      </c>
      <c r="H716" s="418">
        <f>$H$4*G716</f>
        <v>0</v>
      </c>
      <c r="I716" s="418">
        <f>G716+H716</f>
        <v>0</v>
      </c>
      <c r="J716" s="419"/>
      <c r="K716" s="118"/>
    </row>
    <row r="717" spans="1:11" x14ac:dyDescent="0.3">
      <c r="A717" s="381" t="s">
        <v>1421</v>
      </c>
      <c r="B717" s="382" t="s">
        <v>911</v>
      </c>
      <c r="C717" s="382"/>
      <c r="D717" s="392">
        <v>1</v>
      </c>
      <c r="E717" s="392">
        <v>2</v>
      </c>
      <c r="F717" s="392"/>
      <c r="G717" s="392"/>
      <c r="H717" s="392"/>
      <c r="I717" s="392"/>
      <c r="J717" s="392"/>
      <c r="K717" s="392"/>
    </row>
    <row r="718" spans="1:11" x14ac:dyDescent="0.3">
      <c r="A718" s="383" t="s">
        <v>1422</v>
      </c>
      <c r="B718" s="384" t="s">
        <v>913</v>
      </c>
      <c r="C718" s="384"/>
      <c r="D718" s="393">
        <v>2</v>
      </c>
      <c r="E718" s="393">
        <v>2</v>
      </c>
      <c r="F718" s="418">
        <v>0</v>
      </c>
      <c r="G718" s="418">
        <f>E718*F718</f>
        <v>0</v>
      </c>
      <c r="H718" s="418">
        <f>$H$4*G718</f>
        <v>0</v>
      </c>
      <c r="I718" s="418">
        <f>G718+H718</f>
        <v>0</v>
      </c>
      <c r="J718" s="419"/>
      <c r="K718" s="118"/>
    </row>
    <row r="719" spans="1:11" x14ac:dyDescent="0.3">
      <c r="A719" s="381" t="s">
        <v>1423</v>
      </c>
      <c r="B719" s="382" t="s">
        <v>915</v>
      </c>
      <c r="C719" s="382"/>
      <c r="D719" s="392">
        <v>1</v>
      </c>
      <c r="E719" s="392">
        <v>1</v>
      </c>
      <c r="F719" s="392"/>
      <c r="G719" s="392"/>
      <c r="H719" s="392"/>
      <c r="I719" s="392"/>
      <c r="J719" s="392"/>
      <c r="K719" s="392"/>
    </row>
    <row r="720" spans="1:11" x14ac:dyDescent="0.3">
      <c r="A720" s="383" t="s">
        <v>1424</v>
      </c>
      <c r="B720" s="384" t="s">
        <v>785</v>
      </c>
      <c r="C720" s="384"/>
      <c r="D720" s="393">
        <v>2</v>
      </c>
      <c r="E720" s="393">
        <v>2</v>
      </c>
      <c r="F720" s="418">
        <v>0</v>
      </c>
      <c r="G720" s="418">
        <f>E720*F720</f>
        <v>0</v>
      </c>
      <c r="H720" s="418">
        <f>$H$4*G720</f>
        <v>0</v>
      </c>
      <c r="I720" s="418">
        <f>G720+H720</f>
        <v>0</v>
      </c>
      <c r="J720" s="419"/>
      <c r="K720" s="118"/>
    </row>
    <row r="721" spans="1:11" x14ac:dyDescent="0.3">
      <c r="A721" s="383" t="s">
        <v>1425</v>
      </c>
      <c r="B721" s="384" t="s">
        <v>918</v>
      </c>
      <c r="C721" s="384"/>
      <c r="D721" s="393">
        <v>1</v>
      </c>
      <c r="E721" s="393">
        <v>1</v>
      </c>
      <c r="F721" s="418">
        <v>0</v>
      </c>
      <c r="G721" s="418">
        <f>E721*F721</f>
        <v>0</v>
      </c>
      <c r="H721" s="418">
        <f>$H$4*G721</f>
        <v>0</v>
      </c>
      <c r="I721" s="418">
        <f>G721+H721</f>
        <v>0</v>
      </c>
      <c r="J721" s="419"/>
      <c r="K721" s="118"/>
    </row>
    <row r="722" spans="1:11" x14ac:dyDescent="0.3">
      <c r="A722" s="383" t="s">
        <v>1426</v>
      </c>
      <c r="B722" s="384" t="s">
        <v>920</v>
      </c>
      <c r="C722" s="384"/>
      <c r="D722" s="393">
        <v>1</v>
      </c>
      <c r="E722" s="393">
        <v>1</v>
      </c>
      <c r="F722" s="418">
        <v>0</v>
      </c>
      <c r="G722" s="418">
        <f>E722*F722</f>
        <v>0</v>
      </c>
      <c r="H722" s="418">
        <f>$H$4*G722</f>
        <v>0</v>
      </c>
      <c r="I722" s="418">
        <f>G722+H722</f>
        <v>0</v>
      </c>
      <c r="J722" s="419"/>
      <c r="K722" s="118"/>
    </row>
    <row r="723" spans="1:11" x14ac:dyDescent="0.3">
      <c r="A723" s="383" t="s">
        <v>1427</v>
      </c>
      <c r="B723" s="384" t="s">
        <v>922</v>
      </c>
      <c r="C723" s="384"/>
      <c r="D723" s="393">
        <v>1</v>
      </c>
      <c r="E723" s="393">
        <v>1</v>
      </c>
      <c r="F723" s="418">
        <v>0</v>
      </c>
      <c r="G723" s="418">
        <f>E723*F723</f>
        <v>0</v>
      </c>
      <c r="H723" s="418">
        <f>$H$4*G723</f>
        <v>0</v>
      </c>
      <c r="I723" s="418">
        <f>G723+H723</f>
        <v>0</v>
      </c>
      <c r="J723" s="419"/>
      <c r="K723" s="118"/>
    </row>
    <row r="724" spans="1:11" x14ac:dyDescent="0.3">
      <c r="A724" s="383" t="s">
        <v>1428</v>
      </c>
      <c r="B724" s="384" t="s">
        <v>924</v>
      </c>
      <c r="C724" s="384"/>
      <c r="D724" s="393">
        <v>1</v>
      </c>
      <c r="E724" s="393">
        <v>1</v>
      </c>
      <c r="F724" s="418">
        <v>0</v>
      </c>
      <c r="G724" s="418">
        <f>E724*F724</f>
        <v>0</v>
      </c>
      <c r="H724" s="418">
        <f>$H$4*G724</f>
        <v>0</v>
      </c>
      <c r="I724" s="418">
        <f>G724+H724</f>
        <v>0</v>
      </c>
      <c r="J724" s="419"/>
      <c r="K724" s="118"/>
    </row>
    <row r="725" spans="1:11" x14ac:dyDescent="0.3">
      <c r="A725" s="524" t="s">
        <v>1703</v>
      </c>
      <c r="B725" s="380" t="s">
        <v>925</v>
      </c>
      <c r="C725" s="380"/>
      <c r="D725" s="391">
        <v>1</v>
      </c>
      <c r="E725" s="522">
        <v>1</v>
      </c>
      <c r="F725" s="391"/>
      <c r="G725" s="391"/>
      <c r="H725" s="391"/>
      <c r="I725" s="391"/>
      <c r="J725" s="391"/>
      <c r="K725" s="391"/>
    </row>
    <row r="726" spans="1:11" x14ac:dyDescent="0.3">
      <c r="A726" s="525" t="s">
        <v>1704</v>
      </c>
      <c r="B726" s="384" t="s">
        <v>926</v>
      </c>
      <c r="C726" s="384"/>
      <c r="D726" s="393">
        <v>1</v>
      </c>
      <c r="E726" s="519">
        <v>1</v>
      </c>
      <c r="F726" s="418">
        <v>0</v>
      </c>
      <c r="G726" s="418">
        <f>E726*F726</f>
        <v>0</v>
      </c>
      <c r="H726" s="418">
        <f>$H$4*G726</f>
        <v>0</v>
      </c>
      <c r="I726" s="418">
        <f>G726+H726</f>
        <v>0</v>
      </c>
      <c r="J726" s="419"/>
      <c r="K726" s="118"/>
    </row>
    <row r="727" spans="1:11" x14ac:dyDescent="0.3">
      <c r="A727" s="525" t="s">
        <v>1705</v>
      </c>
      <c r="B727" s="384" t="s">
        <v>907</v>
      </c>
      <c r="C727" s="384"/>
      <c r="D727" s="393">
        <v>0</v>
      </c>
      <c r="E727" s="393">
        <v>0</v>
      </c>
      <c r="F727" s="418">
        <v>0</v>
      </c>
      <c r="G727" s="418">
        <f>E727*F727</f>
        <v>0</v>
      </c>
      <c r="H727" s="418">
        <f>$H$4*G727</f>
        <v>0</v>
      </c>
      <c r="I727" s="418">
        <f>G727+H727</f>
        <v>0</v>
      </c>
      <c r="J727" s="419"/>
      <c r="K727" s="118"/>
    </row>
    <row r="728" spans="1:11" x14ac:dyDescent="0.3">
      <c r="A728" s="525" t="s">
        <v>1706</v>
      </c>
      <c r="B728" s="384" t="s">
        <v>909</v>
      </c>
      <c r="C728" s="384"/>
      <c r="D728" s="393">
        <v>0</v>
      </c>
      <c r="E728" s="393">
        <v>0</v>
      </c>
      <c r="F728" s="418">
        <v>0</v>
      </c>
      <c r="G728" s="418">
        <f>E728*F728</f>
        <v>0</v>
      </c>
      <c r="H728" s="418">
        <f>$H$4*G728</f>
        <v>0</v>
      </c>
      <c r="I728" s="418">
        <f>G728+H728</f>
        <v>0</v>
      </c>
      <c r="J728" s="419"/>
      <c r="K728" s="118"/>
    </row>
    <row r="729" spans="1:11" x14ac:dyDescent="0.3">
      <c r="A729" s="525" t="s">
        <v>1707</v>
      </c>
      <c r="B729" s="384" t="s">
        <v>913</v>
      </c>
      <c r="C729" s="384"/>
      <c r="D729" s="393">
        <v>1</v>
      </c>
      <c r="E729" s="393">
        <v>1</v>
      </c>
      <c r="F729" s="418">
        <v>0</v>
      </c>
      <c r="G729" s="418">
        <f>E729*F729</f>
        <v>0</v>
      </c>
      <c r="H729" s="418">
        <f>$H$4*G729</f>
        <v>0</v>
      </c>
      <c r="I729" s="418">
        <f>G729+H729</f>
        <v>0</v>
      </c>
      <c r="J729" s="419"/>
      <c r="K729" s="118"/>
    </row>
    <row r="730" spans="1:11" x14ac:dyDescent="0.3">
      <c r="A730" s="525" t="s">
        <v>1708</v>
      </c>
      <c r="B730" s="384" t="s">
        <v>930</v>
      </c>
      <c r="C730" s="384"/>
      <c r="D730" s="393">
        <v>1</v>
      </c>
      <c r="E730" s="393">
        <v>1</v>
      </c>
      <c r="F730" s="418">
        <v>0</v>
      </c>
      <c r="G730" s="418">
        <f>E730*F730</f>
        <v>0</v>
      </c>
      <c r="H730" s="418">
        <f>$H$4*G730</f>
        <v>0</v>
      </c>
      <c r="I730" s="418">
        <f>G730+H730</f>
        <v>0</v>
      </c>
      <c r="J730" s="419"/>
      <c r="K730" s="118"/>
    </row>
    <row r="731" spans="1:11" ht="21" x14ac:dyDescent="0.4">
      <c r="A731" s="375">
        <v>7</v>
      </c>
      <c r="B731" s="376" t="s">
        <v>1432</v>
      </c>
      <c r="C731" s="376"/>
      <c r="D731" s="414">
        <v>1</v>
      </c>
      <c r="E731" s="414">
        <v>1</v>
      </c>
      <c r="F731" s="414"/>
      <c r="G731" s="414"/>
      <c r="H731" s="414"/>
      <c r="I731" s="414"/>
      <c r="J731" s="414"/>
      <c r="K731" s="414"/>
    </row>
    <row r="732" spans="1:11" ht="18" x14ac:dyDescent="0.35">
      <c r="A732" s="377">
        <v>7.1</v>
      </c>
      <c r="B732" s="378" t="s">
        <v>742</v>
      </c>
      <c r="C732" s="378"/>
      <c r="D732" s="390">
        <v>1</v>
      </c>
      <c r="E732" s="520">
        <v>1</v>
      </c>
      <c r="F732" s="390"/>
      <c r="G732" s="390"/>
      <c r="H732" s="390"/>
      <c r="I732" s="390"/>
      <c r="J732" s="390"/>
      <c r="K732" s="390"/>
    </row>
    <row r="733" spans="1:11" x14ac:dyDescent="0.3">
      <c r="A733" s="379" t="s">
        <v>1433</v>
      </c>
      <c r="B733" s="380" t="s">
        <v>743</v>
      </c>
      <c r="C733" s="380"/>
      <c r="D733" s="391">
        <v>1</v>
      </c>
      <c r="E733" s="391">
        <v>1</v>
      </c>
      <c r="F733" s="391"/>
      <c r="G733" s="391"/>
      <c r="H733" s="391"/>
      <c r="I733" s="391"/>
      <c r="J733" s="391"/>
      <c r="K733" s="391"/>
    </row>
    <row r="734" spans="1:11" x14ac:dyDescent="0.3">
      <c r="A734" s="381" t="s">
        <v>1434</v>
      </c>
      <c r="B734" s="382" t="s">
        <v>745</v>
      </c>
      <c r="C734" s="382"/>
      <c r="D734" s="392">
        <v>0</v>
      </c>
      <c r="E734" s="392">
        <v>0</v>
      </c>
      <c r="F734" s="392"/>
      <c r="G734" s="392"/>
      <c r="H734" s="392"/>
      <c r="I734" s="392"/>
      <c r="J734" s="392"/>
      <c r="K734" s="392"/>
    </row>
    <row r="735" spans="1:11" x14ac:dyDescent="0.3">
      <c r="A735" s="383" t="s">
        <v>1435</v>
      </c>
      <c r="B735" s="384" t="s">
        <v>747</v>
      </c>
      <c r="C735" s="384"/>
      <c r="D735" s="393">
        <v>0</v>
      </c>
      <c r="E735" s="393">
        <v>0</v>
      </c>
      <c r="F735" s="418">
        <v>0</v>
      </c>
      <c r="G735" s="418">
        <f>E735*F735</f>
        <v>0</v>
      </c>
      <c r="H735" s="418">
        <f>$H$4*G735</f>
        <v>0</v>
      </c>
      <c r="I735" s="418">
        <f>G735+H735</f>
        <v>0</v>
      </c>
      <c r="J735" s="419"/>
      <c r="K735" s="118"/>
    </row>
    <row r="736" spans="1:11" x14ac:dyDescent="0.3">
      <c r="A736" s="381" t="s">
        <v>1436</v>
      </c>
      <c r="B736" s="382" t="s">
        <v>749</v>
      </c>
      <c r="C736" s="382"/>
      <c r="D736" s="392">
        <v>0</v>
      </c>
      <c r="E736" s="392">
        <v>0</v>
      </c>
      <c r="F736" s="392"/>
      <c r="G736" s="392"/>
      <c r="H736" s="392"/>
      <c r="I736" s="392"/>
      <c r="J736" s="392"/>
      <c r="K736" s="392"/>
    </row>
    <row r="737" spans="1:11" x14ac:dyDescent="0.3">
      <c r="A737" s="383" t="s">
        <v>1437</v>
      </c>
      <c r="B737" s="384" t="s">
        <v>751</v>
      </c>
      <c r="C737" s="384"/>
      <c r="D737" s="393">
        <v>0</v>
      </c>
      <c r="E737" s="393">
        <v>0</v>
      </c>
      <c r="F737" s="418">
        <v>0</v>
      </c>
      <c r="G737" s="418">
        <f>E737*F737</f>
        <v>0</v>
      </c>
      <c r="H737" s="418">
        <f>$H$4*G737</f>
        <v>0</v>
      </c>
      <c r="I737" s="418">
        <f>G737+H737</f>
        <v>0</v>
      </c>
      <c r="J737" s="419"/>
      <c r="K737" s="118"/>
    </row>
    <row r="738" spans="1:11" x14ac:dyDescent="0.3">
      <c r="A738" s="383" t="s">
        <v>1438</v>
      </c>
      <c r="B738" s="384" t="s">
        <v>753</v>
      </c>
      <c r="C738" s="384"/>
      <c r="D738" s="393">
        <v>2</v>
      </c>
      <c r="E738" s="519">
        <v>2</v>
      </c>
      <c r="F738" s="418">
        <v>0</v>
      </c>
      <c r="G738" s="418">
        <f>E738*F738</f>
        <v>0</v>
      </c>
      <c r="H738" s="418">
        <f>$H$4*G738</f>
        <v>0</v>
      </c>
      <c r="I738" s="418">
        <f>G738+H738</f>
        <v>0</v>
      </c>
      <c r="J738" s="419"/>
      <c r="K738" s="118"/>
    </row>
    <row r="739" spans="1:11" x14ac:dyDescent="0.3">
      <c r="A739" s="383" t="s">
        <v>1439</v>
      </c>
      <c r="B739" s="384" t="s">
        <v>755</v>
      </c>
      <c r="C739" s="384"/>
      <c r="D739" s="393">
        <v>0</v>
      </c>
      <c r="E739" s="393">
        <v>0</v>
      </c>
      <c r="F739" s="418">
        <v>0</v>
      </c>
      <c r="G739" s="418">
        <f>E739*F739</f>
        <v>0</v>
      </c>
      <c r="H739" s="418">
        <f>$H$4*G739</f>
        <v>0</v>
      </c>
      <c r="I739" s="418">
        <f>G739+H739</f>
        <v>0</v>
      </c>
      <c r="J739" s="419"/>
      <c r="K739" s="118"/>
    </row>
    <row r="740" spans="1:11" x14ac:dyDescent="0.3">
      <c r="A740" s="383" t="s">
        <v>1440</v>
      </c>
      <c r="B740" s="384" t="s">
        <v>450</v>
      </c>
      <c r="C740" s="384"/>
      <c r="D740" s="393">
        <v>0</v>
      </c>
      <c r="E740" s="393">
        <v>0</v>
      </c>
      <c r="F740" s="418">
        <v>0</v>
      </c>
      <c r="G740" s="418">
        <f>E740*F740</f>
        <v>0</v>
      </c>
      <c r="H740" s="418">
        <f>$H$4*G740</f>
        <v>0</v>
      </c>
      <c r="I740" s="418">
        <f>G740+H740</f>
        <v>0</v>
      </c>
      <c r="J740" s="419"/>
      <c r="K740" s="118"/>
    </row>
    <row r="741" spans="1:11" x14ac:dyDescent="0.3">
      <c r="A741" s="383" t="s">
        <v>1441</v>
      </c>
      <c r="B741" s="384" t="s">
        <v>758</v>
      </c>
      <c r="C741" s="384"/>
      <c r="D741" s="393">
        <v>1</v>
      </c>
      <c r="E741" s="393">
        <v>1</v>
      </c>
      <c r="F741" s="418">
        <v>0</v>
      </c>
      <c r="G741" s="418">
        <f>E741*F741</f>
        <v>0</v>
      </c>
      <c r="H741" s="418">
        <f>$H$4*G741</f>
        <v>0</v>
      </c>
      <c r="I741" s="418">
        <f>G741+H741</f>
        <v>0</v>
      </c>
      <c r="J741" s="419"/>
      <c r="K741" s="118"/>
    </row>
    <row r="742" spans="1:11" x14ac:dyDescent="0.3">
      <c r="A742" s="379" t="s">
        <v>1442</v>
      </c>
      <c r="B742" s="380" t="s">
        <v>759</v>
      </c>
      <c r="C742" s="380"/>
      <c r="D742" s="391">
        <v>0</v>
      </c>
      <c r="E742" s="391">
        <v>0</v>
      </c>
      <c r="F742" s="391"/>
      <c r="G742" s="391"/>
      <c r="H742" s="391"/>
      <c r="I742" s="391"/>
      <c r="J742" s="391"/>
      <c r="K742" s="391"/>
    </row>
    <row r="743" spans="1:11" x14ac:dyDescent="0.3">
      <c r="A743" s="381" t="s">
        <v>1443</v>
      </c>
      <c r="B743" s="382" t="s">
        <v>761</v>
      </c>
      <c r="C743" s="382"/>
      <c r="D743" s="392">
        <v>0</v>
      </c>
      <c r="E743" s="392">
        <v>0</v>
      </c>
      <c r="F743" s="392"/>
      <c r="G743" s="392"/>
      <c r="H743" s="392"/>
      <c r="I743" s="392"/>
      <c r="J743" s="392"/>
      <c r="K743" s="392"/>
    </row>
    <row r="744" spans="1:11" x14ac:dyDescent="0.3">
      <c r="A744" s="383" t="s">
        <v>1444</v>
      </c>
      <c r="B744" s="384" t="s">
        <v>763</v>
      </c>
      <c r="C744" s="384"/>
      <c r="D744" s="393">
        <v>0</v>
      </c>
      <c r="E744" s="393">
        <v>0</v>
      </c>
      <c r="F744" s="418">
        <v>0</v>
      </c>
      <c r="G744" s="418">
        <f>E744*F744</f>
        <v>0</v>
      </c>
      <c r="H744" s="418">
        <f>$H$4*G744</f>
        <v>0</v>
      </c>
      <c r="I744" s="418">
        <f>G744+H744</f>
        <v>0</v>
      </c>
      <c r="J744" s="419"/>
      <c r="K744" s="118"/>
    </row>
    <row r="745" spans="1:11" x14ac:dyDescent="0.3">
      <c r="A745" s="383" t="s">
        <v>1445</v>
      </c>
      <c r="B745" s="384" t="s">
        <v>766</v>
      </c>
      <c r="C745" s="384"/>
      <c r="D745" s="393">
        <v>0</v>
      </c>
      <c r="E745" s="393">
        <v>0</v>
      </c>
      <c r="F745" s="418">
        <v>0</v>
      </c>
      <c r="G745" s="418">
        <f>E745*F745</f>
        <v>0</v>
      </c>
      <c r="H745" s="418">
        <f>$H$4*G745</f>
        <v>0</v>
      </c>
      <c r="I745" s="418">
        <f>G745+H745</f>
        <v>0</v>
      </c>
      <c r="J745" s="419"/>
      <c r="K745" s="118"/>
    </row>
    <row r="746" spans="1:11" x14ac:dyDescent="0.3">
      <c r="A746" s="383" t="s">
        <v>1446</v>
      </c>
      <c r="B746" s="384" t="s">
        <v>768</v>
      </c>
      <c r="C746" s="384"/>
      <c r="D746" s="393">
        <v>0</v>
      </c>
      <c r="E746" s="393">
        <v>0</v>
      </c>
      <c r="F746" s="418">
        <v>0</v>
      </c>
      <c r="G746" s="418">
        <f>E746*F746</f>
        <v>0</v>
      </c>
      <c r="H746" s="418">
        <f>$H$4*G746</f>
        <v>0</v>
      </c>
      <c r="I746" s="418">
        <f>G746+H746</f>
        <v>0</v>
      </c>
      <c r="J746" s="419"/>
      <c r="K746" s="118"/>
    </row>
    <row r="747" spans="1:11" x14ac:dyDescent="0.3">
      <c r="A747" s="381" t="s">
        <v>1447</v>
      </c>
      <c r="B747" s="382" t="s">
        <v>770</v>
      </c>
      <c r="C747" s="382"/>
      <c r="D747" s="392">
        <v>0</v>
      </c>
      <c r="E747" s="392">
        <v>0</v>
      </c>
      <c r="F747" s="392"/>
      <c r="G747" s="392"/>
      <c r="H747" s="392"/>
      <c r="I747" s="392"/>
      <c r="J747" s="392"/>
      <c r="K747" s="392"/>
    </row>
    <row r="748" spans="1:11" x14ac:dyDescent="0.3">
      <c r="A748" s="383" t="s">
        <v>1448</v>
      </c>
      <c r="B748" s="384" t="s">
        <v>763</v>
      </c>
      <c r="C748" s="384"/>
      <c r="D748" s="393">
        <v>0</v>
      </c>
      <c r="E748" s="393">
        <v>0</v>
      </c>
      <c r="F748" s="418">
        <v>0</v>
      </c>
      <c r="G748" s="418">
        <f>E748*F748</f>
        <v>0</v>
      </c>
      <c r="H748" s="418">
        <f>$H$4*G748</f>
        <v>0</v>
      </c>
      <c r="I748" s="418">
        <f>G748+H748</f>
        <v>0</v>
      </c>
      <c r="J748" s="419"/>
      <c r="K748" s="118"/>
    </row>
    <row r="749" spans="1:11" x14ac:dyDescent="0.3">
      <c r="A749" s="381" t="s">
        <v>1449</v>
      </c>
      <c r="B749" s="382" t="s">
        <v>773</v>
      </c>
      <c r="C749" s="382"/>
      <c r="D749" s="392">
        <v>0</v>
      </c>
      <c r="E749" s="392">
        <v>0</v>
      </c>
      <c r="F749" s="392"/>
      <c r="G749" s="392"/>
      <c r="H749" s="392"/>
      <c r="I749" s="392"/>
      <c r="J749" s="392"/>
      <c r="K749" s="392"/>
    </row>
    <row r="750" spans="1:11" x14ac:dyDescent="0.3">
      <c r="A750" s="383" t="s">
        <v>1450</v>
      </c>
      <c r="B750" s="384" t="s">
        <v>775</v>
      </c>
      <c r="C750" s="384"/>
      <c r="D750" s="393">
        <v>0</v>
      </c>
      <c r="E750" s="393">
        <v>0</v>
      </c>
      <c r="F750" s="418">
        <v>0</v>
      </c>
      <c r="G750" s="418">
        <f>E750*F750</f>
        <v>0</v>
      </c>
      <c r="H750" s="418">
        <f>$H$4*G750</f>
        <v>0</v>
      </c>
      <c r="I750" s="418">
        <f>G750+H750</f>
        <v>0</v>
      </c>
      <c r="J750" s="419"/>
      <c r="K750" s="118"/>
    </row>
    <row r="751" spans="1:11" x14ac:dyDescent="0.3">
      <c r="A751" s="383" t="s">
        <v>1451</v>
      </c>
      <c r="B751" s="384" t="s">
        <v>777</v>
      </c>
      <c r="C751" s="384"/>
      <c r="D751" s="393">
        <v>0</v>
      </c>
      <c r="E751" s="393">
        <v>0</v>
      </c>
      <c r="F751" s="418">
        <v>0</v>
      </c>
      <c r="G751" s="418">
        <f>E751*F751</f>
        <v>0</v>
      </c>
      <c r="H751" s="418">
        <f>$H$4*G751</f>
        <v>0</v>
      </c>
      <c r="I751" s="418">
        <f>G751+H751</f>
        <v>0</v>
      </c>
      <c r="J751" s="419"/>
      <c r="K751" s="118"/>
    </row>
    <row r="752" spans="1:11" x14ac:dyDescent="0.3">
      <c r="A752" s="381" t="s">
        <v>1452</v>
      </c>
      <c r="B752" s="382" t="s">
        <v>392</v>
      </c>
      <c r="C752" s="382"/>
      <c r="D752" s="392">
        <v>0</v>
      </c>
      <c r="E752" s="392">
        <v>0</v>
      </c>
      <c r="F752" s="392"/>
      <c r="G752" s="392"/>
      <c r="H752" s="392"/>
      <c r="I752" s="392"/>
      <c r="J752" s="392"/>
      <c r="K752" s="392"/>
    </row>
    <row r="753" spans="1:11" x14ac:dyDescent="0.3">
      <c r="A753" s="383" t="s">
        <v>1453</v>
      </c>
      <c r="B753" s="384" t="s">
        <v>780</v>
      </c>
      <c r="C753" s="384"/>
      <c r="D753" s="393">
        <v>0</v>
      </c>
      <c r="E753" s="393">
        <v>0</v>
      </c>
      <c r="F753" s="418">
        <v>0</v>
      </c>
      <c r="G753" s="418">
        <f>E753*F753</f>
        <v>0</v>
      </c>
      <c r="H753" s="418">
        <f>$H$4*G753</f>
        <v>0</v>
      </c>
      <c r="I753" s="418">
        <f>G753+H753</f>
        <v>0</v>
      </c>
      <c r="J753" s="419"/>
      <c r="K753" s="118"/>
    </row>
    <row r="754" spans="1:11" x14ac:dyDescent="0.3">
      <c r="A754" s="386" t="s">
        <v>1454</v>
      </c>
      <c r="B754" s="385" t="s">
        <v>764</v>
      </c>
      <c r="C754" s="385"/>
      <c r="D754" s="394">
        <v>0</v>
      </c>
      <c r="E754" s="394">
        <v>0</v>
      </c>
      <c r="F754" s="418">
        <v>0</v>
      </c>
      <c r="G754" s="418">
        <f>E754*F754</f>
        <v>0</v>
      </c>
      <c r="H754" s="418">
        <f>$H$4*G754</f>
        <v>0</v>
      </c>
      <c r="I754" s="418">
        <f>G754+H754</f>
        <v>0</v>
      </c>
      <c r="J754" s="419"/>
      <c r="K754" s="118"/>
    </row>
    <row r="755" spans="1:11" x14ac:dyDescent="0.3">
      <c r="A755" s="386" t="s">
        <v>1455</v>
      </c>
      <c r="B755" s="385" t="s">
        <v>783</v>
      </c>
      <c r="C755" s="385"/>
      <c r="D755" s="394">
        <v>0</v>
      </c>
      <c r="E755" s="394">
        <v>0</v>
      </c>
      <c r="F755" s="418">
        <v>0</v>
      </c>
      <c r="G755" s="418">
        <f>E755*F755</f>
        <v>0</v>
      </c>
      <c r="H755" s="418">
        <f>$H$4*G755</f>
        <v>0</v>
      </c>
      <c r="I755" s="418">
        <f>G755+H755</f>
        <v>0</v>
      </c>
      <c r="J755" s="419"/>
      <c r="K755" s="118"/>
    </row>
    <row r="756" spans="1:11" x14ac:dyDescent="0.3">
      <c r="A756" s="386" t="s">
        <v>1456</v>
      </c>
      <c r="B756" s="385" t="s">
        <v>785</v>
      </c>
      <c r="C756" s="385"/>
      <c r="D756" s="394">
        <v>0</v>
      </c>
      <c r="E756" s="394">
        <v>0</v>
      </c>
      <c r="F756" s="418">
        <v>0</v>
      </c>
      <c r="G756" s="418">
        <f>E756*F756</f>
        <v>0</v>
      </c>
      <c r="H756" s="418">
        <f>$H$4*G756</f>
        <v>0</v>
      </c>
      <c r="I756" s="418">
        <f>G756+H756</f>
        <v>0</v>
      </c>
      <c r="J756" s="419"/>
      <c r="K756" s="118"/>
    </row>
    <row r="757" spans="1:11" x14ac:dyDescent="0.3">
      <c r="A757" s="381" t="s">
        <v>1457</v>
      </c>
      <c r="B757" s="382" t="s">
        <v>787</v>
      </c>
      <c r="C757" s="382"/>
      <c r="D757" s="392">
        <v>0</v>
      </c>
      <c r="E757" s="392">
        <v>0</v>
      </c>
      <c r="F757" s="392"/>
      <c r="G757" s="392"/>
      <c r="H757" s="392"/>
      <c r="I757" s="392"/>
      <c r="J757" s="392"/>
      <c r="K757" s="392"/>
    </row>
    <row r="758" spans="1:11" x14ac:dyDescent="0.3">
      <c r="A758" s="383" t="s">
        <v>1458</v>
      </c>
      <c r="B758" s="384" t="s">
        <v>789</v>
      </c>
      <c r="C758" s="384"/>
      <c r="D758" s="393">
        <v>0</v>
      </c>
      <c r="E758" s="393">
        <v>0</v>
      </c>
      <c r="F758" s="418">
        <v>0</v>
      </c>
      <c r="G758" s="418">
        <f t="shared" ref="G758:G764" si="54">E758*F758</f>
        <v>0</v>
      </c>
      <c r="H758" s="418">
        <f t="shared" ref="H758:H764" si="55">$H$4*G758</f>
        <v>0</v>
      </c>
      <c r="I758" s="418">
        <f t="shared" ref="I758:I764" si="56">G758+H758</f>
        <v>0</v>
      </c>
      <c r="J758" s="419"/>
      <c r="K758" s="118"/>
    </row>
    <row r="759" spans="1:11" x14ac:dyDescent="0.3">
      <c r="A759" s="386" t="s">
        <v>1459</v>
      </c>
      <c r="B759" s="385" t="s">
        <v>791</v>
      </c>
      <c r="C759" s="385"/>
      <c r="D759" s="394">
        <v>0</v>
      </c>
      <c r="E759" s="394">
        <v>0</v>
      </c>
      <c r="F759" s="418">
        <v>0</v>
      </c>
      <c r="G759" s="418">
        <f t="shared" si="54"/>
        <v>0</v>
      </c>
      <c r="H759" s="418">
        <f t="shared" si="55"/>
        <v>0</v>
      </c>
      <c r="I759" s="418">
        <f t="shared" si="56"/>
        <v>0</v>
      </c>
      <c r="J759" s="419"/>
      <c r="K759" s="118"/>
    </row>
    <row r="760" spans="1:11" x14ac:dyDescent="0.3">
      <c r="A760" s="383" t="s">
        <v>1460</v>
      </c>
      <c r="B760" s="384" t="s">
        <v>793</v>
      </c>
      <c r="C760" s="384"/>
      <c r="D760" s="393">
        <v>0</v>
      </c>
      <c r="E760" s="393">
        <v>0</v>
      </c>
      <c r="F760" s="418">
        <v>0</v>
      </c>
      <c r="G760" s="418">
        <f t="shared" si="54"/>
        <v>0</v>
      </c>
      <c r="H760" s="418">
        <f t="shared" si="55"/>
        <v>0</v>
      </c>
      <c r="I760" s="418">
        <f t="shared" si="56"/>
        <v>0</v>
      </c>
      <c r="J760" s="419"/>
      <c r="K760" s="118"/>
    </row>
    <row r="761" spans="1:11" x14ac:dyDescent="0.3">
      <c r="A761" s="386" t="s">
        <v>1461</v>
      </c>
      <c r="B761" s="385" t="s">
        <v>791</v>
      </c>
      <c r="C761" s="385"/>
      <c r="D761" s="394">
        <v>0</v>
      </c>
      <c r="E761" s="394">
        <v>0</v>
      </c>
      <c r="F761" s="418">
        <v>0</v>
      </c>
      <c r="G761" s="418">
        <f t="shared" si="54"/>
        <v>0</v>
      </c>
      <c r="H761" s="418">
        <f t="shared" si="55"/>
        <v>0</v>
      </c>
      <c r="I761" s="418">
        <f t="shared" si="56"/>
        <v>0</v>
      </c>
      <c r="J761" s="419"/>
      <c r="K761" s="118"/>
    </row>
    <row r="762" spans="1:11" x14ac:dyDescent="0.3">
      <c r="A762" s="383" t="s">
        <v>1462</v>
      </c>
      <c r="B762" s="384" t="s">
        <v>796</v>
      </c>
      <c r="C762" s="384"/>
      <c r="D762" s="393">
        <v>0</v>
      </c>
      <c r="E762" s="393">
        <v>0</v>
      </c>
      <c r="F762" s="418">
        <v>0</v>
      </c>
      <c r="G762" s="418">
        <f t="shared" si="54"/>
        <v>0</v>
      </c>
      <c r="H762" s="418">
        <f t="shared" si="55"/>
        <v>0</v>
      </c>
      <c r="I762" s="418">
        <f t="shared" si="56"/>
        <v>0</v>
      </c>
      <c r="J762" s="419"/>
      <c r="K762" s="118"/>
    </row>
    <row r="763" spans="1:11" x14ac:dyDescent="0.3">
      <c r="A763" s="383" t="s">
        <v>1463</v>
      </c>
      <c r="B763" s="384" t="s">
        <v>798</v>
      </c>
      <c r="C763" s="384"/>
      <c r="D763" s="393">
        <v>0</v>
      </c>
      <c r="E763" s="393">
        <v>0</v>
      </c>
      <c r="F763" s="418">
        <v>0</v>
      </c>
      <c r="G763" s="418">
        <f t="shared" si="54"/>
        <v>0</v>
      </c>
      <c r="H763" s="418">
        <f t="shared" si="55"/>
        <v>0</v>
      </c>
      <c r="I763" s="418">
        <f t="shared" si="56"/>
        <v>0</v>
      </c>
      <c r="J763" s="419"/>
      <c r="K763" s="118"/>
    </row>
    <row r="764" spans="1:11" x14ac:dyDescent="0.3">
      <c r="A764" s="383" t="s">
        <v>1464</v>
      </c>
      <c r="B764" s="384" t="s">
        <v>800</v>
      </c>
      <c r="C764" s="384"/>
      <c r="D764" s="393">
        <v>0</v>
      </c>
      <c r="E764" s="393">
        <v>0</v>
      </c>
      <c r="F764" s="418">
        <v>0</v>
      </c>
      <c r="G764" s="418">
        <f t="shared" si="54"/>
        <v>0</v>
      </c>
      <c r="H764" s="418">
        <f t="shared" si="55"/>
        <v>0</v>
      </c>
      <c r="I764" s="418">
        <f t="shared" si="56"/>
        <v>0</v>
      </c>
      <c r="J764" s="419"/>
      <c r="K764" s="118"/>
    </row>
    <row r="765" spans="1:11" x14ac:dyDescent="0.3">
      <c r="A765" s="379" t="s">
        <v>1465</v>
      </c>
      <c r="B765" s="380" t="s">
        <v>801</v>
      </c>
      <c r="C765" s="380"/>
      <c r="D765" s="391">
        <v>0</v>
      </c>
      <c r="E765" s="391">
        <v>0</v>
      </c>
      <c r="F765" s="391"/>
      <c r="G765" s="391"/>
      <c r="H765" s="391"/>
      <c r="I765" s="391"/>
      <c r="J765" s="391"/>
      <c r="K765" s="391"/>
    </row>
    <row r="766" spans="1:11" x14ac:dyDescent="0.3">
      <c r="A766" s="381" t="s">
        <v>1466</v>
      </c>
      <c r="B766" s="382" t="s">
        <v>803</v>
      </c>
      <c r="C766" s="382"/>
      <c r="D766" s="392">
        <v>0</v>
      </c>
      <c r="E766" s="392">
        <v>0</v>
      </c>
      <c r="F766" s="392"/>
      <c r="G766" s="392"/>
      <c r="H766" s="392"/>
      <c r="I766" s="392"/>
      <c r="J766" s="392"/>
      <c r="K766" s="392"/>
    </row>
    <row r="767" spans="1:11" x14ac:dyDescent="0.3">
      <c r="A767" s="383" t="s">
        <v>1467</v>
      </c>
      <c r="B767" s="384" t="s">
        <v>805</v>
      </c>
      <c r="C767" s="384"/>
      <c r="D767" s="393">
        <v>0</v>
      </c>
      <c r="E767" s="393">
        <v>0</v>
      </c>
      <c r="F767" s="418">
        <v>0</v>
      </c>
      <c r="G767" s="418">
        <f>E767*F767</f>
        <v>0</v>
      </c>
      <c r="H767" s="418">
        <f>$H$4*G767</f>
        <v>0</v>
      </c>
      <c r="I767" s="418">
        <f>G767+H767</f>
        <v>0</v>
      </c>
      <c r="J767" s="419"/>
      <c r="K767" s="118"/>
    </row>
    <row r="768" spans="1:11" x14ac:dyDescent="0.3">
      <c r="A768" s="383" t="s">
        <v>1468</v>
      </c>
      <c r="B768" s="384" t="s">
        <v>807</v>
      </c>
      <c r="C768" s="384"/>
      <c r="D768" s="393">
        <v>0</v>
      </c>
      <c r="E768" s="393">
        <v>0</v>
      </c>
      <c r="F768" s="418">
        <v>0</v>
      </c>
      <c r="G768" s="418">
        <f>E768*F768</f>
        <v>0</v>
      </c>
      <c r="H768" s="418">
        <f>$H$4*G768</f>
        <v>0</v>
      </c>
      <c r="I768" s="418">
        <f>G768+H768</f>
        <v>0</v>
      </c>
      <c r="J768" s="419"/>
      <c r="K768" s="118"/>
    </row>
    <row r="769" spans="1:11" x14ac:dyDescent="0.3">
      <c r="A769" s="383" t="s">
        <v>1469</v>
      </c>
      <c r="B769" s="384" t="s">
        <v>809</v>
      </c>
      <c r="C769" s="384"/>
      <c r="D769" s="393">
        <v>0</v>
      </c>
      <c r="E769" s="393">
        <v>0</v>
      </c>
      <c r="F769" s="418">
        <v>0</v>
      </c>
      <c r="G769" s="418">
        <f>E769*F769</f>
        <v>0</v>
      </c>
      <c r="H769" s="418">
        <f>$H$4*G769</f>
        <v>0</v>
      </c>
      <c r="I769" s="418">
        <f>G769+H769</f>
        <v>0</v>
      </c>
      <c r="J769" s="419"/>
      <c r="K769" s="118"/>
    </row>
    <row r="770" spans="1:11" x14ac:dyDescent="0.3">
      <c r="A770" s="381" t="s">
        <v>1470</v>
      </c>
      <c r="B770" s="382" t="s">
        <v>811</v>
      </c>
      <c r="C770" s="382"/>
      <c r="D770" s="392">
        <v>0</v>
      </c>
      <c r="E770" s="392">
        <v>0</v>
      </c>
      <c r="F770" s="392"/>
      <c r="G770" s="392"/>
      <c r="H770" s="392"/>
      <c r="I770" s="392"/>
      <c r="J770" s="392"/>
      <c r="K770" s="392"/>
    </row>
    <row r="771" spans="1:11" x14ac:dyDescent="0.3">
      <c r="A771" s="383" t="s">
        <v>1471</v>
      </c>
      <c r="B771" s="384" t="s">
        <v>805</v>
      </c>
      <c r="C771" s="384"/>
      <c r="D771" s="393">
        <v>0</v>
      </c>
      <c r="E771" s="393">
        <v>0</v>
      </c>
      <c r="F771" s="418">
        <v>0</v>
      </c>
      <c r="G771" s="418">
        <f>E771*F771</f>
        <v>0</v>
      </c>
      <c r="H771" s="418">
        <f>$H$4*G771</f>
        <v>0</v>
      </c>
      <c r="I771" s="418">
        <f>G771+H771</f>
        <v>0</v>
      </c>
      <c r="J771" s="419"/>
      <c r="K771" s="118"/>
    </row>
    <row r="772" spans="1:11" x14ac:dyDescent="0.3">
      <c r="A772" s="381" t="s">
        <v>1472</v>
      </c>
      <c r="B772" s="382" t="s">
        <v>814</v>
      </c>
      <c r="C772" s="382"/>
      <c r="D772" s="392">
        <v>0</v>
      </c>
      <c r="E772" s="392">
        <v>0</v>
      </c>
      <c r="F772" s="392"/>
      <c r="G772" s="392"/>
      <c r="H772" s="392"/>
      <c r="I772" s="392"/>
      <c r="J772" s="392"/>
      <c r="K772" s="392"/>
    </row>
    <row r="773" spans="1:11" x14ac:dyDescent="0.3">
      <c r="A773" s="383" t="s">
        <v>1473</v>
      </c>
      <c r="B773" s="384" t="s">
        <v>816</v>
      </c>
      <c r="C773" s="384"/>
      <c r="D773" s="393">
        <v>0</v>
      </c>
      <c r="E773" s="393">
        <v>0</v>
      </c>
      <c r="F773" s="418">
        <v>0</v>
      </c>
      <c r="G773" s="418">
        <f>E773*F773</f>
        <v>0</v>
      </c>
      <c r="H773" s="418">
        <f>$H$4*G773</f>
        <v>0</v>
      </c>
      <c r="I773" s="418">
        <f>G773+H773</f>
        <v>0</v>
      </c>
      <c r="J773" s="419"/>
      <c r="K773" s="118"/>
    </row>
    <row r="774" spans="1:11" x14ac:dyDescent="0.3">
      <c r="A774" s="383" t="s">
        <v>1474</v>
      </c>
      <c r="B774" s="384" t="s">
        <v>818</v>
      </c>
      <c r="C774" s="384"/>
      <c r="D774" s="393">
        <v>0</v>
      </c>
      <c r="E774" s="393">
        <v>0</v>
      </c>
      <c r="F774" s="418">
        <v>0</v>
      </c>
      <c r="G774" s="418">
        <f>E774*F774</f>
        <v>0</v>
      </c>
      <c r="H774" s="418">
        <f>$H$4*G774</f>
        <v>0</v>
      </c>
      <c r="I774" s="418">
        <f>G774+H774</f>
        <v>0</v>
      </c>
      <c r="J774" s="419"/>
      <c r="K774" s="118"/>
    </row>
    <row r="775" spans="1:11" x14ac:dyDescent="0.3">
      <c r="A775" s="381" t="s">
        <v>1475</v>
      </c>
      <c r="B775" s="382" t="s">
        <v>391</v>
      </c>
      <c r="C775" s="382"/>
      <c r="D775" s="392">
        <v>0</v>
      </c>
      <c r="E775" s="392">
        <v>0</v>
      </c>
      <c r="F775" s="392"/>
      <c r="G775" s="392"/>
      <c r="H775" s="392"/>
      <c r="I775" s="392"/>
      <c r="J775" s="392"/>
      <c r="K775" s="392"/>
    </row>
    <row r="776" spans="1:11" x14ac:dyDescent="0.3">
      <c r="A776" s="383" t="s">
        <v>1476</v>
      </c>
      <c r="B776" s="384" t="s">
        <v>821</v>
      </c>
      <c r="C776" s="384"/>
      <c r="D776" s="393">
        <v>0</v>
      </c>
      <c r="E776" s="393">
        <v>0</v>
      </c>
      <c r="F776" s="418">
        <v>0</v>
      </c>
      <c r="G776" s="418">
        <f>E776*F776</f>
        <v>0</v>
      </c>
      <c r="H776" s="418">
        <f>$H$4*G776</f>
        <v>0</v>
      </c>
      <c r="I776" s="418">
        <f>G776+H776</f>
        <v>0</v>
      </c>
      <c r="J776" s="419"/>
      <c r="K776" s="118"/>
    </row>
    <row r="777" spans="1:11" x14ac:dyDescent="0.3">
      <c r="A777" s="383" t="s">
        <v>1477</v>
      </c>
      <c r="B777" s="385" t="s">
        <v>823</v>
      </c>
      <c r="C777" s="385"/>
      <c r="D777" s="394">
        <v>0</v>
      </c>
      <c r="E777" s="394">
        <v>0</v>
      </c>
      <c r="F777" s="418">
        <v>0</v>
      </c>
      <c r="G777" s="418">
        <f>E777*F777</f>
        <v>0</v>
      </c>
      <c r="H777" s="418">
        <f>$H$4*G777</f>
        <v>0</v>
      </c>
      <c r="I777" s="418">
        <f>G777+H777</f>
        <v>0</v>
      </c>
      <c r="J777" s="419"/>
      <c r="K777" s="118"/>
    </row>
    <row r="778" spans="1:11" x14ac:dyDescent="0.3">
      <c r="A778" s="383" t="s">
        <v>1478</v>
      </c>
      <c r="B778" s="385" t="s">
        <v>785</v>
      </c>
      <c r="C778" s="385"/>
      <c r="D778" s="394">
        <v>0</v>
      </c>
      <c r="E778" s="394">
        <v>0</v>
      </c>
      <c r="F778" s="418">
        <v>0</v>
      </c>
      <c r="G778" s="418">
        <f>E778*F778</f>
        <v>0</v>
      </c>
      <c r="H778" s="418">
        <f>$H$4*G778</f>
        <v>0</v>
      </c>
      <c r="I778" s="418">
        <f>G778+H778</f>
        <v>0</v>
      </c>
      <c r="J778" s="419"/>
      <c r="K778" s="118"/>
    </row>
    <row r="779" spans="1:11" x14ac:dyDescent="0.3">
      <c r="A779" s="381" t="s">
        <v>1479</v>
      </c>
      <c r="B779" s="382" t="s">
        <v>826</v>
      </c>
      <c r="C779" s="382"/>
      <c r="D779" s="392">
        <v>0</v>
      </c>
      <c r="E779" s="392">
        <v>0</v>
      </c>
      <c r="F779" s="392"/>
      <c r="G779" s="392"/>
      <c r="H779" s="392"/>
      <c r="I779" s="392"/>
      <c r="J779" s="392"/>
      <c r="K779" s="392"/>
    </row>
    <row r="780" spans="1:11" x14ac:dyDescent="0.3">
      <c r="A780" s="383" t="s">
        <v>1480</v>
      </c>
      <c r="B780" s="384" t="s">
        <v>789</v>
      </c>
      <c r="C780" s="384"/>
      <c r="D780" s="393">
        <v>0</v>
      </c>
      <c r="E780" s="393">
        <v>0</v>
      </c>
      <c r="F780" s="418">
        <v>0</v>
      </c>
      <c r="G780" s="418">
        <f t="shared" ref="G780:G786" si="57">E780*F780</f>
        <v>0</v>
      </c>
      <c r="H780" s="418">
        <f t="shared" ref="H780:H786" si="58">$H$4*G780</f>
        <v>0</v>
      </c>
      <c r="I780" s="418">
        <f t="shared" ref="I780:I786" si="59">G780+H780</f>
        <v>0</v>
      </c>
      <c r="J780" s="419"/>
      <c r="K780" s="118"/>
    </row>
    <row r="781" spans="1:11" x14ac:dyDescent="0.3">
      <c r="A781" s="386" t="s">
        <v>1481</v>
      </c>
      <c r="B781" s="385" t="s">
        <v>791</v>
      </c>
      <c r="C781" s="385"/>
      <c r="D781" s="394">
        <v>0</v>
      </c>
      <c r="E781" s="394">
        <v>0</v>
      </c>
      <c r="F781" s="418">
        <v>0</v>
      </c>
      <c r="G781" s="418">
        <f t="shared" si="57"/>
        <v>0</v>
      </c>
      <c r="H781" s="418">
        <f t="shared" si="58"/>
        <v>0</v>
      </c>
      <c r="I781" s="418">
        <f t="shared" si="59"/>
        <v>0</v>
      </c>
      <c r="J781" s="419"/>
      <c r="K781" s="118"/>
    </row>
    <row r="782" spans="1:11" x14ac:dyDescent="0.3">
      <c r="A782" s="383" t="s">
        <v>1482</v>
      </c>
      <c r="B782" s="384" t="s">
        <v>793</v>
      </c>
      <c r="C782" s="384"/>
      <c r="D782" s="393">
        <v>0</v>
      </c>
      <c r="E782" s="393">
        <v>0</v>
      </c>
      <c r="F782" s="418">
        <v>0</v>
      </c>
      <c r="G782" s="418">
        <f t="shared" si="57"/>
        <v>0</v>
      </c>
      <c r="H782" s="418">
        <f t="shared" si="58"/>
        <v>0</v>
      </c>
      <c r="I782" s="418">
        <f t="shared" si="59"/>
        <v>0</v>
      </c>
      <c r="J782" s="419"/>
      <c r="K782" s="118"/>
    </row>
    <row r="783" spans="1:11" x14ac:dyDescent="0.3">
      <c r="A783" s="386" t="s">
        <v>1483</v>
      </c>
      <c r="B783" s="385" t="s">
        <v>791</v>
      </c>
      <c r="C783" s="385"/>
      <c r="D783" s="394">
        <v>0</v>
      </c>
      <c r="E783" s="394">
        <v>0</v>
      </c>
      <c r="F783" s="418">
        <v>0</v>
      </c>
      <c r="G783" s="418">
        <f t="shared" si="57"/>
        <v>0</v>
      </c>
      <c r="H783" s="418">
        <f t="shared" si="58"/>
        <v>0</v>
      </c>
      <c r="I783" s="418">
        <f t="shared" si="59"/>
        <v>0</v>
      </c>
      <c r="J783" s="419"/>
      <c r="K783" s="118"/>
    </row>
    <row r="784" spans="1:11" x14ac:dyDescent="0.3">
      <c r="A784" s="383" t="s">
        <v>1484</v>
      </c>
      <c r="B784" s="384" t="s">
        <v>796</v>
      </c>
      <c r="C784" s="384"/>
      <c r="D784" s="393">
        <v>0</v>
      </c>
      <c r="E784" s="393">
        <v>0</v>
      </c>
      <c r="F784" s="418">
        <v>0</v>
      </c>
      <c r="G784" s="418">
        <f t="shared" si="57"/>
        <v>0</v>
      </c>
      <c r="H784" s="418">
        <f t="shared" si="58"/>
        <v>0</v>
      </c>
      <c r="I784" s="418">
        <f t="shared" si="59"/>
        <v>0</v>
      </c>
      <c r="J784" s="419"/>
      <c r="K784" s="118"/>
    </row>
    <row r="785" spans="1:11" x14ac:dyDescent="0.3">
      <c r="A785" s="383" t="s">
        <v>1485</v>
      </c>
      <c r="B785" s="384" t="s">
        <v>798</v>
      </c>
      <c r="C785" s="384"/>
      <c r="D785" s="393">
        <v>0</v>
      </c>
      <c r="E785" s="393">
        <v>0</v>
      </c>
      <c r="F785" s="418">
        <v>0</v>
      </c>
      <c r="G785" s="418">
        <f t="shared" si="57"/>
        <v>0</v>
      </c>
      <c r="H785" s="418">
        <f t="shared" si="58"/>
        <v>0</v>
      </c>
      <c r="I785" s="418">
        <f t="shared" si="59"/>
        <v>0</v>
      </c>
      <c r="J785" s="419"/>
      <c r="K785" s="118"/>
    </row>
    <row r="786" spans="1:11" x14ac:dyDescent="0.3">
      <c r="A786" s="383" t="s">
        <v>1486</v>
      </c>
      <c r="B786" s="384" t="s">
        <v>800</v>
      </c>
      <c r="C786" s="384"/>
      <c r="D786" s="393">
        <v>0</v>
      </c>
      <c r="E786" s="393">
        <v>0</v>
      </c>
      <c r="F786" s="418">
        <v>0</v>
      </c>
      <c r="G786" s="418">
        <f t="shared" si="57"/>
        <v>0</v>
      </c>
      <c r="H786" s="418">
        <f t="shared" si="58"/>
        <v>0</v>
      </c>
      <c r="I786" s="418">
        <f t="shared" si="59"/>
        <v>0</v>
      </c>
      <c r="J786" s="419"/>
      <c r="K786" s="118"/>
    </row>
    <row r="787" spans="1:11" x14ac:dyDescent="0.3">
      <c r="A787" s="379" t="s">
        <v>1487</v>
      </c>
      <c r="B787" s="380" t="s">
        <v>835</v>
      </c>
      <c r="C787" s="380"/>
      <c r="D787" s="391">
        <v>0</v>
      </c>
      <c r="E787" s="391">
        <v>0</v>
      </c>
      <c r="F787" s="391"/>
      <c r="G787" s="391"/>
      <c r="H787" s="391"/>
      <c r="I787" s="391"/>
      <c r="J787" s="391"/>
      <c r="K787" s="391"/>
    </row>
    <row r="788" spans="1:11" x14ac:dyDescent="0.3">
      <c r="A788" s="381" t="s">
        <v>1488</v>
      </c>
      <c r="B788" s="382" t="s">
        <v>837</v>
      </c>
      <c r="C788" s="382"/>
      <c r="D788" s="392">
        <v>0</v>
      </c>
      <c r="E788" s="392">
        <v>0</v>
      </c>
      <c r="F788" s="392"/>
      <c r="G788" s="392"/>
      <c r="H788" s="392"/>
      <c r="I788" s="392"/>
      <c r="J788" s="392"/>
      <c r="K788" s="392"/>
    </row>
    <row r="789" spans="1:11" x14ac:dyDescent="0.3">
      <c r="A789" s="383" t="s">
        <v>1489</v>
      </c>
      <c r="B789" s="384" t="s">
        <v>839</v>
      </c>
      <c r="C789" s="384"/>
      <c r="D789" s="393">
        <v>0</v>
      </c>
      <c r="E789" s="393">
        <v>0</v>
      </c>
      <c r="F789" s="418">
        <v>0</v>
      </c>
      <c r="G789" s="418">
        <f>E789*F789</f>
        <v>0</v>
      </c>
      <c r="H789" s="418">
        <f>$H$4*G789</f>
        <v>0</v>
      </c>
      <c r="I789" s="418">
        <f>G789+H789</f>
        <v>0</v>
      </c>
      <c r="J789" s="419"/>
      <c r="K789" s="118"/>
    </row>
    <row r="790" spans="1:11" x14ac:dyDescent="0.3">
      <c r="A790" s="383" t="s">
        <v>1490</v>
      </c>
      <c r="B790" s="384" t="s">
        <v>841</v>
      </c>
      <c r="C790" s="384"/>
      <c r="D790" s="393">
        <v>0</v>
      </c>
      <c r="E790" s="393">
        <v>0</v>
      </c>
      <c r="F790" s="418">
        <v>0</v>
      </c>
      <c r="G790" s="418">
        <f>E790*F790</f>
        <v>0</v>
      </c>
      <c r="H790" s="418">
        <f>$H$4*G790</f>
        <v>0</v>
      </c>
      <c r="I790" s="418">
        <f>G790+H790</f>
        <v>0</v>
      </c>
      <c r="J790" s="419"/>
      <c r="K790" s="118"/>
    </row>
    <row r="791" spans="1:11" x14ac:dyDescent="0.3">
      <c r="A791" s="383" t="s">
        <v>1491</v>
      </c>
      <c r="B791" s="384" t="s">
        <v>843</v>
      </c>
      <c r="C791" s="384"/>
      <c r="D791" s="393">
        <v>0</v>
      </c>
      <c r="E791" s="393">
        <v>0</v>
      </c>
      <c r="F791" s="418">
        <v>0</v>
      </c>
      <c r="G791" s="418">
        <f>E791*F791</f>
        <v>0</v>
      </c>
      <c r="H791" s="418">
        <f>$H$4*G791</f>
        <v>0</v>
      </c>
      <c r="I791" s="418">
        <f>G791+H791</f>
        <v>0</v>
      </c>
      <c r="J791" s="419"/>
      <c r="K791" s="118"/>
    </row>
    <row r="792" spans="1:11" x14ac:dyDescent="0.3">
      <c r="A792" s="381" t="s">
        <v>1492</v>
      </c>
      <c r="B792" s="382" t="s">
        <v>845</v>
      </c>
      <c r="C792" s="382"/>
      <c r="D792" s="392">
        <v>0</v>
      </c>
      <c r="E792" s="392">
        <v>0</v>
      </c>
      <c r="F792" s="392"/>
      <c r="G792" s="392"/>
      <c r="H792" s="392"/>
      <c r="I792" s="392"/>
      <c r="J792" s="392"/>
      <c r="K792" s="392"/>
    </row>
    <row r="793" spans="1:11" x14ac:dyDescent="0.3">
      <c r="A793" s="383" t="s">
        <v>1493</v>
      </c>
      <c r="B793" s="384" t="s">
        <v>847</v>
      </c>
      <c r="C793" s="384"/>
      <c r="D793" s="393">
        <v>0</v>
      </c>
      <c r="E793" s="393">
        <v>0</v>
      </c>
      <c r="F793" s="418">
        <v>0</v>
      </c>
      <c r="G793" s="418">
        <f>E793*F793</f>
        <v>0</v>
      </c>
      <c r="H793" s="418">
        <f>$H$4*G793</f>
        <v>0</v>
      </c>
      <c r="I793" s="418">
        <f>G793+H793</f>
        <v>0</v>
      </c>
      <c r="J793" s="419"/>
      <c r="K793" s="118"/>
    </row>
    <row r="794" spans="1:11" x14ac:dyDescent="0.3">
      <c r="A794" s="383" t="s">
        <v>1494</v>
      </c>
      <c r="B794" s="384" t="s">
        <v>849</v>
      </c>
      <c r="C794" s="384"/>
      <c r="D794" s="393">
        <v>0</v>
      </c>
      <c r="E794" s="393">
        <v>0</v>
      </c>
      <c r="F794" s="418">
        <v>0</v>
      </c>
      <c r="G794" s="418">
        <f>E794*F794</f>
        <v>0</v>
      </c>
      <c r="H794" s="418">
        <f>$H$4*G794</f>
        <v>0</v>
      </c>
      <c r="I794" s="418">
        <f>G794+H794</f>
        <v>0</v>
      </c>
      <c r="J794" s="419"/>
      <c r="K794" s="118"/>
    </row>
    <row r="795" spans="1:11" x14ac:dyDescent="0.3">
      <c r="A795" s="381" t="s">
        <v>1495</v>
      </c>
      <c r="B795" s="382" t="s">
        <v>851</v>
      </c>
      <c r="C795" s="382"/>
      <c r="D795" s="392">
        <v>0</v>
      </c>
      <c r="E795" s="392">
        <v>0</v>
      </c>
      <c r="F795" s="392"/>
      <c r="G795" s="392"/>
      <c r="H795" s="392"/>
      <c r="I795" s="392"/>
      <c r="J795" s="392"/>
      <c r="K795" s="392"/>
    </row>
    <row r="796" spans="1:11" x14ac:dyDescent="0.3">
      <c r="A796" s="383" t="s">
        <v>1496</v>
      </c>
      <c r="B796" s="384" t="s">
        <v>853</v>
      </c>
      <c r="C796" s="384"/>
      <c r="D796" s="393">
        <v>0</v>
      </c>
      <c r="E796" s="393">
        <v>0</v>
      </c>
      <c r="F796" s="418">
        <v>0</v>
      </c>
      <c r="G796" s="418">
        <f>E796*F796</f>
        <v>0</v>
      </c>
      <c r="H796" s="418">
        <f>$H$4*G796</f>
        <v>0</v>
      </c>
      <c r="I796" s="418">
        <f>G796+H796</f>
        <v>0</v>
      </c>
      <c r="J796" s="419"/>
      <c r="K796" s="118"/>
    </row>
    <row r="797" spans="1:11" x14ac:dyDescent="0.3">
      <c r="A797" s="383" t="s">
        <v>1497</v>
      </c>
      <c r="B797" s="385" t="s">
        <v>855</v>
      </c>
      <c r="C797" s="385"/>
      <c r="D797" s="394">
        <v>0</v>
      </c>
      <c r="E797" s="394">
        <v>0</v>
      </c>
      <c r="F797" s="418">
        <v>0</v>
      </c>
      <c r="G797" s="418">
        <f>E797*F797</f>
        <v>0</v>
      </c>
      <c r="H797" s="418">
        <f>$H$4*G797</f>
        <v>0</v>
      </c>
      <c r="I797" s="418">
        <f>G797+H797</f>
        <v>0</v>
      </c>
      <c r="J797" s="419"/>
      <c r="K797" s="118"/>
    </row>
    <row r="798" spans="1:11" x14ac:dyDescent="0.3">
      <c r="A798" s="383" t="s">
        <v>1498</v>
      </c>
      <c r="B798" s="385" t="s">
        <v>785</v>
      </c>
      <c r="C798" s="385"/>
      <c r="D798" s="394">
        <v>0</v>
      </c>
      <c r="E798" s="394">
        <v>0</v>
      </c>
      <c r="F798" s="418">
        <v>0</v>
      </c>
      <c r="G798" s="418">
        <f>E798*F798</f>
        <v>0</v>
      </c>
      <c r="H798" s="418">
        <f>$H$4*G798</f>
        <v>0</v>
      </c>
      <c r="I798" s="418">
        <f>G798+H798</f>
        <v>0</v>
      </c>
      <c r="J798" s="419"/>
      <c r="K798" s="118"/>
    </row>
    <row r="799" spans="1:11" x14ac:dyDescent="0.3">
      <c r="A799" s="381" t="s">
        <v>1499</v>
      </c>
      <c r="B799" s="382" t="s">
        <v>858</v>
      </c>
      <c r="C799" s="382"/>
      <c r="D799" s="392">
        <v>0</v>
      </c>
      <c r="E799" s="392">
        <v>0</v>
      </c>
      <c r="F799" s="392"/>
      <c r="G799" s="392"/>
      <c r="H799" s="392"/>
      <c r="I799" s="392"/>
      <c r="J799" s="392"/>
      <c r="K799" s="392"/>
    </row>
    <row r="800" spans="1:11" x14ac:dyDescent="0.3">
      <c r="A800" s="383" t="s">
        <v>1500</v>
      </c>
      <c r="B800" s="384" t="s">
        <v>789</v>
      </c>
      <c r="C800" s="384"/>
      <c r="D800" s="393">
        <v>0</v>
      </c>
      <c r="E800" s="393">
        <v>0</v>
      </c>
      <c r="F800" s="418">
        <v>0</v>
      </c>
      <c r="G800" s="418">
        <f t="shared" ref="G800:G806" si="60">E800*F800</f>
        <v>0</v>
      </c>
      <c r="H800" s="418">
        <f t="shared" ref="H800:H806" si="61">$H$4*G800</f>
        <v>0</v>
      </c>
      <c r="I800" s="418">
        <f t="shared" ref="I800:I806" si="62">G800+H800</f>
        <v>0</v>
      </c>
      <c r="J800" s="419"/>
      <c r="K800" s="118"/>
    </row>
    <row r="801" spans="1:11" x14ac:dyDescent="0.3">
      <c r="A801" s="386" t="s">
        <v>1501</v>
      </c>
      <c r="B801" s="385" t="s">
        <v>791</v>
      </c>
      <c r="C801" s="385"/>
      <c r="D801" s="394">
        <v>0</v>
      </c>
      <c r="E801" s="394">
        <v>0</v>
      </c>
      <c r="F801" s="418">
        <v>0</v>
      </c>
      <c r="G801" s="418">
        <f t="shared" si="60"/>
        <v>0</v>
      </c>
      <c r="H801" s="418">
        <f t="shared" si="61"/>
        <v>0</v>
      </c>
      <c r="I801" s="418">
        <f t="shared" si="62"/>
        <v>0</v>
      </c>
      <c r="J801" s="419"/>
      <c r="K801" s="118"/>
    </row>
    <row r="802" spans="1:11" x14ac:dyDescent="0.3">
      <c r="A802" s="383" t="s">
        <v>1502</v>
      </c>
      <c r="B802" s="384" t="s">
        <v>793</v>
      </c>
      <c r="C802" s="384"/>
      <c r="D802" s="393">
        <v>0</v>
      </c>
      <c r="E802" s="393">
        <v>0</v>
      </c>
      <c r="F802" s="418">
        <v>0</v>
      </c>
      <c r="G802" s="418">
        <f t="shared" si="60"/>
        <v>0</v>
      </c>
      <c r="H802" s="418">
        <f t="shared" si="61"/>
        <v>0</v>
      </c>
      <c r="I802" s="418">
        <f t="shared" si="62"/>
        <v>0</v>
      </c>
      <c r="J802" s="419"/>
      <c r="K802" s="118"/>
    </row>
    <row r="803" spans="1:11" x14ac:dyDescent="0.3">
      <c r="A803" s="386" t="s">
        <v>1503</v>
      </c>
      <c r="B803" s="385" t="s">
        <v>791</v>
      </c>
      <c r="C803" s="385"/>
      <c r="D803" s="394">
        <v>0</v>
      </c>
      <c r="E803" s="394">
        <v>0</v>
      </c>
      <c r="F803" s="418">
        <v>0</v>
      </c>
      <c r="G803" s="418">
        <f t="shared" si="60"/>
        <v>0</v>
      </c>
      <c r="H803" s="418">
        <f t="shared" si="61"/>
        <v>0</v>
      </c>
      <c r="I803" s="418">
        <f t="shared" si="62"/>
        <v>0</v>
      </c>
      <c r="J803" s="419"/>
      <c r="K803" s="118"/>
    </row>
    <row r="804" spans="1:11" x14ac:dyDescent="0.3">
      <c r="A804" s="383" t="s">
        <v>1504</v>
      </c>
      <c r="B804" s="384" t="s">
        <v>796</v>
      </c>
      <c r="C804" s="384"/>
      <c r="D804" s="393">
        <v>0</v>
      </c>
      <c r="E804" s="393">
        <v>0</v>
      </c>
      <c r="F804" s="418">
        <v>0</v>
      </c>
      <c r="G804" s="418">
        <f t="shared" si="60"/>
        <v>0</v>
      </c>
      <c r="H804" s="418">
        <f t="shared" si="61"/>
        <v>0</v>
      </c>
      <c r="I804" s="418">
        <f t="shared" si="62"/>
        <v>0</v>
      </c>
      <c r="J804" s="419"/>
      <c r="K804" s="118"/>
    </row>
    <row r="805" spans="1:11" x14ac:dyDescent="0.3">
      <c r="A805" s="383" t="s">
        <v>1505</v>
      </c>
      <c r="B805" s="384" t="s">
        <v>798</v>
      </c>
      <c r="C805" s="384"/>
      <c r="D805" s="393">
        <v>0</v>
      </c>
      <c r="E805" s="393">
        <v>0</v>
      </c>
      <c r="F805" s="418">
        <v>0</v>
      </c>
      <c r="G805" s="418">
        <f t="shared" si="60"/>
        <v>0</v>
      </c>
      <c r="H805" s="418">
        <f t="shared" si="61"/>
        <v>0</v>
      </c>
      <c r="I805" s="418">
        <f t="shared" si="62"/>
        <v>0</v>
      </c>
      <c r="J805" s="419"/>
      <c r="K805" s="118"/>
    </row>
    <row r="806" spans="1:11" x14ac:dyDescent="0.3">
      <c r="A806" s="383" t="s">
        <v>1506</v>
      </c>
      <c r="B806" s="384" t="s">
        <v>800</v>
      </c>
      <c r="C806" s="384"/>
      <c r="D806" s="393">
        <v>0</v>
      </c>
      <c r="E806" s="393">
        <v>0</v>
      </c>
      <c r="F806" s="418">
        <v>0</v>
      </c>
      <c r="G806" s="418">
        <f t="shared" si="60"/>
        <v>0</v>
      </c>
      <c r="H806" s="418">
        <f t="shared" si="61"/>
        <v>0</v>
      </c>
      <c r="I806" s="418">
        <f t="shared" si="62"/>
        <v>0</v>
      </c>
      <c r="J806" s="419"/>
      <c r="K806" s="118"/>
    </row>
    <row r="807" spans="1:11" ht="18" x14ac:dyDescent="0.35">
      <c r="A807" s="377">
        <v>7.2</v>
      </c>
      <c r="B807" s="378" t="s">
        <v>866</v>
      </c>
      <c r="C807" s="378"/>
      <c r="D807" s="390">
        <v>0</v>
      </c>
      <c r="E807" s="390">
        <v>0</v>
      </c>
      <c r="F807" s="390"/>
      <c r="G807" s="390"/>
      <c r="H807" s="390"/>
      <c r="I807" s="390"/>
      <c r="J807" s="390"/>
      <c r="K807" s="390"/>
    </row>
    <row r="808" spans="1:11" x14ac:dyDescent="0.3">
      <c r="A808" s="379" t="s">
        <v>525</v>
      </c>
      <c r="B808" s="380" t="s">
        <v>743</v>
      </c>
      <c r="C808" s="380"/>
      <c r="D808" s="391">
        <v>0</v>
      </c>
      <c r="E808" s="391">
        <v>0</v>
      </c>
      <c r="F808" s="391"/>
      <c r="G808" s="391"/>
      <c r="H808" s="391"/>
      <c r="I808" s="391"/>
      <c r="J808" s="391"/>
      <c r="K808" s="391"/>
    </row>
    <row r="809" spans="1:11" x14ac:dyDescent="0.3">
      <c r="A809" s="383" t="s">
        <v>1507</v>
      </c>
      <c r="B809" s="384" t="s">
        <v>868</v>
      </c>
      <c r="C809" s="384"/>
      <c r="D809" s="393">
        <v>0</v>
      </c>
      <c r="E809" s="393">
        <v>0</v>
      </c>
      <c r="F809" s="418">
        <v>0</v>
      </c>
      <c r="G809" s="418">
        <f>E809*F809</f>
        <v>0</v>
      </c>
      <c r="H809" s="418">
        <f>$H$4*G809</f>
        <v>0</v>
      </c>
      <c r="I809" s="418">
        <f>G809+H809</f>
        <v>0</v>
      </c>
      <c r="J809" s="419"/>
      <c r="K809" s="118"/>
    </row>
    <row r="810" spans="1:11" x14ac:dyDescent="0.3">
      <c r="A810" s="383" t="s">
        <v>1508</v>
      </c>
      <c r="B810" s="384" t="s">
        <v>870</v>
      </c>
      <c r="C810" s="384"/>
      <c r="D810" s="393">
        <v>0</v>
      </c>
      <c r="E810" s="393">
        <v>0</v>
      </c>
      <c r="F810" s="418">
        <v>0</v>
      </c>
      <c r="G810" s="418">
        <f>E810*F810</f>
        <v>0</v>
      </c>
      <c r="H810" s="418">
        <f>$H$4*G810</f>
        <v>0</v>
      </c>
      <c r="I810" s="418">
        <f>G810+H810</f>
        <v>0</v>
      </c>
      <c r="J810" s="419"/>
      <c r="K810" s="118"/>
    </row>
    <row r="811" spans="1:11" x14ac:dyDescent="0.3">
      <c r="A811" s="383" t="s">
        <v>1509</v>
      </c>
      <c r="B811" s="384" t="s">
        <v>872</v>
      </c>
      <c r="C811" s="384"/>
      <c r="D811" s="393">
        <v>0</v>
      </c>
      <c r="E811" s="393">
        <v>0</v>
      </c>
      <c r="F811" s="418">
        <v>0</v>
      </c>
      <c r="G811" s="418">
        <f>E811*F811</f>
        <v>0</v>
      </c>
      <c r="H811" s="418">
        <f>$H$4*G811</f>
        <v>0</v>
      </c>
      <c r="I811" s="418">
        <f>G811+H811</f>
        <v>0</v>
      </c>
      <c r="J811" s="419"/>
      <c r="K811" s="118"/>
    </row>
    <row r="812" spans="1:11" x14ac:dyDescent="0.3">
      <c r="A812" s="379" t="s">
        <v>526</v>
      </c>
      <c r="B812" s="380" t="s">
        <v>759</v>
      </c>
      <c r="C812" s="380"/>
      <c r="D812" s="391">
        <v>0</v>
      </c>
      <c r="E812" s="391">
        <v>0</v>
      </c>
      <c r="F812" s="391"/>
      <c r="G812" s="391"/>
      <c r="H812" s="391"/>
      <c r="I812" s="391"/>
      <c r="J812" s="391"/>
      <c r="K812" s="391"/>
    </row>
    <row r="813" spans="1:11" x14ac:dyDescent="0.3">
      <c r="A813" s="383" t="s">
        <v>1510</v>
      </c>
      <c r="B813" s="387" t="s">
        <v>874</v>
      </c>
      <c r="C813" s="387"/>
      <c r="D813" s="393">
        <v>0</v>
      </c>
      <c r="E813" s="393">
        <v>0</v>
      </c>
      <c r="F813" s="418">
        <v>0</v>
      </c>
      <c r="G813" s="418">
        <f>E813*F813</f>
        <v>0</v>
      </c>
      <c r="H813" s="418">
        <f>$H$4*G813</f>
        <v>0</v>
      </c>
      <c r="I813" s="418">
        <f>G813+H813</f>
        <v>0</v>
      </c>
      <c r="J813" s="419"/>
      <c r="K813" s="118"/>
    </row>
    <row r="814" spans="1:11" x14ac:dyDescent="0.3">
      <c r="A814" s="383" t="s">
        <v>1511</v>
      </c>
      <c r="B814" s="383" t="s">
        <v>876</v>
      </c>
      <c r="C814" s="383"/>
      <c r="D814" s="393">
        <v>0</v>
      </c>
      <c r="E814" s="393">
        <v>0</v>
      </c>
      <c r="F814" s="418">
        <v>0</v>
      </c>
      <c r="G814" s="418">
        <f>E814*F814</f>
        <v>0</v>
      </c>
      <c r="H814" s="418">
        <f>$H$4*G814</f>
        <v>0</v>
      </c>
      <c r="I814" s="418">
        <f>G814+H814</f>
        <v>0</v>
      </c>
      <c r="J814" s="419"/>
      <c r="K814" s="118"/>
    </row>
    <row r="815" spans="1:11" x14ac:dyDescent="0.3">
      <c r="A815" s="383" t="s">
        <v>1512</v>
      </c>
      <c r="B815" s="384" t="s">
        <v>878</v>
      </c>
      <c r="C815" s="384"/>
      <c r="D815" s="393">
        <v>0</v>
      </c>
      <c r="E815" s="393">
        <v>0</v>
      </c>
      <c r="F815" s="418">
        <v>0</v>
      </c>
      <c r="G815" s="418">
        <f>E815*F815</f>
        <v>0</v>
      </c>
      <c r="H815" s="418">
        <f>$H$4*G815</f>
        <v>0</v>
      </c>
      <c r="I815" s="418">
        <f>G815+H815</f>
        <v>0</v>
      </c>
      <c r="J815" s="419"/>
      <c r="K815" s="118"/>
    </row>
    <row r="816" spans="1:11" x14ac:dyDescent="0.3">
      <c r="A816" s="383" t="s">
        <v>1513</v>
      </c>
      <c r="B816" s="384" t="s">
        <v>870</v>
      </c>
      <c r="C816" s="384"/>
      <c r="D816" s="393">
        <v>0</v>
      </c>
      <c r="E816" s="393">
        <v>0</v>
      </c>
      <c r="F816" s="418">
        <v>0</v>
      </c>
      <c r="G816" s="418">
        <f>E816*F816</f>
        <v>0</v>
      </c>
      <c r="H816" s="418">
        <f>$H$4*G816</f>
        <v>0</v>
      </c>
      <c r="I816" s="418">
        <f>G816+H816</f>
        <v>0</v>
      </c>
      <c r="J816" s="419"/>
      <c r="K816" s="118"/>
    </row>
    <row r="817" spans="1:11" x14ac:dyDescent="0.3">
      <c r="A817" s="383" t="s">
        <v>1514</v>
      </c>
      <c r="B817" s="384" t="s">
        <v>872</v>
      </c>
      <c r="C817" s="384"/>
      <c r="D817" s="393">
        <v>0</v>
      </c>
      <c r="E817" s="393">
        <v>0</v>
      </c>
      <c r="F817" s="418">
        <v>0</v>
      </c>
      <c r="G817" s="418">
        <f>E817*F817</f>
        <v>0</v>
      </c>
      <c r="H817" s="418">
        <f>$H$4*G817</f>
        <v>0</v>
      </c>
      <c r="I817" s="418">
        <f>G817+H817</f>
        <v>0</v>
      </c>
      <c r="J817" s="419"/>
      <c r="K817" s="118"/>
    </row>
    <row r="818" spans="1:11" x14ac:dyDescent="0.3">
      <c r="A818" s="379" t="s">
        <v>1515</v>
      </c>
      <c r="B818" s="380" t="s">
        <v>801</v>
      </c>
      <c r="C818" s="380"/>
      <c r="D818" s="391">
        <v>0</v>
      </c>
      <c r="E818" s="391">
        <v>0</v>
      </c>
      <c r="F818" s="391"/>
      <c r="G818" s="391"/>
      <c r="H818" s="391"/>
      <c r="I818" s="391"/>
      <c r="J818" s="391"/>
      <c r="K818" s="391"/>
    </row>
    <row r="819" spans="1:11" x14ac:dyDescent="0.3">
      <c r="A819" s="383" t="s">
        <v>1516</v>
      </c>
      <c r="B819" s="387" t="s">
        <v>882</v>
      </c>
      <c r="C819" s="387"/>
      <c r="D819" s="393">
        <v>0</v>
      </c>
      <c r="E819" s="393">
        <v>0</v>
      </c>
      <c r="F819" s="418">
        <v>0</v>
      </c>
      <c r="G819" s="418">
        <f>E819*F819</f>
        <v>0</v>
      </c>
      <c r="H819" s="418">
        <f>$H$4*G819</f>
        <v>0</v>
      </c>
      <c r="I819" s="418">
        <f>G819+H819</f>
        <v>0</v>
      </c>
      <c r="J819" s="419"/>
      <c r="K819" s="118"/>
    </row>
    <row r="820" spans="1:11" x14ac:dyDescent="0.3">
      <c r="A820" s="383" t="s">
        <v>1517</v>
      </c>
      <c r="B820" s="384" t="s">
        <v>884</v>
      </c>
      <c r="C820" s="384"/>
      <c r="D820" s="393">
        <v>0</v>
      </c>
      <c r="E820" s="393">
        <v>0</v>
      </c>
      <c r="F820" s="418">
        <v>0</v>
      </c>
      <c r="G820" s="418">
        <f>E820*F820</f>
        <v>0</v>
      </c>
      <c r="H820" s="418">
        <f>$H$4*G820</f>
        <v>0</v>
      </c>
      <c r="I820" s="418">
        <f>G820+H820</f>
        <v>0</v>
      </c>
      <c r="J820" s="419"/>
      <c r="K820" s="118"/>
    </row>
    <row r="821" spans="1:11" x14ac:dyDescent="0.3">
      <c r="A821" s="383" t="s">
        <v>1518</v>
      </c>
      <c r="B821" s="384" t="s">
        <v>870</v>
      </c>
      <c r="C821" s="384"/>
      <c r="D821" s="393">
        <v>0</v>
      </c>
      <c r="E821" s="393">
        <v>0</v>
      </c>
      <c r="F821" s="418">
        <v>0</v>
      </c>
      <c r="G821" s="418">
        <f>E821*F821</f>
        <v>0</v>
      </c>
      <c r="H821" s="418">
        <f>$H$4*G821</f>
        <v>0</v>
      </c>
      <c r="I821" s="418">
        <f>G821+H821</f>
        <v>0</v>
      </c>
      <c r="J821" s="419"/>
      <c r="K821" s="118"/>
    </row>
    <row r="822" spans="1:11" x14ac:dyDescent="0.3">
      <c r="A822" s="383" t="s">
        <v>1519</v>
      </c>
      <c r="B822" s="384" t="s">
        <v>872</v>
      </c>
      <c r="C822" s="384"/>
      <c r="D822" s="393">
        <v>0</v>
      </c>
      <c r="E822" s="393">
        <v>0</v>
      </c>
      <c r="F822" s="418">
        <v>0</v>
      </c>
      <c r="G822" s="418">
        <f>E822*F822</f>
        <v>0</v>
      </c>
      <c r="H822" s="418">
        <f>$H$4*G822</f>
        <v>0</v>
      </c>
      <c r="I822" s="418">
        <f>G822+H822</f>
        <v>0</v>
      </c>
      <c r="J822" s="419"/>
      <c r="K822" s="118"/>
    </row>
    <row r="823" spans="1:11" x14ac:dyDescent="0.3">
      <c r="A823" s="379" t="s">
        <v>1520</v>
      </c>
      <c r="B823" s="380" t="s">
        <v>835</v>
      </c>
      <c r="C823" s="380"/>
      <c r="D823" s="391">
        <v>0</v>
      </c>
      <c r="E823" s="391">
        <v>0</v>
      </c>
      <c r="F823" s="391"/>
      <c r="G823" s="391"/>
      <c r="H823" s="391"/>
      <c r="I823" s="391"/>
      <c r="J823" s="391"/>
      <c r="K823" s="391"/>
    </row>
    <row r="824" spans="1:11" x14ac:dyDescent="0.3">
      <c r="A824" s="383" t="s">
        <v>1521</v>
      </c>
      <c r="B824" s="387" t="s">
        <v>888</v>
      </c>
      <c r="C824" s="387"/>
      <c r="D824" s="393">
        <v>0</v>
      </c>
      <c r="E824" s="393">
        <v>0</v>
      </c>
      <c r="F824" s="418">
        <v>0</v>
      </c>
      <c r="G824" s="418">
        <f>E824*F824</f>
        <v>0</v>
      </c>
      <c r="H824" s="418">
        <f>$H$4*G824</f>
        <v>0</v>
      </c>
      <c r="I824" s="418">
        <f>G824+H824</f>
        <v>0</v>
      </c>
      <c r="J824" s="419"/>
      <c r="K824" s="118"/>
    </row>
    <row r="825" spans="1:11" x14ac:dyDescent="0.3">
      <c r="A825" s="383" t="s">
        <v>1522</v>
      </c>
      <c r="B825" s="384" t="s">
        <v>890</v>
      </c>
      <c r="C825" s="384"/>
      <c r="D825" s="393">
        <v>0</v>
      </c>
      <c r="E825" s="393">
        <v>0</v>
      </c>
      <c r="F825" s="418">
        <v>0</v>
      </c>
      <c r="G825" s="418">
        <f>E825*F825</f>
        <v>0</v>
      </c>
      <c r="H825" s="418">
        <f>$H$4*G825</f>
        <v>0</v>
      </c>
      <c r="I825" s="418">
        <f>G825+H825</f>
        <v>0</v>
      </c>
      <c r="J825" s="419"/>
      <c r="K825" s="118"/>
    </row>
    <row r="826" spans="1:11" x14ac:dyDescent="0.3">
      <c r="A826" s="383" t="s">
        <v>1523</v>
      </c>
      <c r="B826" s="385" t="s">
        <v>892</v>
      </c>
      <c r="C826" s="385"/>
      <c r="D826" s="394">
        <v>0</v>
      </c>
      <c r="E826" s="394">
        <v>0</v>
      </c>
      <c r="F826" s="418">
        <v>0</v>
      </c>
      <c r="G826" s="418">
        <f>E826*F826</f>
        <v>0</v>
      </c>
      <c r="H826" s="418">
        <f>$H$4*G826</f>
        <v>0</v>
      </c>
      <c r="I826" s="418">
        <f>G826+H826</f>
        <v>0</v>
      </c>
      <c r="J826" s="419"/>
      <c r="K826" s="118"/>
    </row>
    <row r="827" spans="1:11" x14ac:dyDescent="0.3">
      <c r="A827" s="383" t="s">
        <v>1524</v>
      </c>
      <c r="B827" s="384" t="s">
        <v>870</v>
      </c>
      <c r="C827" s="384"/>
      <c r="D827" s="393">
        <v>0</v>
      </c>
      <c r="E827" s="393">
        <v>0</v>
      </c>
      <c r="F827" s="418">
        <v>0</v>
      </c>
      <c r="G827" s="418">
        <f>E827*F827</f>
        <v>0</v>
      </c>
      <c r="H827" s="418">
        <f>$H$4*G827</f>
        <v>0</v>
      </c>
      <c r="I827" s="418">
        <f>G827+H827</f>
        <v>0</v>
      </c>
      <c r="J827" s="419"/>
      <c r="K827" s="118"/>
    </row>
    <row r="828" spans="1:11" x14ac:dyDescent="0.3">
      <c r="A828" s="383" t="s">
        <v>1525</v>
      </c>
      <c r="B828" s="384" t="s">
        <v>872</v>
      </c>
      <c r="C828" s="384"/>
      <c r="D828" s="393">
        <v>0</v>
      </c>
      <c r="E828" s="393">
        <v>0</v>
      </c>
      <c r="F828" s="418">
        <v>0</v>
      </c>
      <c r="G828" s="418">
        <f>E828*F828</f>
        <v>0</v>
      </c>
      <c r="H828" s="418">
        <f>$H$4*G828</f>
        <v>0</v>
      </c>
      <c r="I828" s="418">
        <f>G828+H828</f>
        <v>0</v>
      </c>
      <c r="J828" s="419"/>
      <c r="K828" s="118"/>
    </row>
    <row r="829" spans="1:11" ht="18" x14ac:dyDescent="0.35">
      <c r="A829" s="377">
        <v>7.3</v>
      </c>
      <c r="B829" s="378" t="s">
        <v>895</v>
      </c>
      <c r="C829" s="378"/>
      <c r="D829" s="390">
        <v>1</v>
      </c>
      <c r="E829" s="390">
        <v>0</v>
      </c>
      <c r="F829" s="390"/>
      <c r="G829" s="390"/>
      <c r="H829" s="390"/>
      <c r="I829" s="390"/>
      <c r="J829" s="390"/>
      <c r="K829" s="390"/>
    </row>
    <row r="830" spans="1:11" x14ac:dyDescent="0.3">
      <c r="A830" s="379" t="s">
        <v>207</v>
      </c>
      <c r="B830" s="380" t="s">
        <v>896</v>
      </c>
      <c r="C830" s="380"/>
      <c r="D830" s="391">
        <v>0</v>
      </c>
      <c r="E830" s="391">
        <v>0</v>
      </c>
      <c r="F830" s="391"/>
      <c r="G830" s="391"/>
      <c r="H830" s="391"/>
      <c r="I830" s="391"/>
      <c r="J830" s="391"/>
      <c r="K830" s="391"/>
    </row>
    <row r="831" spans="1:11" x14ac:dyDescent="0.3">
      <c r="A831" s="381" t="s">
        <v>431</v>
      </c>
      <c r="B831" s="382" t="s">
        <v>898</v>
      </c>
      <c r="C831" s="382"/>
      <c r="D831" s="392">
        <v>0</v>
      </c>
      <c r="E831" s="392">
        <v>0</v>
      </c>
      <c r="F831" s="392"/>
      <c r="G831" s="392"/>
      <c r="H831" s="392"/>
      <c r="I831" s="392"/>
      <c r="J831" s="392"/>
      <c r="K831" s="392"/>
    </row>
    <row r="832" spans="1:11" x14ac:dyDescent="0.3">
      <c r="A832" s="383" t="s">
        <v>432</v>
      </c>
      <c r="B832" s="384" t="s">
        <v>900</v>
      </c>
      <c r="C832" s="384"/>
      <c r="D832" s="393">
        <v>0</v>
      </c>
      <c r="E832" s="393">
        <v>0</v>
      </c>
      <c r="F832" s="418">
        <v>0</v>
      </c>
      <c r="G832" s="418">
        <f>E832*F832</f>
        <v>0</v>
      </c>
      <c r="H832" s="418">
        <f>$H$4*G832</f>
        <v>0</v>
      </c>
      <c r="I832" s="418">
        <f>G832+H832</f>
        <v>0</v>
      </c>
      <c r="J832" s="419"/>
      <c r="K832" s="118"/>
    </row>
    <row r="833" spans="1:11" x14ac:dyDescent="0.3">
      <c r="A833" s="383" t="s">
        <v>433</v>
      </c>
      <c r="B833" s="384" t="s">
        <v>902</v>
      </c>
      <c r="C833" s="384"/>
      <c r="D833" s="393">
        <v>0</v>
      </c>
      <c r="E833" s="393">
        <v>0</v>
      </c>
      <c r="F833" s="418">
        <v>0</v>
      </c>
      <c r="G833" s="418">
        <f>E833*F833</f>
        <v>0</v>
      </c>
      <c r="H833" s="418">
        <f>$H$4*G833</f>
        <v>0</v>
      </c>
      <c r="I833" s="418">
        <f>G833+H833</f>
        <v>0</v>
      </c>
      <c r="J833" s="419"/>
      <c r="K833" s="118"/>
    </row>
    <row r="834" spans="1:11" x14ac:dyDescent="0.3">
      <c r="A834" s="383" t="s">
        <v>434</v>
      </c>
      <c r="B834" s="384" t="s">
        <v>904</v>
      </c>
      <c r="C834" s="384"/>
      <c r="D834" s="393">
        <v>0</v>
      </c>
      <c r="E834" s="393">
        <v>0</v>
      </c>
      <c r="F834" s="418">
        <v>0</v>
      </c>
      <c r="G834" s="418">
        <f>E834*F834</f>
        <v>0</v>
      </c>
      <c r="H834" s="418">
        <f>$H$4*G834</f>
        <v>0</v>
      </c>
      <c r="I834" s="418">
        <f>G834+H834</f>
        <v>0</v>
      </c>
      <c r="J834" s="419"/>
      <c r="K834" s="118"/>
    </row>
    <row r="835" spans="1:11" x14ac:dyDescent="0.3">
      <c r="A835" s="381" t="s">
        <v>208</v>
      </c>
      <c r="B835" s="382" t="s">
        <v>905</v>
      </c>
      <c r="C835" s="382"/>
      <c r="D835" s="392">
        <v>0</v>
      </c>
      <c r="E835" s="392">
        <v>0</v>
      </c>
      <c r="F835" s="392"/>
      <c r="G835" s="392"/>
      <c r="H835" s="392"/>
      <c r="I835" s="392"/>
      <c r="J835" s="392"/>
      <c r="K835" s="392"/>
    </row>
    <row r="836" spans="1:11" x14ac:dyDescent="0.3">
      <c r="A836" s="383" t="s">
        <v>419</v>
      </c>
      <c r="B836" s="384" t="s">
        <v>907</v>
      </c>
      <c r="C836" s="384"/>
      <c r="D836" s="393">
        <v>0</v>
      </c>
      <c r="E836" s="519">
        <v>0</v>
      </c>
      <c r="F836" s="418">
        <v>0</v>
      </c>
      <c r="G836" s="418">
        <f>E836*F836</f>
        <v>0</v>
      </c>
      <c r="H836" s="418">
        <f>$H$4*G836</f>
        <v>0</v>
      </c>
      <c r="I836" s="418">
        <f>G836+H836</f>
        <v>0</v>
      </c>
      <c r="J836" s="419"/>
      <c r="K836" s="118"/>
    </row>
    <row r="837" spans="1:11" x14ac:dyDescent="0.3">
      <c r="A837" s="383" t="s">
        <v>420</v>
      </c>
      <c r="B837" s="384" t="s">
        <v>909</v>
      </c>
      <c r="C837" s="384"/>
      <c r="D837" s="393">
        <v>0</v>
      </c>
      <c r="E837" s="393">
        <v>0</v>
      </c>
      <c r="F837" s="418">
        <v>0</v>
      </c>
      <c r="G837" s="418">
        <f>E837*F837</f>
        <v>0</v>
      </c>
      <c r="H837" s="418">
        <f>$H$4*G837</f>
        <v>0</v>
      </c>
      <c r="I837" s="418">
        <f>G837+H837</f>
        <v>0</v>
      </c>
      <c r="J837" s="419"/>
      <c r="K837" s="118"/>
    </row>
    <row r="838" spans="1:11" x14ac:dyDescent="0.3">
      <c r="A838" s="381" t="s">
        <v>209</v>
      </c>
      <c r="B838" s="382" t="s">
        <v>911</v>
      </c>
      <c r="C838" s="382"/>
      <c r="D838" s="392">
        <v>0</v>
      </c>
      <c r="E838" s="392">
        <v>0</v>
      </c>
      <c r="F838" s="392"/>
      <c r="G838" s="392"/>
      <c r="H838" s="392"/>
      <c r="I838" s="392"/>
      <c r="J838" s="392"/>
      <c r="K838" s="392"/>
    </row>
    <row r="839" spans="1:11" x14ac:dyDescent="0.3">
      <c r="A839" s="383" t="s">
        <v>424</v>
      </c>
      <c r="B839" s="384" t="s">
        <v>913</v>
      </c>
      <c r="C839" s="384"/>
      <c r="D839" s="393">
        <v>0</v>
      </c>
      <c r="E839" s="393">
        <v>0</v>
      </c>
      <c r="F839" s="418">
        <v>0</v>
      </c>
      <c r="G839" s="418">
        <f>E839*F839</f>
        <v>0</v>
      </c>
      <c r="H839" s="418">
        <f>$H$4*G839</f>
        <v>0</v>
      </c>
      <c r="I839" s="418">
        <f>G839+H839</f>
        <v>0</v>
      </c>
      <c r="J839" s="419"/>
      <c r="K839" s="118"/>
    </row>
    <row r="840" spans="1:11" x14ac:dyDescent="0.3">
      <c r="A840" s="381" t="s">
        <v>425</v>
      </c>
      <c r="B840" s="382" t="s">
        <v>915</v>
      </c>
      <c r="C840" s="382"/>
      <c r="D840" s="392">
        <v>0</v>
      </c>
      <c r="E840" s="392">
        <v>0</v>
      </c>
      <c r="F840" s="392"/>
      <c r="G840" s="392"/>
      <c r="H840" s="392"/>
      <c r="I840" s="392"/>
      <c r="J840" s="392"/>
      <c r="K840" s="392"/>
    </row>
    <row r="841" spans="1:11" x14ac:dyDescent="0.3">
      <c r="A841" s="383" t="s">
        <v>426</v>
      </c>
      <c r="B841" s="384" t="s">
        <v>785</v>
      </c>
      <c r="C841" s="384"/>
      <c r="D841" s="393">
        <v>0</v>
      </c>
      <c r="E841" s="393">
        <v>0</v>
      </c>
      <c r="F841" s="418">
        <v>0</v>
      </c>
      <c r="G841" s="418">
        <f>E841*F841</f>
        <v>0</v>
      </c>
      <c r="H841" s="418">
        <f>$H$4*G841</f>
        <v>0</v>
      </c>
      <c r="I841" s="418">
        <f>G841+H841</f>
        <v>0</v>
      </c>
      <c r="J841" s="419"/>
      <c r="K841" s="118"/>
    </row>
    <row r="842" spans="1:11" x14ac:dyDescent="0.3">
      <c r="A842" s="383" t="s">
        <v>427</v>
      </c>
      <c r="B842" s="384" t="s">
        <v>918</v>
      </c>
      <c r="C842" s="384"/>
      <c r="D842" s="393">
        <v>0</v>
      </c>
      <c r="E842" s="393">
        <v>0</v>
      </c>
      <c r="F842" s="418">
        <v>0</v>
      </c>
      <c r="G842" s="418">
        <f>E842*F842</f>
        <v>0</v>
      </c>
      <c r="H842" s="418">
        <f>$H$4*G842</f>
        <v>0</v>
      </c>
      <c r="I842" s="418">
        <f>G842+H842</f>
        <v>0</v>
      </c>
      <c r="J842" s="419"/>
      <c r="K842" s="118"/>
    </row>
    <row r="843" spans="1:11" x14ac:dyDescent="0.3">
      <c r="A843" s="383" t="s">
        <v>428</v>
      </c>
      <c r="B843" s="384" t="s">
        <v>920</v>
      </c>
      <c r="C843" s="384"/>
      <c r="D843" s="393">
        <v>0</v>
      </c>
      <c r="E843" s="393">
        <v>0</v>
      </c>
      <c r="F843" s="418">
        <v>0</v>
      </c>
      <c r="G843" s="418">
        <f>E843*F843</f>
        <v>0</v>
      </c>
      <c r="H843" s="418">
        <f>$H$4*G843</f>
        <v>0</v>
      </c>
      <c r="I843" s="418">
        <f>G843+H843</f>
        <v>0</v>
      </c>
      <c r="J843" s="419"/>
      <c r="K843" s="118"/>
    </row>
    <row r="844" spans="1:11" x14ac:dyDescent="0.3">
      <c r="A844" s="383" t="s">
        <v>429</v>
      </c>
      <c r="B844" s="384" t="s">
        <v>922</v>
      </c>
      <c r="C844" s="384"/>
      <c r="D844" s="393">
        <v>0</v>
      </c>
      <c r="E844" s="393">
        <v>0</v>
      </c>
      <c r="F844" s="418">
        <v>0</v>
      </c>
      <c r="G844" s="418">
        <f>E844*F844</f>
        <v>0</v>
      </c>
      <c r="H844" s="418">
        <f>$H$4*G844</f>
        <v>0</v>
      </c>
      <c r="I844" s="418">
        <f>G844+H844</f>
        <v>0</v>
      </c>
      <c r="J844" s="419"/>
      <c r="K844" s="118"/>
    </row>
    <row r="845" spans="1:11" x14ac:dyDescent="0.3">
      <c r="A845" s="383" t="s">
        <v>430</v>
      </c>
      <c r="B845" s="384" t="s">
        <v>924</v>
      </c>
      <c r="C845" s="384"/>
      <c r="D845" s="393">
        <v>0</v>
      </c>
      <c r="E845" s="393">
        <v>0</v>
      </c>
      <c r="F845" s="418">
        <v>0</v>
      </c>
      <c r="G845" s="418">
        <f>E845*F845</f>
        <v>0</v>
      </c>
      <c r="H845" s="418">
        <f>$H$4*G845</f>
        <v>0</v>
      </c>
      <c r="I845" s="418">
        <f>G845+H845</f>
        <v>0</v>
      </c>
      <c r="J845" s="419"/>
      <c r="K845" s="118"/>
    </row>
    <row r="846" spans="1:11" x14ac:dyDescent="0.3">
      <c r="A846" s="379" t="s">
        <v>208</v>
      </c>
      <c r="B846" s="380" t="s">
        <v>925</v>
      </c>
      <c r="C846" s="380"/>
      <c r="D846" s="391">
        <v>1</v>
      </c>
      <c r="E846" s="391">
        <v>1</v>
      </c>
      <c r="F846" s="391"/>
      <c r="G846" s="391"/>
      <c r="H846" s="391"/>
      <c r="I846" s="391"/>
      <c r="J846" s="391"/>
      <c r="K846" s="391"/>
    </row>
    <row r="847" spans="1:11" x14ac:dyDescent="0.3">
      <c r="A847" s="383" t="s">
        <v>419</v>
      </c>
      <c r="B847" s="384" t="s">
        <v>926</v>
      </c>
      <c r="C847" s="384"/>
      <c r="D847" s="393">
        <v>1</v>
      </c>
      <c r="E847" s="393">
        <v>1</v>
      </c>
      <c r="F847" s="418">
        <v>0</v>
      </c>
      <c r="G847" s="418">
        <f>E847*F847</f>
        <v>0</v>
      </c>
      <c r="H847" s="418">
        <f>$H$4*G847</f>
        <v>0</v>
      </c>
      <c r="I847" s="418">
        <f>G847+H847</f>
        <v>0</v>
      </c>
      <c r="J847" s="419"/>
      <c r="K847" s="118"/>
    </row>
    <row r="848" spans="1:11" x14ac:dyDescent="0.3">
      <c r="A848" s="383" t="s">
        <v>420</v>
      </c>
      <c r="B848" s="384" t="s">
        <v>907</v>
      </c>
      <c r="C848" s="384"/>
      <c r="D848" s="393">
        <v>1</v>
      </c>
      <c r="E848" s="393">
        <v>1</v>
      </c>
      <c r="F848" s="418">
        <v>0</v>
      </c>
      <c r="G848" s="418">
        <f>E848*F848</f>
        <v>0</v>
      </c>
      <c r="H848" s="418">
        <f>$H$4*G848</f>
        <v>0</v>
      </c>
      <c r="I848" s="418">
        <f>G848+H848</f>
        <v>0</v>
      </c>
      <c r="J848" s="419"/>
      <c r="K848" s="118"/>
    </row>
    <row r="849" spans="1:11" x14ac:dyDescent="0.3">
      <c r="A849" s="383" t="s">
        <v>421</v>
      </c>
      <c r="B849" s="384" t="s">
        <v>909</v>
      </c>
      <c r="C849" s="384"/>
      <c r="D849" s="393">
        <v>1</v>
      </c>
      <c r="E849" s="393">
        <v>1</v>
      </c>
      <c r="F849" s="418">
        <v>0</v>
      </c>
      <c r="G849" s="418">
        <f>E849*F849</f>
        <v>0</v>
      </c>
      <c r="H849" s="418">
        <f>$H$4*G849</f>
        <v>0</v>
      </c>
      <c r="I849" s="418">
        <f>G849+H849</f>
        <v>0</v>
      </c>
      <c r="J849" s="419"/>
      <c r="K849" s="118"/>
    </row>
    <row r="850" spans="1:11" x14ac:dyDescent="0.3">
      <c r="A850" s="383" t="s">
        <v>422</v>
      </c>
      <c r="B850" s="384" t="s">
        <v>913</v>
      </c>
      <c r="C850" s="384"/>
      <c r="D850" s="393">
        <v>1</v>
      </c>
      <c r="E850" s="393">
        <v>1</v>
      </c>
      <c r="F850" s="418">
        <v>0</v>
      </c>
      <c r="G850" s="418">
        <f>E850*F850</f>
        <v>0</v>
      </c>
      <c r="H850" s="418">
        <f>$H$4*G850</f>
        <v>0</v>
      </c>
      <c r="I850" s="418">
        <f>G850+H850</f>
        <v>0</v>
      </c>
      <c r="J850" s="419"/>
      <c r="K850" s="118"/>
    </row>
    <row r="851" spans="1:11" x14ac:dyDescent="0.3">
      <c r="A851" s="383" t="s">
        <v>423</v>
      </c>
      <c r="B851" s="384" t="s">
        <v>930</v>
      </c>
      <c r="C851" s="384"/>
      <c r="D851" s="393">
        <v>1</v>
      </c>
      <c r="E851" s="393">
        <v>1</v>
      </c>
      <c r="F851" s="418">
        <v>0</v>
      </c>
      <c r="G851" s="418">
        <f>E851*F851</f>
        <v>0</v>
      </c>
      <c r="H851" s="418">
        <f>$H$4*G851</f>
        <v>0</v>
      </c>
      <c r="I851" s="418">
        <f>G851+H851</f>
        <v>0</v>
      </c>
      <c r="J851" s="419"/>
      <c r="K851" s="118"/>
    </row>
    <row r="852" spans="1:11" ht="21" x14ac:dyDescent="0.4">
      <c r="A852" s="375">
        <v>8</v>
      </c>
      <c r="B852" s="376" t="s">
        <v>402</v>
      </c>
      <c r="C852" s="376"/>
      <c r="D852" s="414">
        <v>1</v>
      </c>
      <c r="E852" s="414">
        <v>1</v>
      </c>
      <c r="F852" s="414"/>
      <c r="G852" s="414"/>
      <c r="H852" s="414"/>
      <c r="I852" s="414"/>
      <c r="J852" s="414"/>
      <c r="K852" s="414"/>
    </row>
    <row r="853" spans="1:11" ht="18" x14ac:dyDescent="0.35">
      <c r="A853" s="377">
        <v>8.1</v>
      </c>
      <c r="B853" s="378" t="s">
        <v>1526</v>
      </c>
      <c r="C853" s="378"/>
      <c r="D853" s="390">
        <v>1</v>
      </c>
      <c r="E853" s="390">
        <v>3</v>
      </c>
      <c r="F853" s="390"/>
      <c r="G853" s="390"/>
      <c r="H853" s="390"/>
      <c r="I853" s="390"/>
      <c r="J853" s="390"/>
      <c r="K853" s="390"/>
    </row>
    <row r="854" spans="1:11" x14ac:dyDescent="0.3">
      <c r="A854" s="379" t="s">
        <v>527</v>
      </c>
      <c r="B854" s="380" t="s">
        <v>1527</v>
      </c>
      <c r="C854" s="380"/>
      <c r="D854" s="391">
        <v>1</v>
      </c>
      <c r="E854" s="522">
        <v>3</v>
      </c>
      <c r="F854" s="391"/>
      <c r="G854" s="391"/>
      <c r="H854" s="391"/>
      <c r="I854" s="391"/>
      <c r="J854" s="391"/>
      <c r="K854" s="391"/>
    </row>
    <row r="855" spans="1:11" x14ac:dyDescent="0.3">
      <c r="A855" s="383" t="s">
        <v>1528</v>
      </c>
      <c r="B855" s="384" t="s">
        <v>1529</v>
      </c>
      <c r="C855" s="384"/>
      <c r="D855" s="393">
        <v>1</v>
      </c>
      <c r="E855" s="393">
        <v>3</v>
      </c>
      <c r="F855" s="418">
        <v>0</v>
      </c>
      <c r="G855" s="418">
        <f>E855*F855</f>
        <v>0</v>
      </c>
      <c r="H855" s="418">
        <f>$H$4*G855</f>
        <v>0</v>
      </c>
      <c r="I855" s="418">
        <f>G855+H855</f>
        <v>0</v>
      </c>
      <c r="J855" s="419"/>
      <c r="K855" s="118"/>
    </row>
    <row r="856" spans="1:11" x14ac:dyDescent="0.3">
      <c r="A856" s="383" t="s">
        <v>1530</v>
      </c>
      <c r="B856" s="384" t="s">
        <v>1531</v>
      </c>
      <c r="C856" s="384"/>
      <c r="D856" s="393">
        <v>1</v>
      </c>
      <c r="E856" s="393">
        <v>3</v>
      </c>
      <c r="F856" s="418">
        <v>0</v>
      </c>
      <c r="G856" s="418">
        <f>E856*F856</f>
        <v>0</v>
      </c>
      <c r="H856" s="418">
        <f>$H$4*G856</f>
        <v>0</v>
      </c>
      <c r="I856" s="418">
        <f>G856+H856</f>
        <v>0</v>
      </c>
      <c r="J856" s="419"/>
      <c r="K856" s="118"/>
    </row>
    <row r="857" spans="1:11" x14ac:dyDescent="0.3">
      <c r="A857" s="383" t="s">
        <v>1532</v>
      </c>
      <c r="B857" s="384" t="s">
        <v>1533</v>
      </c>
      <c r="C857" s="384"/>
      <c r="D857" s="393">
        <v>1</v>
      </c>
      <c r="E857" s="393">
        <v>3</v>
      </c>
      <c r="F857" s="418">
        <v>0</v>
      </c>
      <c r="G857" s="418">
        <f>E857*F857</f>
        <v>0</v>
      </c>
      <c r="H857" s="418">
        <f>$H$4*G857</f>
        <v>0</v>
      </c>
      <c r="I857" s="418">
        <f>G857+H857</f>
        <v>0</v>
      </c>
      <c r="J857" s="419"/>
      <c r="K857" s="118"/>
    </row>
    <row r="858" spans="1:11" x14ac:dyDescent="0.3">
      <c r="A858" s="379" t="s">
        <v>528</v>
      </c>
      <c r="B858" s="380" t="s">
        <v>1534</v>
      </c>
      <c r="C858" s="380"/>
      <c r="D858" s="391">
        <v>1</v>
      </c>
      <c r="E858" s="391">
        <v>3</v>
      </c>
      <c r="F858" s="391"/>
      <c r="G858" s="391"/>
      <c r="H858" s="391"/>
      <c r="I858" s="391"/>
      <c r="J858" s="391"/>
      <c r="K858" s="391"/>
    </row>
    <row r="859" spans="1:11" x14ac:dyDescent="0.3">
      <c r="A859" s="383" t="s">
        <v>1535</v>
      </c>
      <c r="B859" s="384" t="s">
        <v>1536</v>
      </c>
      <c r="C859" s="384"/>
      <c r="D859" s="415">
        <v>1</v>
      </c>
      <c r="E859" s="393">
        <v>3</v>
      </c>
      <c r="F859" s="418">
        <v>0</v>
      </c>
      <c r="G859" s="418">
        <f>E859*F859</f>
        <v>0</v>
      </c>
      <c r="H859" s="418">
        <f>$H$4*G859</f>
        <v>0</v>
      </c>
      <c r="I859" s="418">
        <f>G859+H859</f>
        <v>0</v>
      </c>
      <c r="J859" s="419"/>
      <c r="K859" s="118"/>
    </row>
    <row r="860" spans="1:11" x14ac:dyDescent="0.3">
      <c r="A860" s="379" t="s">
        <v>529</v>
      </c>
      <c r="B860" s="380" t="s">
        <v>1537</v>
      </c>
      <c r="C860" s="380"/>
      <c r="D860" s="391">
        <v>1</v>
      </c>
      <c r="E860" s="391">
        <v>3</v>
      </c>
      <c r="F860" s="391"/>
      <c r="G860" s="391"/>
      <c r="H860" s="391"/>
      <c r="I860" s="391"/>
      <c r="J860" s="391"/>
      <c r="K860" s="391"/>
    </row>
    <row r="861" spans="1:11" x14ac:dyDescent="0.3">
      <c r="A861" s="383" t="s">
        <v>1538</v>
      </c>
      <c r="B861" s="384" t="s">
        <v>1539</v>
      </c>
      <c r="C861" s="384"/>
      <c r="D861" s="393">
        <v>1</v>
      </c>
      <c r="E861" s="393">
        <v>3</v>
      </c>
      <c r="F861" s="418">
        <v>0</v>
      </c>
      <c r="G861" s="418">
        <f>E861*F861</f>
        <v>0</v>
      </c>
      <c r="H861" s="418">
        <f>$H$4*G861</f>
        <v>0</v>
      </c>
      <c r="I861" s="418">
        <f>G861+H861</f>
        <v>0</v>
      </c>
      <c r="J861" s="419"/>
      <c r="K861" s="118"/>
    </row>
    <row r="862" spans="1:11" x14ac:dyDescent="0.3">
      <c r="A862" s="383" t="s">
        <v>1540</v>
      </c>
      <c r="B862" s="384" t="s">
        <v>785</v>
      </c>
      <c r="C862" s="384"/>
      <c r="D862" s="393">
        <v>1</v>
      </c>
      <c r="E862" s="393">
        <v>3</v>
      </c>
      <c r="F862" s="418">
        <v>0</v>
      </c>
      <c r="G862" s="418">
        <f>E862*F862</f>
        <v>0</v>
      </c>
      <c r="H862" s="418">
        <f>$H$4*G862</f>
        <v>0</v>
      </c>
      <c r="I862" s="418">
        <f>G862+H862</f>
        <v>0</v>
      </c>
      <c r="J862" s="419"/>
      <c r="K862" s="118"/>
    </row>
    <row r="863" spans="1:11" x14ac:dyDescent="0.3">
      <c r="A863" s="379" t="s">
        <v>1541</v>
      </c>
      <c r="B863" s="380" t="s">
        <v>1542</v>
      </c>
      <c r="C863" s="380"/>
      <c r="D863" s="522">
        <v>1</v>
      </c>
      <c r="E863" s="522">
        <v>3</v>
      </c>
      <c r="F863" s="391"/>
      <c r="G863" s="391"/>
      <c r="H863" s="391"/>
      <c r="I863" s="391"/>
      <c r="J863" s="391"/>
      <c r="K863" s="391"/>
    </row>
    <row r="864" spans="1:11" x14ac:dyDescent="0.3">
      <c r="A864" s="383" t="s">
        <v>1543</v>
      </c>
      <c r="B864" s="384" t="s">
        <v>789</v>
      </c>
      <c r="C864" s="384"/>
      <c r="D864" s="393">
        <v>1</v>
      </c>
      <c r="E864" s="519">
        <v>3</v>
      </c>
      <c r="F864" s="418">
        <v>0</v>
      </c>
      <c r="G864" s="418">
        <f>E864*F864</f>
        <v>0</v>
      </c>
      <c r="H864" s="418">
        <f>$H$4*G864</f>
        <v>0</v>
      </c>
      <c r="I864" s="418">
        <f>G864+H864</f>
        <v>0</v>
      </c>
      <c r="J864" s="419"/>
      <c r="K864" s="118"/>
    </row>
    <row r="865" spans="1:11" x14ac:dyDescent="0.3">
      <c r="A865" s="383" t="s">
        <v>1544</v>
      </c>
      <c r="B865" s="385" t="s">
        <v>791</v>
      </c>
      <c r="C865" s="385"/>
      <c r="D865" s="394">
        <v>1</v>
      </c>
      <c r="E865" s="521">
        <v>3</v>
      </c>
      <c r="F865" s="418">
        <v>0</v>
      </c>
      <c r="G865" s="418">
        <f>E865*F865</f>
        <v>0</v>
      </c>
      <c r="H865" s="418">
        <f>$H$4*G865</f>
        <v>0</v>
      </c>
      <c r="I865" s="418">
        <f>G865+H865</f>
        <v>0</v>
      </c>
      <c r="J865" s="419"/>
      <c r="K865" s="118"/>
    </row>
    <row r="866" spans="1:11" x14ac:dyDescent="0.3">
      <c r="A866" s="383" t="s">
        <v>1545</v>
      </c>
      <c r="B866" s="384" t="s">
        <v>870</v>
      </c>
      <c r="C866" s="384"/>
      <c r="D866" s="393">
        <v>2</v>
      </c>
      <c r="E866" s="393">
        <v>6</v>
      </c>
      <c r="F866" s="418">
        <v>0</v>
      </c>
      <c r="G866" s="418">
        <f>E866*F866</f>
        <v>0</v>
      </c>
      <c r="H866" s="418">
        <f>$H$4*G866</f>
        <v>0</v>
      </c>
      <c r="I866" s="418">
        <f>G866+H866</f>
        <v>0</v>
      </c>
      <c r="J866" s="419"/>
      <c r="K866" s="118"/>
    </row>
    <row r="867" spans="1:11" x14ac:dyDescent="0.3">
      <c r="A867" s="379" t="s">
        <v>1546</v>
      </c>
      <c r="B867" s="380" t="s">
        <v>866</v>
      </c>
      <c r="C867" s="380"/>
      <c r="D867" s="391">
        <v>1</v>
      </c>
      <c r="E867" s="391">
        <v>3</v>
      </c>
      <c r="F867" s="391"/>
      <c r="G867" s="391"/>
      <c r="H867" s="391"/>
      <c r="I867" s="391"/>
      <c r="J867" s="391"/>
      <c r="K867" s="391"/>
    </row>
    <row r="868" spans="1:11" x14ac:dyDescent="0.3">
      <c r="A868" s="385" t="s">
        <v>1547</v>
      </c>
      <c r="B868" s="387" t="s">
        <v>1548</v>
      </c>
      <c r="C868" s="387"/>
      <c r="D868" s="393">
        <v>2</v>
      </c>
      <c r="E868" s="393">
        <v>6</v>
      </c>
      <c r="F868" s="418">
        <v>0</v>
      </c>
      <c r="G868" s="418">
        <f>E868*F868</f>
        <v>0</v>
      </c>
      <c r="H868" s="418">
        <f>$H$4*G868</f>
        <v>0</v>
      </c>
      <c r="I868" s="418">
        <f>G868+H868</f>
        <v>0</v>
      </c>
      <c r="J868" s="419"/>
      <c r="K868" s="118"/>
    </row>
    <row r="869" spans="1:11" x14ac:dyDescent="0.3">
      <c r="A869" s="383" t="s">
        <v>1549</v>
      </c>
      <c r="B869" s="384" t="s">
        <v>1550</v>
      </c>
      <c r="C869" s="384"/>
      <c r="D869" s="393">
        <v>2</v>
      </c>
      <c r="E869" s="393">
        <v>6</v>
      </c>
      <c r="F869" s="418">
        <v>0</v>
      </c>
      <c r="G869" s="418">
        <f>E869*F869</f>
        <v>0</v>
      </c>
      <c r="H869" s="418">
        <f>$H$4*G869</f>
        <v>0</v>
      </c>
      <c r="I869" s="418">
        <f>G869+H869</f>
        <v>0</v>
      </c>
      <c r="J869" s="419"/>
      <c r="K869" s="118"/>
    </row>
    <row r="870" spans="1:11" x14ac:dyDescent="0.3">
      <c r="A870" s="385" t="s">
        <v>1551</v>
      </c>
      <c r="B870" s="385" t="s">
        <v>1552</v>
      </c>
      <c r="C870" s="385"/>
      <c r="D870" s="394">
        <v>2</v>
      </c>
      <c r="E870" s="394">
        <v>6</v>
      </c>
      <c r="F870" s="418">
        <v>0</v>
      </c>
      <c r="G870" s="418">
        <f>E870*F870</f>
        <v>0</v>
      </c>
      <c r="H870" s="418">
        <f>$H$4*G870</f>
        <v>0</v>
      </c>
      <c r="I870" s="418">
        <f>G870+H870</f>
        <v>0</v>
      </c>
      <c r="J870" s="419"/>
      <c r="K870" s="118"/>
    </row>
    <row r="871" spans="1:11" ht="18" x14ac:dyDescent="0.35">
      <c r="A871" s="377">
        <v>8.1999999999999993</v>
      </c>
      <c r="B871" s="378" t="s">
        <v>1553</v>
      </c>
      <c r="C871" s="378"/>
      <c r="D871" s="390">
        <v>1</v>
      </c>
      <c r="E871" s="390">
        <v>7</v>
      </c>
      <c r="F871" s="390"/>
      <c r="G871" s="390"/>
      <c r="H871" s="390"/>
      <c r="I871" s="390"/>
      <c r="J871" s="390"/>
      <c r="K871" s="390"/>
    </row>
    <row r="872" spans="1:11" x14ac:dyDescent="0.3">
      <c r="A872" s="379" t="s">
        <v>129</v>
      </c>
      <c r="B872" s="380" t="s">
        <v>1554</v>
      </c>
      <c r="C872" s="380"/>
      <c r="D872" s="391">
        <v>1</v>
      </c>
      <c r="E872" s="391">
        <v>7</v>
      </c>
      <c r="F872" s="391"/>
      <c r="G872" s="391"/>
      <c r="H872" s="391"/>
      <c r="I872" s="391"/>
      <c r="J872" s="391"/>
      <c r="K872" s="391"/>
    </row>
    <row r="873" spans="1:11" x14ac:dyDescent="0.3">
      <c r="A873" s="383" t="s">
        <v>1555</v>
      </c>
      <c r="B873" s="387" t="s">
        <v>1529</v>
      </c>
      <c r="C873" s="387"/>
      <c r="D873" s="415">
        <v>1</v>
      </c>
      <c r="E873" s="393">
        <v>7</v>
      </c>
      <c r="F873" s="418">
        <v>0</v>
      </c>
      <c r="G873" s="418">
        <f>E873*F873</f>
        <v>0</v>
      </c>
      <c r="H873" s="418">
        <f>$H$4*G873</f>
        <v>0</v>
      </c>
      <c r="I873" s="418">
        <f>G873+H873</f>
        <v>0</v>
      </c>
      <c r="J873" s="419"/>
      <c r="K873" s="118"/>
    </row>
    <row r="874" spans="1:11" x14ac:dyDescent="0.3">
      <c r="A874" s="379" t="s">
        <v>131</v>
      </c>
      <c r="B874" s="380" t="s">
        <v>1537</v>
      </c>
      <c r="C874" s="380"/>
      <c r="D874" s="391">
        <v>1</v>
      </c>
      <c r="E874" s="391">
        <v>7</v>
      </c>
      <c r="F874" s="391"/>
      <c r="G874" s="391"/>
      <c r="H874" s="391"/>
      <c r="I874" s="391"/>
      <c r="J874" s="391"/>
      <c r="K874" s="391"/>
    </row>
    <row r="875" spans="1:11" x14ac:dyDescent="0.3">
      <c r="A875" s="383" t="s">
        <v>1556</v>
      </c>
      <c r="B875" s="384" t="s">
        <v>1557</v>
      </c>
      <c r="C875" s="384"/>
      <c r="D875" s="393">
        <v>1</v>
      </c>
      <c r="E875" s="393">
        <v>7</v>
      </c>
      <c r="F875" s="418">
        <v>0</v>
      </c>
      <c r="G875" s="418">
        <f>E875*F875</f>
        <v>0</v>
      </c>
      <c r="H875" s="418">
        <f>$H$4*G875</f>
        <v>0</v>
      </c>
      <c r="I875" s="418">
        <f>G875+H875</f>
        <v>0</v>
      </c>
      <c r="J875" s="419"/>
      <c r="K875" s="118"/>
    </row>
    <row r="876" spans="1:11" x14ac:dyDescent="0.3">
      <c r="A876" s="383" t="s">
        <v>1558</v>
      </c>
      <c r="B876" s="384" t="s">
        <v>785</v>
      </c>
      <c r="C876" s="384"/>
      <c r="D876" s="393">
        <v>1</v>
      </c>
      <c r="E876" s="393">
        <v>7</v>
      </c>
      <c r="F876" s="418">
        <v>0</v>
      </c>
      <c r="G876" s="418">
        <f>E876*F876</f>
        <v>0</v>
      </c>
      <c r="H876" s="418">
        <f>$H$4*G876</f>
        <v>0</v>
      </c>
      <c r="I876" s="418">
        <f>G876+H876</f>
        <v>0</v>
      </c>
      <c r="J876" s="419"/>
      <c r="K876" s="118"/>
    </row>
    <row r="877" spans="1:11" ht="21" x14ac:dyDescent="0.4">
      <c r="A877" s="375">
        <v>9</v>
      </c>
      <c r="B877" s="376" t="s">
        <v>741</v>
      </c>
      <c r="C877" s="376"/>
      <c r="D877" s="414">
        <v>1</v>
      </c>
      <c r="E877" s="414">
        <v>1</v>
      </c>
      <c r="F877" s="414"/>
      <c r="G877" s="414"/>
      <c r="H877" s="414"/>
      <c r="I877" s="414"/>
      <c r="J877" s="414"/>
      <c r="K877" s="414"/>
    </row>
    <row r="878" spans="1:11" x14ac:dyDescent="0.3">
      <c r="A878" s="379">
        <v>9.1</v>
      </c>
      <c r="B878" s="380" t="s">
        <v>1559</v>
      </c>
      <c r="C878" s="380"/>
      <c r="D878" s="391">
        <v>1</v>
      </c>
      <c r="E878" s="391">
        <v>1</v>
      </c>
      <c r="F878" s="391"/>
      <c r="G878" s="391"/>
      <c r="H878" s="391"/>
      <c r="I878" s="391"/>
      <c r="J878" s="391"/>
      <c r="K878" s="391"/>
    </row>
    <row r="879" spans="1:11" x14ac:dyDescent="0.3">
      <c r="A879" s="383" t="s">
        <v>140</v>
      </c>
      <c r="B879" s="384" t="s">
        <v>1560</v>
      </c>
      <c r="C879" s="384"/>
      <c r="D879" s="393">
        <v>2</v>
      </c>
      <c r="E879" s="393">
        <v>2</v>
      </c>
      <c r="F879" s="418">
        <v>0</v>
      </c>
      <c r="G879" s="418">
        <f>E879*F879</f>
        <v>0</v>
      </c>
      <c r="H879" s="418">
        <f>$H$4*G879</f>
        <v>0</v>
      </c>
      <c r="I879" s="418">
        <f>G879+H879</f>
        <v>0</v>
      </c>
      <c r="J879" s="419"/>
      <c r="K879" s="118"/>
    </row>
    <row r="880" spans="1:11" x14ac:dyDescent="0.3">
      <c r="A880" s="383" t="s">
        <v>141</v>
      </c>
      <c r="B880" s="384" t="s">
        <v>1561</v>
      </c>
      <c r="C880" s="384"/>
      <c r="D880" s="393">
        <v>20</v>
      </c>
      <c r="E880" s="393">
        <v>20</v>
      </c>
      <c r="F880" s="418">
        <v>0</v>
      </c>
      <c r="G880" s="418">
        <f>E880*F880</f>
        <v>0</v>
      </c>
      <c r="H880" s="418">
        <f>$H$4*G880</f>
        <v>0</v>
      </c>
      <c r="I880" s="418">
        <f>G880+H880</f>
        <v>0</v>
      </c>
      <c r="J880" s="419"/>
      <c r="K880" s="118"/>
    </row>
    <row r="881" spans="1:12" x14ac:dyDescent="0.3">
      <c r="A881" s="379">
        <v>9.1999999999999993</v>
      </c>
      <c r="B881" s="380" t="s">
        <v>1562</v>
      </c>
      <c r="C881" s="380"/>
      <c r="D881" s="391">
        <v>1</v>
      </c>
      <c r="E881" s="391">
        <v>1</v>
      </c>
      <c r="F881" s="391"/>
      <c r="G881" s="391"/>
      <c r="H881" s="391"/>
      <c r="I881" s="391"/>
      <c r="J881" s="391"/>
      <c r="K881" s="391"/>
    </row>
    <row r="882" spans="1:12" x14ac:dyDescent="0.3">
      <c r="A882" s="383" t="s">
        <v>142</v>
      </c>
      <c r="B882" s="384" t="s">
        <v>1563</v>
      </c>
      <c r="C882" s="384"/>
      <c r="D882" s="393">
        <v>6</v>
      </c>
      <c r="E882" s="393">
        <v>6</v>
      </c>
      <c r="F882" s="418">
        <v>0</v>
      </c>
      <c r="G882" s="418">
        <f>E882*F882</f>
        <v>0</v>
      </c>
      <c r="H882" s="418">
        <f>$H$4*G882</f>
        <v>0</v>
      </c>
      <c r="I882" s="418">
        <f>G882+H882</f>
        <v>0</v>
      </c>
      <c r="J882" s="419"/>
      <c r="K882" s="118"/>
    </row>
    <row r="883" spans="1:12" x14ac:dyDescent="0.3">
      <c r="A883" s="383" t="s">
        <v>143</v>
      </c>
      <c r="B883" s="384" t="s">
        <v>1564</v>
      </c>
      <c r="C883" s="384"/>
      <c r="D883" s="393">
        <v>6</v>
      </c>
      <c r="E883" s="393">
        <v>6</v>
      </c>
      <c r="F883" s="418">
        <v>0</v>
      </c>
      <c r="G883" s="418">
        <f>E883*F883</f>
        <v>0</v>
      </c>
      <c r="H883" s="418">
        <f>$H$4*G883</f>
        <v>0</v>
      </c>
      <c r="I883" s="418">
        <f>G883+H883</f>
        <v>0</v>
      </c>
      <c r="J883" s="419"/>
      <c r="K883" s="118"/>
    </row>
    <row r="884" spans="1:12" x14ac:dyDescent="0.3">
      <c r="A884" s="379">
        <v>9.3000000000000007</v>
      </c>
      <c r="B884" s="380" t="s">
        <v>1565</v>
      </c>
      <c r="C884" s="380"/>
      <c r="D884" s="391">
        <v>1</v>
      </c>
      <c r="E884" s="391">
        <v>1</v>
      </c>
      <c r="F884" s="391"/>
      <c r="G884" s="391"/>
      <c r="H884" s="391"/>
      <c r="I884" s="391"/>
      <c r="J884" s="391"/>
      <c r="K884" s="391"/>
    </row>
    <row r="885" spans="1:12" x14ac:dyDescent="0.3">
      <c r="A885" s="383" t="s">
        <v>144</v>
      </c>
      <c r="B885" s="384" t="s">
        <v>1566</v>
      </c>
      <c r="C885" s="384"/>
      <c r="D885" s="393">
        <v>9</v>
      </c>
      <c r="E885" s="393">
        <v>9</v>
      </c>
      <c r="F885" s="418">
        <v>0</v>
      </c>
      <c r="G885" s="418">
        <f>E885*F885</f>
        <v>0</v>
      </c>
      <c r="H885" s="418">
        <f>$H$4*G885</f>
        <v>0</v>
      </c>
      <c r="I885" s="418">
        <f>G885+H885</f>
        <v>0</v>
      </c>
      <c r="J885" s="419"/>
      <c r="K885" s="118"/>
    </row>
    <row r="886" spans="1:12" x14ac:dyDescent="0.3">
      <c r="A886" s="383" t="s">
        <v>145</v>
      </c>
      <c r="B886" s="384" t="s">
        <v>1567</v>
      </c>
      <c r="C886" s="384"/>
      <c r="D886" s="393">
        <v>9</v>
      </c>
      <c r="E886" s="393">
        <v>9</v>
      </c>
      <c r="F886" s="418">
        <v>0</v>
      </c>
      <c r="G886" s="418">
        <f>E886*F886</f>
        <v>0</v>
      </c>
      <c r="H886" s="418">
        <f>$H$4*G886</f>
        <v>0</v>
      </c>
      <c r="I886" s="418">
        <f>G886+H886</f>
        <v>0</v>
      </c>
      <c r="J886" s="419"/>
      <c r="K886" s="118"/>
    </row>
    <row r="887" spans="1:12" x14ac:dyDescent="0.3">
      <c r="A887" s="383" t="s">
        <v>146</v>
      </c>
      <c r="B887" s="384" t="s">
        <v>1568</v>
      </c>
      <c r="C887" s="384"/>
      <c r="D887" s="393">
        <v>9</v>
      </c>
      <c r="E887" s="393">
        <v>9</v>
      </c>
      <c r="F887" s="418">
        <v>0</v>
      </c>
      <c r="G887" s="418">
        <f>E887*F887</f>
        <v>0</v>
      </c>
      <c r="H887" s="418">
        <f>$H$4*G887</f>
        <v>0</v>
      </c>
      <c r="I887" s="418">
        <f>G887+H887</f>
        <v>0</v>
      </c>
      <c r="J887" s="419"/>
      <c r="K887" s="118"/>
    </row>
    <row r="888" spans="1:12" x14ac:dyDescent="0.3">
      <c r="A888" s="379">
        <v>9.4</v>
      </c>
      <c r="B888" s="380" t="s">
        <v>1569</v>
      </c>
      <c r="C888" s="380"/>
      <c r="D888" s="391">
        <v>1</v>
      </c>
      <c r="E888" s="391">
        <v>1</v>
      </c>
      <c r="F888" s="391"/>
      <c r="G888" s="391"/>
      <c r="H888" s="391"/>
      <c r="I888" s="391"/>
      <c r="J888" s="391"/>
      <c r="K888" s="391"/>
    </row>
    <row r="889" spans="1:12" x14ac:dyDescent="0.3">
      <c r="A889" s="383" t="s">
        <v>147</v>
      </c>
      <c r="B889" s="384" t="s">
        <v>1570</v>
      </c>
      <c r="C889" s="384"/>
      <c r="D889" s="393">
        <v>6</v>
      </c>
      <c r="E889" s="393">
        <v>6</v>
      </c>
      <c r="F889" s="418">
        <v>0</v>
      </c>
      <c r="G889" s="418">
        <f>E889*F889</f>
        <v>0</v>
      </c>
      <c r="H889" s="418">
        <f>$H$4*G889</f>
        <v>0</v>
      </c>
      <c r="I889" s="418">
        <f>G889+H889</f>
        <v>0</v>
      </c>
      <c r="J889" s="419"/>
      <c r="K889" s="118"/>
    </row>
    <row r="890" spans="1:12" x14ac:dyDescent="0.3">
      <c r="A890" s="379">
        <v>9.5</v>
      </c>
      <c r="B890" s="380" t="s">
        <v>1571</v>
      </c>
      <c r="C890" s="380"/>
      <c r="D890" s="391">
        <v>1</v>
      </c>
      <c r="E890" s="391">
        <v>1</v>
      </c>
      <c r="F890" s="391"/>
      <c r="G890" s="391"/>
      <c r="H890" s="391"/>
      <c r="I890" s="391"/>
      <c r="J890" s="391"/>
      <c r="K890" s="391"/>
    </row>
    <row r="891" spans="1:12" x14ac:dyDescent="0.3">
      <c r="A891" s="383" t="s">
        <v>148</v>
      </c>
      <c r="B891" s="384" t="s">
        <v>1572</v>
      </c>
      <c r="C891" s="384"/>
      <c r="D891" s="393">
        <v>15</v>
      </c>
      <c r="E891" s="393">
        <v>15</v>
      </c>
      <c r="F891" s="418">
        <v>0</v>
      </c>
      <c r="G891" s="418">
        <f>E891*F891</f>
        <v>0</v>
      </c>
      <c r="H891" s="418">
        <f>$H$4*G891</f>
        <v>0</v>
      </c>
      <c r="I891" s="418">
        <f>G891+H891</f>
        <v>0</v>
      </c>
      <c r="J891" s="419"/>
      <c r="K891" s="118"/>
    </row>
    <row r="892" spans="1:12" x14ac:dyDescent="0.3">
      <c r="A892" s="383" t="s">
        <v>149</v>
      </c>
      <c r="B892" s="384" t="s">
        <v>1573</v>
      </c>
      <c r="C892" s="384"/>
      <c r="D892" s="393">
        <v>6</v>
      </c>
      <c r="E892" s="393">
        <v>6</v>
      </c>
      <c r="F892" s="418">
        <v>0</v>
      </c>
      <c r="G892" s="418">
        <f>E892*F892</f>
        <v>0</v>
      </c>
      <c r="H892" s="418">
        <f>$H$4*G892</f>
        <v>0</v>
      </c>
      <c r="I892" s="418">
        <f>G892+H892</f>
        <v>0</v>
      </c>
      <c r="J892" s="419"/>
      <c r="K892" s="118"/>
    </row>
    <row r="893" spans="1:12" x14ac:dyDescent="0.3">
      <c r="A893" s="383" t="s">
        <v>150</v>
      </c>
      <c r="B893" s="384" t="s">
        <v>1574</v>
      </c>
      <c r="C893" s="384"/>
      <c r="D893" s="393">
        <v>2</v>
      </c>
      <c r="E893" s="393">
        <v>2</v>
      </c>
      <c r="F893" s="418">
        <v>0</v>
      </c>
      <c r="G893" s="418">
        <f>E893*F893</f>
        <v>0</v>
      </c>
      <c r="H893" s="418">
        <f>$H$4*G893</f>
        <v>0</v>
      </c>
      <c r="I893" s="418">
        <f>G893+H893</f>
        <v>0</v>
      </c>
      <c r="J893" s="419"/>
      <c r="K893" s="118"/>
    </row>
    <row r="894" spans="1:12" ht="15" thickBot="1" x14ac:dyDescent="0.35">
      <c r="J894" s="132"/>
    </row>
    <row r="895" spans="1:12" s="153" customFormat="1" ht="24" thickBot="1" x14ac:dyDescent="0.35">
      <c r="A895" s="127"/>
      <c r="B895" s="128" t="s">
        <v>1695</v>
      </c>
      <c r="C895" s="173"/>
      <c r="D895" s="129"/>
      <c r="E895" s="129"/>
      <c r="F895" s="192"/>
      <c r="G895" s="191"/>
      <c r="H895" s="196"/>
      <c r="I895" s="318">
        <f>SUM(I6:I893)</f>
        <v>0</v>
      </c>
      <c r="J895" s="132"/>
      <c r="K895" s="132"/>
      <c r="L895" s="132"/>
    </row>
    <row r="896" spans="1:12" x14ac:dyDescent="0.3">
      <c r="D896" s="132"/>
      <c r="E896" s="132"/>
      <c r="F896" s="132"/>
      <c r="G896" s="132"/>
      <c r="H896" s="132"/>
      <c r="I896" s="132"/>
      <c r="J896" s="132"/>
    </row>
    <row r="897" spans="2:15" ht="23.4" x14ac:dyDescent="0.3">
      <c r="B897" s="130" t="s">
        <v>1696</v>
      </c>
      <c r="D897" s="120"/>
      <c r="E897" s="120"/>
      <c r="F897" s="120"/>
      <c r="G897" s="120"/>
      <c r="H897" s="120"/>
      <c r="I897" s="120"/>
      <c r="J897" s="120"/>
      <c r="K897" s="120"/>
      <c r="L897" s="120"/>
      <c r="M897" s="120"/>
      <c r="N897" s="120"/>
      <c r="O897" s="120"/>
    </row>
    <row r="898" spans="2:15" x14ac:dyDescent="0.3">
      <c r="D898" s="120"/>
      <c r="E898" s="120"/>
      <c r="F898" s="120"/>
      <c r="G898" s="120"/>
      <c r="H898" s="120"/>
      <c r="I898" s="120"/>
      <c r="J898" s="120"/>
      <c r="K898" s="120"/>
      <c r="L898" s="120"/>
      <c r="M898" s="120"/>
      <c r="N898" s="120"/>
      <c r="O898" s="120"/>
    </row>
    <row r="899" spans="2:15" x14ac:dyDescent="0.3">
      <c r="D899" s="120"/>
      <c r="E899" s="120"/>
      <c r="F899" s="120"/>
      <c r="G899" s="120"/>
      <c r="H899" s="120"/>
      <c r="I899" s="120"/>
      <c r="J899" s="120"/>
      <c r="K899" s="120"/>
      <c r="L899" s="120"/>
      <c r="M899" s="120"/>
      <c r="N899" s="120"/>
      <c r="O899" s="120"/>
    </row>
    <row r="900" spans="2:15" x14ac:dyDescent="0.3">
      <c r="D900" s="120"/>
      <c r="E900" s="120"/>
      <c r="F900" s="120"/>
      <c r="G900" s="120"/>
      <c r="H900" s="120"/>
      <c r="I900" s="120"/>
      <c r="J900" s="120"/>
      <c r="K900" s="120"/>
      <c r="L900" s="120"/>
      <c r="M900" s="120"/>
      <c r="N900" s="120"/>
      <c r="O900" s="120"/>
    </row>
    <row r="901" spans="2:15" x14ac:dyDescent="0.3">
      <c r="D901" s="120"/>
      <c r="E901" s="120"/>
      <c r="F901" s="120"/>
      <c r="G901" s="120"/>
      <c r="H901" s="120"/>
      <c r="I901" s="120"/>
      <c r="J901" s="120"/>
      <c r="K901" s="120"/>
      <c r="L901" s="120"/>
      <c r="M901" s="120"/>
      <c r="N901" s="120"/>
      <c r="O901" s="120"/>
    </row>
  </sheetData>
  <dataValidations count="1">
    <dataValidation type="list" allowBlank="1" showInputMessage="1" showErrorMessage="1" sqref="I4">
      <formula1>rngCurrencies</formula1>
    </dataValidation>
  </dataValidations>
  <pageMargins left="0.7" right="0.7" top="0.75" bottom="0.75" header="0.3" footer="0.3"/>
  <pageSetup paperSize="9" orientation="portrait"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K901"/>
  <sheetViews>
    <sheetView zoomScale="85" zoomScaleNormal="85" workbookViewId="0">
      <pane xSplit="1" ySplit="4" topLeftCell="B5" activePane="bottomRight" state="frozen"/>
      <selection pane="topRight" activeCell="B1" sqref="B1"/>
      <selection pane="bottomLeft" activeCell="A5" sqref="A5"/>
      <selection pane="bottomRight" activeCell="H4" sqref="H4"/>
    </sheetView>
  </sheetViews>
  <sheetFormatPr defaultColWidth="9.109375" defaultRowHeight="14.4" x14ac:dyDescent="0.3"/>
  <cols>
    <col min="1" max="1" width="17.6640625" style="229" bestFit="1" customWidth="1"/>
    <col min="2" max="2" width="117.5546875" style="236" customWidth="1"/>
    <col min="3" max="3" width="10.109375" style="237" customWidth="1"/>
    <col min="4" max="4" width="9.109375" style="237" customWidth="1"/>
    <col min="5" max="5" width="9.88671875" style="265" bestFit="1" customWidth="1"/>
    <col min="6" max="6" width="9.88671875" style="237" customWidth="1"/>
    <col min="7" max="7" width="9.88671875" style="266" customWidth="1"/>
    <col min="8" max="8" width="14.88671875" style="237" customWidth="1"/>
    <col min="9" max="9" width="23" style="236" customWidth="1"/>
    <col min="10" max="10" width="27.109375" style="236" customWidth="1"/>
    <col min="11" max="16384" width="9.109375" style="223"/>
  </cols>
  <sheetData>
    <row r="1" spans="1:10" x14ac:dyDescent="0.2">
      <c r="B1" s="230"/>
      <c r="C1" s="231"/>
      <c r="D1" s="231"/>
      <c r="E1" s="232"/>
      <c r="F1" s="233"/>
      <c r="G1" s="234"/>
      <c r="H1" s="233"/>
      <c r="I1" s="235"/>
    </row>
    <row r="2" spans="1:10" x14ac:dyDescent="0.3">
      <c r="D2" s="238" t="s">
        <v>159</v>
      </c>
      <c r="E2" s="239" t="s">
        <v>160</v>
      </c>
      <c r="F2" s="240" t="s">
        <v>161</v>
      </c>
      <c r="G2" s="241" t="s">
        <v>162</v>
      </c>
      <c r="H2" s="240" t="s">
        <v>163</v>
      </c>
      <c r="I2" s="323"/>
    </row>
    <row r="3" spans="1:10" s="246" customFormat="1" ht="28.8" x14ac:dyDescent="0.3">
      <c r="A3" s="158" t="s">
        <v>1676</v>
      </c>
      <c r="B3" s="242" t="s">
        <v>153</v>
      </c>
      <c r="C3" s="158" t="s">
        <v>164</v>
      </c>
      <c r="D3" s="158" t="s">
        <v>165</v>
      </c>
      <c r="E3" s="243" t="s">
        <v>167</v>
      </c>
      <c r="F3" s="156" t="s">
        <v>168</v>
      </c>
      <c r="G3" s="194" t="s">
        <v>169</v>
      </c>
      <c r="H3" s="157" t="s">
        <v>170</v>
      </c>
      <c r="I3" s="244" t="s">
        <v>171</v>
      </c>
      <c r="J3" s="245" t="s">
        <v>47</v>
      </c>
    </row>
    <row r="4" spans="1:10" s="255" customFormat="1" ht="23.4" x14ac:dyDescent="0.3">
      <c r="A4" s="247" t="s">
        <v>172</v>
      </c>
      <c r="B4" s="247" t="str">
        <f>'CLIN Summary'!C101</f>
        <v>Batch #2 Hardware, Software &amp; Non-CIS</v>
      </c>
      <c r="C4" s="248"/>
      <c r="D4" s="248"/>
      <c r="E4" s="249"/>
      <c r="F4" s="250" t="s">
        <v>414</v>
      </c>
      <c r="G4" s="251">
        <v>0</v>
      </c>
      <c r="H4" s="252"/>
      <c r="I4" s="253" t="s">
        <v>415</v>
      </c>
      <c r="J4" s="254"/>
    </row>
    <row r="5" spans="1:10" s="256" customFormat="1" ht="21" x14ac:dyDescent="0.4">
      <c r="A5" s="375">
        <v>1</v>
      </c>
      <c r="B5" s="376" t="s">
        <v>396</v>
      </c>
      <c r="C5" s="414">
        <v>1</v>
      </c>
      <c r="D5" s="414">
        <v>1</v>
      </c>
      <c r="E5" s="537"/>
      <c r="F5" s="538"/>
      <c r="G5" s="539"/>
      <c r="H5" s="538"/>
      <c r="I5" s="540"/>
      <c r="J5" s="540"/>
    </row>
    <row r="6" spans="1:10" s="262" customFormat="1" ht="18" x14ac:dyDescent="0.35">
      <c r="A6" s="377">
        <v>1.1000000000000001</v>
      </c>
      <c r="B6" s="378" t="s">
        <v>742</v>
      </c>
      <c r="C6" s="390">
        <v>1</v>
      </c>
      <c r="D6" s="390">
        <v>1</v>
      </c>
      <c r="E6" s="528"/>
      <c r="F6" s="529"/>
      <c r="G6" s="530"/>
      <c r="H6" s="531"/>
      <c r="I6" s="532"/>
      <c r="J6" s="532"/>
    </row>
    <row r="7" spans="1:10" x14ac:dyDescent="0.3">
      <c r="A7" s="379" t="s">
        <v>50</v>
      </c>
      <c r="B7" s="380" t="s">
        <v>743</v>
      </c>
      <c r="C7" s="391">
        <v>1</v>
      </c>
      <c r="D7" s="391">
        <v>1</v>
      </c>
      <c r="E7" s="391"/>
      <c r="F7" s="391"/>
      <c r="G7" s="391"/>
      <c r="H7" s="391"/>
      <c r="I7" s="391"/>
      <c r="J7" s="391"/>
    </row>
    <row r="8" spans="1:10" x14ac:dyDescent="0.3">
      <c r="A8" s="381" t="s">
        <v>744</v>
      </c>
      <c r="B8" s="382" t="s">
        <v>745</v>
      </c>
      <c r="C8" s="392">
        <v>1</v>
      </c>
      <c r="D8" s="392">
        <v>1</v>
      </c>
      <c r="E8" s="392"/>
      <c r="F8" s="392"/>
      <c r="G8" s="392"/>
      <c r="H8" s="392"/>
      <c r="I8" s="392"/>
      <c r="J8" s="392"/>
    </row>
    <row r="9" spans="1:10" s="262" customFormat="1" ht="15.6" x14ac:dyDescent="0.3">
      <c r="A9" s="383" t="s">
        <v>746</v>
      </c>
      <c r="B9" s="384" t="s">
        <v>747</v>
      </c>
      <c r="C9" s="393">
        <v>2</v>
      </c>
      <c r="D9" s="393">
        <v>2</v>
      </c>
      <c r="E9" s="162">
        <v>0</v>
      </c>
      <c r="F9" s="162">
        <f>E9*D9</f>
        <v>0</v>
      </c>
      <c r="G9" s="162">
        <f>F9*$G$4</f>
        <v>0</v>
      </c>
      <c r="H9" s="162">
        <f>F9+G9</f>
        <v>0</v>
      </c>
      <c r="I9" s="263"/>
      <c r="J9" s="261"/>
    </row>
    <row r="10" spans="1:10" x14ac:dyDescent="0.3">
      <c r="A10" s="381" t="s">
        <v>748</v>
      </c>
      <c r="B10" s="382" t="s">
        <v>749</v>
      </c>
      <c r="C10" s="392">
        <v>1</v>
      </c>
      <c r="D10" s="392">
        <v>1</v>
      </c>
      <c r="E10" s="392"/>
      <c r="F10" s="392"/>
      <c r="G10" s="392"/>
      <c r="H10" s="392"/>
      <c r="I10" s="392"/>
      <c r="J10" s="392"/>
    </row>
    <row r="11" spans="1:10" x14ac:dyDescent="0.3">
      <c r="A11" s="383" t="s">
        <v>750</v>
      </c>
      <c r="B11" s="384" t="s">
        <v>751</v>
      </c>
      <c r="C11" s="393">
        <v>0</v>
      </c>
      <c r="D11" s="393">
        <v>0</v>
      </c>
      <c r="E11" s="162">
        <v>0</v>
      </c>
      <c r="F11" s="162">
        <f t="shared" ref="F11:F68" si="0">E11*D11</f>
        <v>0</v>
      </c>
      <c r="G11" s="162">
        <f t="shared" ref="G11:G68" si="1">F11*$G$4</f>
        <v>0</v>
      </c>
      <c r="H11" s="162">
        <f t="shared" ref="H11:H68" si="2">F11+G11</f>
        <v>0</v>
      </c>
      <c r="I11" s="263"/>
      <c r="J11" s="224"/>
    </row>
    <row r="12" spans="1:10" x14ac:dyDescent="0.3">
      <c r="A12" s="383" t="s">
        <v>752</v>
      </c>
      <c r="B12" s="384" t="s">
        <v>753</v>
      </c>
      <c r="C12" s="393">
        <v>3</v>
      </c>
      <c r="D12" s="393">
        <v>3</v>
      </c>
      <c r="E12" s="162">
        <v>0</v>
      </c>
      <c r="F12" s="162">
        <f t="shared" si="0"/>
        <v>0</v>
      </c>
      <c r="G12" s="162">
        <f t="shared" si="1"/>
        <v>0</v>
      </c>
      <c r="H12" s="162">
        <f t="shared" si="2"/>
        <v>0</v>
      </c>
      <c r="I12" s="263"/>
      <c r="J12" s="224"/>
    </row>
    <row r="13" spans="1:10" x14ac:dyDescent="0.3">
      <c r="A13" s="383" t="s">
        <v>754</v>
      </c>
      <c r="B13" s="384" t="s">
        <v>755</v>
      </c>
      <c r="C13" s="393">
        <v>1</v>
      </c>
      <c r="D13" s="393">
        <v>1</v>
      </c>
      <c r="E13" s="162">
        <v>0</v>
      </c>
      <c r="F13" s="162">
        <f t="shared" si="0"/>
        <v>0</v>
      </c>
      <c r="G13" s="162">
        <f t="shared" si="1"/>
        <v>0</v>
      </c>
      <c r="H13" s="162">
        <f t="shared" si="2"/>
        <v>0</v>
      </c>
      <c r="I13" s="263"/>
      <c r="J13" s="224"/>
    </row>
    <row r="14" spans="1:10" x14ac:dyDescent="0.3">
      <c r="A14" s="383" t="s">
        <v>756</v>
      </c>
      <c r="B14" s="384" t="s">
        <v>450</v>
      </c>
      <c r="C14" s="393">
        <v>1</v>
      </c>
      <c r="D14" s="393">
        <v>1</v>
      </c>
      <c r="E14" s="162">
        <v>0</v>
      </c>
      <c r="F14" s="162">
        <f t="shared" si="0"/>
        <v>0</v>
      </c>
      <c r="G14" s="162">
        <f t="shared" si="1"/>
        <v>0</v>
      </c>
      <c r="H14" s="162">
        <f t="shared" si="2"/>
        <v>0</v>
      </c>
      <c r="I14" s="263"/>
      <c r="J14" s="224"/>
    </row>
    <row r="15" spans="1:10" s="262" customFormat="1" ht="15.6" x14ac:dyDescent="0.3">
      <c r="A15" s="383" t="s">
        <v>757</v>
      </c>
      <c r="B15" s="384" t="s">
        <v>758</v>
      </c>
      <c r="C15" s="393">
        <v>0</v>
      </c>
      <c r="D15" s="393">
        <v>0</v>
      </c>
      <c r="E15" s="162">
        <v>0</v>
      </c>
      <c r="F15" s="162">
        <f t="shared" si="0"/>
        <v>0</v>
      </c>
      <c r="G15" s="162">
        <f t="shared" si="1"/>
        <v>0</v>
      </c>
      <c r="H15" s="162">
        <f t="shared" si="2"/>
        <v>0</v>
      </c>
      <c r="I15" s="263"/>
      <c r="J15" s="261"/>
    </row>
    <row r="16" spans="1:10" x14ac:dyDescent="0.3">
      <c r="A16" s="379" t="s">
        <v>52</v>
      </c>
      <c r="B16" s="380" t="s">
        <v>759</v>
      </c>
      <c r="C16" s="391">
        <v>1</v>
      </c>
      <c r="D16" s="391">
        <v>1</v>
      </c>
      <c r="E16" s="391"/>
      <c r="F16" s="391"/>
      <c r="G16" s="391"/>
      <c r="H16" s="391"/>
      <c r="I16" s="391"/>
      <c r="J16" s="391"/>
    </row>
    <row r="17" spans="1:10" x14ac:dyDescent="0.3">
      <c r="A17" s="381" t="s">
        <v>760</v>
      </c>
      <c r="B17" s="382" t="s">
        <v>761</v>
      </c>
      <c r="C17" s="392">
        <v>1</v>
      </c>
      <c r="D17" s="392">
        <v>1</v>
      </c>
      <c r="E17" s="392"/>
      <c r="F17" s="392"/>
      <c r="G17" s="392"/>
      <c r="H17" s="392"/>
      <c r="I17" s="392"/>
      <c r="J17" s="392"/>
    </row>
    <row r="18" spans="1:10" x14ac:dyDescent="0.3">
      <c r="A18" s="383" t="s">
        <v>762</v>
      </c>
      <c r="B18" s="384" t="s">
        <v>763</v>
      </c>
      <c r="C18" s="393">
        <v>1</v>
      </c>
      <c r="D18" s="393">
        <v>1</v>
      </c>
      <c r="E18" s="162">
        <v>0</v>
      </c>
      <c r="F18" s="162">
        <f t="shared" si="0"/>
        <v>0</v>
      </c>
      <c r="G18" s="162">
        <f t="shared" si="1"/>
        <v>0</v>
      </c>
      <c r="H18" s="162">
        <f t="shared" si="2"/>
        <v>0</v>
      </c>
      <c r="I18" s="263"/>
      <c r="J18" s="224"/>
    </row>
    <row r="19" spans="1:10" x14ac:dyDescent="0.3">
      <c r="A19" s="383" t="s">
        <v>765</v>
      </c>
      <c r="B19" s="384" t="s">
        <v>766</v>
      </c>
      <c r="C19" s="393">
        <v>1</v>
      </c>
      <c r="D19" s="393">
        <v>1</v>
      </c>
      <c r="E19" s="162">
        <v>0</v>
      </c>
      <c r="F19" s="162">
        <f t="shared" si="0"/>
        <v>0</v>
      </c>
      <c r="G19" s="162">
        <f t="shared" si="1"/>
        <v>0</v>
      </c>
      <c r="H19" s="162">
        <f t="shared" si="2"/>
        <v>0</v>
      </c>
      <c r="I19" s="263"/>
      <c r="J19" s="224"/>
    </row>
    <row r="20" spans="1:10" s="262" customFormat="1" ht="15.6" x14ac:dyDescent="0.3">
      <c r="A20" s="383" t="s">
        <v>767</v>
      </c>
      <c r="B20" s="384" t="s">
        <v>768</v>
      </c>
      <c r="C20" s="393">
        <v>1</v>
      </c>
      <c r="D20" s="393">
        <v>1</v>
      </c>
      <c r="E20" s="162">
        <v>0</v>
      </c>
      <c r="F20" s="162">
        <f t="shared" si="0"/>
        <v>0</v>
      </c>
      <c r="G20" s="162">
        <f t="shared" si="1"/>
        <v>0</v>
      </c>
      <c r="H20" s="162">
        <f t="shared" si="2"/>
        <v>0</v>
      </c>
      <c r="I20" s="263"/>
      <c r="J20" s="224"/>
    </row>
    <row r="21" spans="1:10" x14ac:dyDescent="0.3">
      <c r="A21" s="381" t="s">
        <v>769</v>
      </c>
      <c r="B21" s="382" t="s">
        <v>770</v>
      </c>
      <c r="C21" s="392">
        <v>1</v>
      </c>
      <c r="D21" s="392">
        <v>1</v>
      </c>
      <c r="E21" s="392"/>
      <c r="F21" s="392"/>
      <c r="G21" s="392"/>
      <c r="H21" s="392"/>
      <c r="I21" s="392"/>
      <c r="J21" s="392"/>
    </row>
    <row r="22" spans="1:10" s="256" customFormat="1" ht="18" x14ac:dyDescent="0.3">
      <c r="A22" s="383" t="s">
        <v>771</v>
      </c>
      <c r="B22" s="384" t="s">
        <v>763</v>
      </c>
      <c r="C22" s="393">
        <v>1</v>
      </c>
      <c r="D22" s="393">
        <v>1</v>
      </c>
      <c r="E22" s="162">
        <v>0</v>
      </c>
      <c r="F22" s="162">
        <f t="shared" si="0"/>
        <v>0</v>
      </c>
      <c r="G22" s="162">
        <f t="shared" si="1"/>
        <v>0</v>
      </c>
      <c r="H22" s="162">
        <f t="shared" si="2"/>
        <v>0</v>
      </c>
      <c r="I22" s="263"/>
      <c r="J22" s="224"/>
    </row>
    <row r="23" spans="1:10" x14ac:dyDescent="0.3">
      <c r="A23" s="381" t="s">
        <v>772</v>
      </c>
      <c r="B23" s="382" t="s">
        <v>773</v>
      </c>
      <c r="C23" s="392">
        <v>1</v>
      </c>
      <c r="D23" s="392">
        <v>1</v>
      </c>
      <c r="E23" s="392"/>
      <c r="F23" s="392"/>
      <c r="G23" s="392"/>
      <c r="H23" s="392"/>
      <c r="I23" s="392"/>
      <c r="J23" s="392"/>
    </row>
    <row r="24" spans="1:10" x14ac:dyDescent="0.3">
      <c r="A24" s="383" t="s">
        <v>774</v>
      </c>
      <c r="B24" s="384" t="s">
        <v>775</v>
      </c>
      <c r="C24" s="393">
        <v>1</v>
      </c>
      <c r="D24" s="393">
        <v>1</v>
      </c>
      <c r="E24" s="162">
        <v>0</v>
      </c>
      <c r="F24" s="162">
        <f t="shared" si="0"/>
        <v>0</v>
      </c>
      <c r="G24" s="162">
        <f t="shared" si="1"/>
        <v>0</v>
      </c>
      <c r="H24" s="162">
        <f t="shared" si="2"/>
        <v>0</v>
      </c>
      <c r="I24" s="263"/>
      <c r="J24" s="224"/>
    </row>
    <row r="25" spans="1:10" x14ac:dyDescent="0.3">
      <c r="A25" s="383" t="s">
        <v>776</v>
      </c>
      <c r="B25" s="384" t="s">
        <v>777</v>
      </c>
      <c r="C25" s="393">
        <v>1</v>
      </c>
      <c r="D25" s="393">
        <v>1</v>
      </c>
      <c r="E25" s="162">
        <v>0</v>
      </c>
      <c r="F25" s="162">
        <f t="shared" si="0"/>
        <v>0</v>
      </c>
      <c r="G25" s="162">
        <f t="shared" si="1"/>
        <v>0</v>
      </c>
      <c r="H25" s="162">
        <f t="shared" si="2"/>
        <v>0</v>
      </c>
      <c r="I25" s="263"/>
      <c r="J25" s="224"/>
    </row>
    <row r="26" spans="1:10" x14ac:dyDescent="0.3">
      <c r="A26" s="381" t="s">
        <v>778</v>
      </c>
      <c r="B26" s="382" t="s">
        <v>392</v>
      </c>
      <c r="C26" s="523">
        <v>2</v>
      </c>
      <c r="D26" s="523">
        <v>2</v>
      </c>
      <c r="E26" s="392"/>
      <c r="F26" s="392"/>
      <c r="G26" s="392"/>
      <c r="H26" s="392"/>
      <c r="I26" s="392"/>
      <c r="J26" s="392"/>
    </row>
    <row r="27" spans="1:10" x14ac:dyDescent="0.3">
      <c r="A27" s="383" t="s">
        <v>779</v>
      </c>
      <c r="B27" s="384" t="s">
        <v>780</v>
      </c>
      <c r="C27" s="519">
        <v>2</v>
      </c>
      <c r="D27" s="519">
        <v>2</v>
      </c>
      <c r="E27" s="162">
        <v>0</v>
      </c>
      <c r="F27" s="162">
        <f>E27*D27</f>
        <v>0</v>
      </c>
      <c r="G27" s="162">
        <f>F27*$G$4</f>
        <v>0</v>
      </c>
      <c r="H27" s="162">
        <f>F27+G27</f>
        <v>0</v>
      </c>
      <c r="I27" s="263"/>
      <c r="J27" s="224"/>
    </row>
    <row r="28" spans="1:10" x14ac:dyDescent="0.3">
      <c r="A28" s="386" t="s">
        <v>781</v>
      </c>
      <c r="B28" s="385" t="s">
        <v>764</v>
      </c>
      <c r="C28" s="521">
        <v>2</v>
      </c>
      <c r="D28" s="521">
        <v>2</v>
      </c>
      <c r="E28" s="162">
        <v>0</v>
      </c>
      <c r="F28" s="162">
        <f t="shared" si="0"/>
        <v>0</v>
      </c>
      <c r="G28" s="162">
        <f t="shared" si="1"/>
        <v>0</v>
      </c>
      <c r="H28" s="162">
        <f t="shared" si="2"/>
        <v>0</v>
      </c>
      <c r="I28" s="263"/>
      <c r="J28" s="224"/>
    </row>
    <row r="29" spans="1:10" x14ac:dyDescent="0.3">
      <c r="A29" s="386" t="s">
        <v>782</v>
      </c>
      <c r="B29" s="385" t="s">
        <v>783</v>
      </c>
      <c r="C29" s="521">
        <v>2</v>
      </c>
      <c r="D29" s="521">
        <v>2</v>
      </c>
      <c r="E29" s="162">
        <v>0</v>
      </c>
      <c r="F29" s="162">
        <f t="shared" si="0"/>
        <v>0</v>
      </c>
      <c r="G29" s="162">
        <f t="shared" si="1"/>
        <v>0</v>
      </c>
      <c r="H29" s="162">
        <f t="shared" si="2"/>
        <v>0</v>
      </c>
      <c r="I29" s="263"/>
      <c r="J29" s="224"/>
    </row>
    <row r="30" spans="1:10" x14ac:dyDescent="0.3">
      <c r="A30" s="386" t="s">
        <v>784</v>
      </c>
      <c r="B30" s="385" t="s">
        <v>785</v>
      </c>
      <c r="C30" s="521">
        <v>2</v>
      </c>
      <c r="D30" s="521">
        <v>2</v>
      </c>
      <c r="E30" s="162">
        <v>0</v>
      </c>
      <c r="F30" s="162">
        <f t="shared" si="0"/>
        <v>0</v>
      </c>
      <c r="G30" s="162">
        <f t="shared" si="1"/>
        <v>0</v>
      </c>
      <c r="H30" s="162">
        <f t="shared" si="2"/>
        <v>0</v>
      </c>
      <c r="I30" s="263"/>
      <c r="J30" s="224"/>
    </row>
    <row r="31" spans="1:10" x14ac:dyDescent="0.3">
      <c r="A31" s="381" t="s">
        <v>786</v>
      </c>
      <c r="B31" s="382" t="s">
        <v>787</v>
      </c>
      <c r="C31" s="392">
        <v>1</v>
      </c>
      <c r="D31" s="392">
        <v>1</v>
      </c>
      <c r="E31" s="392"/>
      <c r="F31" s="392"/>
      <c r="G31" s="392"/>
      <c r="H31" s="392"/>
      <c r="I31" s="392"/>
      <c r="J31" s="392"/>
    </row>
    <row r="32" spans="1:10" x14ac:dyDescent="0.3">
      <c r="A32" s="383" t="s">
        <v>788</v>
      </c>
      <c r="B32" s="384" t="s">
        <v>789</v>
      </c>
      <c r="C32" s="393">
        <v>1</v>
      </c>
      <c r="D32" s="393">
        <v>1</v>
      </c>
      <c r="E32" s="162">
        <v>0</v>
      </c>
      <c r="F32" s="162">
        <f t="shared" si="0"/>
        <v>0</v>
      </c>
      <c r="G32" s="162">
        <f t="shared" si="1"/>
        <v>0</v>
      </c>
      <c r="H32" s="162">
        <f t="shared" si="2"/>
        <v>0</v>
      </c>
      <c r="I32" s="263"/>
      <c r="J32" s="224"/>
    </row>
    <row r="33" spans="1:10" x14ac:dyDescent="0.3">
      <c r="A33" s="386" t="s">
        <v>790</v>
      </c>
      <c r="B33" s="385" t="s">
        <v>791</v>
      </c>
      <c r="C33" s="394">
        <v>1</v>
      </c>
      <c r="D33" s="394">
        <v>1</v>
      </c>
      <c r="E33" s="162">
        <v>0</v>
      </c>
      <c r="F33" s="162">
        <f t="shared" si="0"/>
        <v>0</v>
      </c>
      <c r="G33" s="162">
        <f t="shared" si="1"/>
        <v>0</v>
      </c>
      <c r="H33" s="162">
        <f t="shared" si="2"/>
        <v>0</v>
      </c>
      <c r="I33" s="263"/>
      <c r="J33" s="224"/>
    </row>
    <row r="34" spans="1:10" x14ac:dyDescent="0.3">
      <c r="A34" s="383" t="s">
        <v>792</v>
      </c>
      <c r="B34" s="384" t="s">
        <v>793</v>
      </c>
      <c r="C34" s="393">
        <v>1</v>
      </c>
      <c r="D34" s="393">
        <v>1</v>
      </c>
      <c r="E34" s="162">
        <v>0</v>
      </c>
      <c r="F34" s="162">
        <f t="shared" si="0"/>
        <v>0</v>
      </c>
      <c r="G34" s="162">
        <f t="shared" si="1"/>
        <v>0</v>
      </c>
      <c r="H34" s="162">
        <f t="shared" si="2"/>
        <v>0</v>
      </c>
      <c r="I34" s="263"/>
      <c r="J34" s="224"/>
    </row>
    <row r="35" spans="1:10" x14ac:dyDescent="0.3">
      <c r="A35" s="386" t="s">
        <v>794</v>
      </c>
      <c r="B35" s="385" t="s">
        <v>791</v>
      </c>
      <c r="C35" s="394">
        <v>1</v>
      </c>
      <c r="D35" s="394">
        <v>1</v>
      </c>
      <c r="E35" s="162">
        <v>0</v>
      </c>
      <c r="F35" s="162">
        <f t="shared" si="0"/>
        <v>0</v>
      </c>
      <c r="G35" s="162">
        <f t="shared" si="1"/>
        <v>0</v>
      </c>
      <c r="H35" s="162">
        <f t="shared" si="2"/>
        <v>0</v>
      </c>
      <c r="I35" s="263"/>
      <c r="J35" s="224"/>
    </row>
    <row r="36" spans="1:10" x14ac:dyDescent="0.3">
      <c r="A36" s="383" t="s">
        <v>795</v>
      </c>
      <c r="B36" s="384" t="s">
        <v>796</v>
      </c>
      <c r="C36" s="393">
        <v>1</v>
      </c>
      <c r="D36" s="393">
        <v>1</v>
      </c>
      <c r="E36" s="162">
        <v>0</v>
      </c>
      <c r="F36" s="162">
        <f t="shared" si="0"/>
        <v>0</v>
      </c>
      <c r="G36" s="162">
        <f t="shared" si="1"/>
        <v>0</v>
      </c>
      <c r="H36" s="162">
        <f t="shared" si="2"/>
        <v>0</v>
      </c>
      <c r="I36" s="263"/>
      <c r="J36" s="224"/>
    </row>
    <row r="37" spans="1:10" x14ac:dyDescent="0.3">
      <c r="A37" s="383" t="s">
        <v>797</v>
      </c>
      <c r="B37" s="384" t="s">
        <v>798</v>
      </c>
      <c r="C37" s="393">
        <v>1</v>
      </c>
      <c r="D37" s="393">
        <v>1</v>
      </c>
      <c r="E37" s="162">
        <v>0</v>
      </c>
      <c r="F37" s="162">
        <f t="shared" si="0"/>
        <v>0</v>
      </c>
      <c r="G37" s="162">
        <f t="shared" si="1"/>
        <v>0</v>
      </c>
      <c r="H37" s="162">
        <f t="shared" si="2"/>
        <v>0</v>
      </c>
      <c r="I37" s="263"/>
      <c r="J37" s="224"/>
    </row>
    <row r="38" spans="1:10" s="262" customFormat="1" ht="15.6" x14ac:dyDescent="0.3">
      <c r="A38" s="383" t="s">
        <v>799</v>
      </c>
      <c r="B38" s="384" t="s">
        <v>800</v>
      </c>
      <c r="C38" s="393">
        <v>1</v>
      </c>
      <c r="D38" s="393">
        <v>1</v>
      </c>
      <c r="E38" s="162">
        <v>0</v>
      </c>
      <c r="F38" s="162">
        <f t="shared" si="0"/>
        <v>0</v>
      </c>
      <c r="G38" s="162">
        <f t="shared" si="1"/>
        <v>0</v>
      </c>
      <c r="H38" s="162">
        <f t="shared" si="2"/>
        <v>0</v>
      </c>
      <c r="I38" s="263"/>
      <c r="J38" s="261"/>
    </row>
    <row r="39" spans="1:10" x14ac:dyDescent="0.3">
      <c r="A39" s="379" t="s">
        <v>54</v>
      </c>
      <c r="B39" s="380" t="s">
        <v>801</v>
      </c>
      <c r="C39" s="391">
        <v>1</v>
      </c>
      <c r="D39" s="391">
        <v>1</v>
      </c>
      <c r="E39" s="391"/>
      <c r="F39" s="391"/>
      <c r="G39" s="391"/>
      <c r="H39" s="391"/>
      <c r="I39" s="391"/>
      <c r="J39" s="391"/>
    </row>
    <row r="40" spans="1:10" x14ac:dyDescent="0.3">
      <c r="A40" s="381" t="s">
        <v>802</v>
      </c>
      <c r="B40" s="382" t="s">
        <v>803</v>
      </c>
      <c r="C40" s="392">
        <v>1</v>
      </c>
      <c r="D40" s="392">
        <v>1</v>
      </c>
      <c r="E40" s="392"/>
      <c r="F40" s="392"/>
      <c r="G40" s="392"/>
      <c r="H40" s="392"/>
      <c r="I40" s="392"/>
      <c r="J40" s="392"/>
    </row>
    <row r="41" spans="1:10" x14ac:dyDescent="0.3">
      <c r="A41" s="383" t="s">
        <v>804</v>
      </c>
      <c r="B41" s="384" t="s">
        <v>805</v>
      </c>
      <c r="C41" s="393">
        <v>1</v>
      </c>
      <c r="D41" s="393">
        <v>1</v>
      </c>
      <c r="E41" s="162">
        <v>0</v>
      </c>
      <c r="F41" s="162">
        <f t="shared" si="0"/>
        <v>0</v>
      </c>
      <c r="G41" s="162">
        <f t="shared" si="1"/>
        <v>0</v>
      </c>
      <c r="H41" s="162">
        <f t="shared" si="2"/>
        <v>0</v>
      </c>
      <c r="I41" s="263"/>
      <c r="J41" s="224"/>
    </row>
    <row r="42" spans="1:10" x14ac:dyDescent="0.3">
      <c r="A42" s="383" t="s">
        <v>806</v>
      </c>
      <c r="B42" s="384" t="s">
        <v>807</v>
      </c>
      <c r="C42" s="393">
        <v>1</v>
      </c>
      <c r="D42" s="393">
        <v>1</v>
      </c>
      <c r="E42" s="162">
        <v>0</v>
      </c>
      <c r="F42" s="162">
        <f t="shared" si="0"/>
        <v>0</v>
      </c>
      <c r="G42" s="162">
        <f t="shared" si="1"/>
        <v>0</v>
      </c>
      <c r="H42" s="162">
        <f t="shared" si="2"/>
        <v>0</v>
      </c>
      <c r="I42" s="263"/>
      <c r="J42" s="224"/>
    </row>
    <row r="43" spans="1:10" x14ac:dyDescent="0.3">
      <c r="A43" s="383" t="s">
        <v>808</v>
      </c>
      <c r="B43" s="384" t="s">
        <v>809</v>
      </c>
      <c r="C43" s="393">
        <v>1</v>
      </c>
      <c r="D43" s="393">
        <v>1</v>
      </c>
      <c r="E43" s="162">
        <v>0</v>
      </c>
      <c r="F43" s="162">
        <f t="shared" si="0"/>
        <v>0</v>
      </c>
      <c r="G43" s="162">
        <f t="shared" si="1"/>
        <v>0</v>
      </c>
      <c r="H43" s="162">
        <f t="shared" si="2"/>
        <v>0</v>
      </c>
      <c r="I43" s="263"/>
      <c r="J43" s="224"/>
    </row>
    <row r="44" spans="1:10" x14ac:dyDescent="0.3">
      <c r="A44" s="381" t="s">
        <v>810</v>
      </c>
      <c r="B44" s="382" t="s">
        <v>811</v>
      </c>
      <c r="C44" s="392">
        <v>1</v>
      </c>
      <c r="D44" s="392">
        <v>1</v>
      </c>
      <c r="E44" s="392"/>
      <c r="F44" s="392"/>
      <c r="G44" s="392"/>
      <c r="H44" s="392"/>
      <c r="I44" s="392"/>
      <c r="J44" s="392"/>
    </row>
    <row r="45" spans="1:10" x14ac:dyDescent="0.3">
      <c r="A45" s="383" t="s">
        <v>812</v>
      </c>
      <c r="B45" s="384" t="s">
        <v>805</v>
      </c>
      <c r="C45" s="393">
        <v>1</v>
      </c>
      <c r="D45" s="393">
        <v>1</v>
      </c>
      <c r="E45" s="162">
        <v>0</v>
      </c>
      <c r="F45" s="162">
        <f t="shared" si="0"/>
        <v>0</v>
      </c>
      <c r="G45" s="162">
        <f t="shared" si="1"/>
        <v>0</v>
      </c>
      <c r="H45" s="162">
        <f t="shared" si="2"/>
        <v>0</v>
      </c>
      <c r="I45" s="263"/>
      <c r="J45" s="224"/>
    </row>
    <row r="46" spans="1:10" x14ac:dyDescent="0.3">
      <c r="A46" s="381" t="s">
        <v>813</v>
      </c>
      <c r="B46" s="382" t="s">
        <v>814</v>
      </c>
      <c r="C46" s="392">
        <v>1</v>
      </c>
      <c r="D46" s="392">
        <v>1</v>
      </c>
      <c r="E46" s="392"/>
      <c r="F46" s="392"/>
      <c r="G46" s="392"/>
      <c r="H46" s="392"/>
      <c r="I46" s="392"/>
      <c r="J46" s="392"/>
    </row>
    <row r="47" spans="1:10" x14ac:dyDescent="0.3">
      <c r="A47" s="383" t="s">
        <v>815</v>
      </c>
      <c r="B47" s="384" t="s">
        <v>816</v>
      </c>
      <c r="C47" s="393">
        <v>1</v>
      </c>
      <c r="D47" s="393">
        <v>1</v>
      </c>
      <c r="E47" s="162">
        <v>0</v>
      </c>
      <c r="F47" s="162">
        <f t="shared" si="0"/>
        <v>0</v>
      </c>
      <c r="G47" s="162">
        <f t="shared" si="1"/>
        <v>0</v>
      </c>
      <c r="H47" s="162">
        <f>F47+G47</f>
        <v>0</v>
      </c>
      <c r="I47" s="263"/>
      <c r="J47" s="224"/>
    </row>
    <row r="48" spans="1:10" x14ac:dyDescent="0.3">
      <c r="A48" s="383" t="s">
        <v>817</v>
      </c>
      <c r="B48" s="384" t="s">
        <v>818</v>
      </c>
      <c r="C48" s="393">
        <v>1</v>
      </c>
      <c r="D48" s="393">
        <v>1</v>
      </c>
      <c r="E48" s="162">
        <v>0</v>
      </c>
      <c r="F48" s="162">
        <f t="shared" si="0"/>
        <v>0</v>
      </c>
      <c r="G48" s="162">
        <f t="shared" si="1"/>
        <v>0</v>
      </c>
      <c r="H48" s="162">
        <f t="shared" si="2"/>
        <v>0</v>
      </c>
      <c r="I48" s="263"/>
      <c r="J48" s="224"/>
    </row>
    <row r="49" spans="1:10" x14ac:dyDescent="0.3">
      <c r="A49" s="381" t="s">
        <v>819</v>
      </c>
      <c r="B49" s="382" t="s">
        <v>391</v>
      </c>
      <c r="C49" s="523">
        <v>2</v>
      </c>
      <c r="D49" s="523">
        <v>2</v>
      </c>
      <c r="E49" s="392"/>
      <c r="F49" s="392"/>
      <c r="G49" s="392"/>
      <c r="H49" s="392"/>
      <c r="I49" s="392"/>
      <c r="J49" s="392"/>
    </row>
    <row r="50" spans="1:10" x14ac:dyDescent="0.3">
      <c r="A50" s="383" t="s">
        <v>820</v>
      </c>
      <c r="B50" s="384" t="s">
        <v>821</v>
      </c>
      <c r="C50" s="519">
        <v>2</v>
      </c>
      <c r="D50" s="519">
        <v>2</v>
      </c>
      <c r="E50" s="162">
        <v>0</v>
      </c>
      <c r="F50" s="162">
        <f t="shared" si="0"/>
        <v>0</v>
      </c>
      <c r="G50" s="162">
        <f t="shared" si="1"/>
        <v>0</v>
      </c>
      <c r="H50" s="162">
        <f t="shared" si="2"/>
        <v>0</v>
      </c>
      <c r="I50" s="263"/>
      <c r="J50" s="224"/>
    </row>
    <row r="51" spans="1:10" x14ac:dyDescent="0.3">
      <c r="A51" s="383" t="s">
        <v>822</v>
      </c>
      <c r="B51" s="385" t="s">
        <v>823</v>
      </c>
      <c r="C51" s="521">
        <v>2</v>
      </c>
      <c r="D51" s="521">
        <v>2</v>
      </c>
      <c r="E51" s="162">
        <v>0</v>
      </c>
      <c r="F51" s="162">
        <f t="shared" si="0"/>
        <v>0</v>
      </c>
      <c r="G51" s="162">
        <f t="shared" si="1"/>
        <v>0</v>
      </c>
      <c r="H51" s="162">
        <f t="shared" si="2"/>
        <v>0</v>
      </c>
      <c r="I51" s="263"/>
      <c r="J51" s="224"/>
    </row>
    <row r="52" spans="1:10" x14ac:dyDescent="0.3">
      <c r="A52" s="383" t="s">
        <v>824</v>
      </c>
      <c r="B52" s="385" t="s">
        <v>785</v>
      </c>
      <c r="C52" s="521">
        <v>2</v>
      </c>
      <c r="D52" s="521">
        <v>2</v>
      </c>
      <c r="E52" s="162">
        <v>0</v>
      </c>
      <c r="F52" s="162">
        <f t="shared" si="0"/>
        <v>0</v>
      </c>
      <c r="G52" s="162">
        <f t="shared" si="1"/>
        <v>0</v>
      </c>
      <c r="H52" s="162">
        <f t="shared" si="2"/>
        <v>0</v>
      </c>
      <c r="I52" s="263"/>
      <c r="J52" s="224"/>
    </row>
    <row r="53" spans="1:10" x14ac:dyDescent="0.3">
      <c r="A53" s="381" t="s">
        <v>825</v>
      </c>
      <c r="B53" s="382" t="s">
        <v>826</v>
      </c>
      <c r="C53" s="392">
        <v>1</v>
      </c>
      <c r="D53" s="392">
        <v>1</v>
      </c>
      <c r="E53" s="392"/>
      <c r="F53" s="392"/>
      <c r="G53" s="392"/>
      <c r="H53" s="392"/>
      <c r="I53" s="392"/>
      <c r="J53" s="392"/>
    </row>
    <row r="54" spans="1:10" s="262" customFormat="1" ht="15.6" x14ac:dyDescent="0.3">
      <c r="A54" s="383" t="s">
        <v>827</v>
      </c>
      <c r="B54" s="384" t="s">
        <v>789</v>
      </c>
      <c r="C54" s="393">
        <v>1</v>
      </c>
      <c r="D54" s="393">
        <v>1</v>
      </c>
      <c r="E54" s="162">
        <v>0</v>
      </c>
      <c r="F54" s="162">
        <f t="shared" si="0"/>
        <v>0</v>
      </c>
      <c r="G54" s="162">
        <f t="shared" si="1"/>
        <v>0</v>
      </c>
      <c r="H54" s="162">
        <f t="shared" si="2"/>
        <v>0</v>
      </c>
      <c r="I54" s="263"/>
      <c r="J54" s="261"/>
    </row>
    <row r="55" spans="1:10" x14ac:dyDescent="0.3">
      <c r="A55" s="386" t="s">
        <v>828</v>
      </c>
      <c r="B55" s="385" t="s">
        <v>791</v>
      </c>
      <c r="C55" s="394">
        <v>1</v>
      </c>
      <c r="D55" s="394">
        <v>1</v>
      </c>
      <c r="E55" s="162">
        <v>0</v>
      </c>
      <c r="F55" s="162">
        <f t="shared" si="0"/>
        <v>0</v>
      </c>
      <c r="G55" s="162">
        <f t="shared" si="1"/>
        <v>0</v>
      </c>
      <c r="H55" s="162">
        <f t="shared" si="2"/>
        <v>0</v>
      </c>
      <c r="I55" s="263"/>
      <c r="J55" s="224"/>
    </row>
    <row r="56" spans="1:10" x14ac:dyDescent="0.3">
      <c r="A56" s="383" t="s">
        <v>829</v>
      </c>
      <c r="B56" s="384" t="s">
        <v>793</v>
      </c>
      <c r="C56" s="393">
        <v>1</v>
      </c>
      <c r="D56" s="393">
        <v>1</v>
      </c>
      <c r="E56" s="162">
        <v>0</v>
      </c>
      <c r="F56" s="162">
        <f t="shared" si="0"/>
        <v>0</v>
      </c>
      <c r="G56" s="162">
        <f t="shared" si="1"/>
        <v>0</v>
      </c>
      <c r="H56" s="162">
        <f t="shared" si="2"/>
        <v>0</v>
      </c>
      <c r="I56" s="263"/>
      <c r="J56" s="224"/>
    </row>
    <row r="57" spans="1:10" x14ac:dyDescent="0.3">
      <c r="A57" s="386" t="s">
        <v>830</v>
      </c>
      <c r="B57" s="385" t="s">
        <v>791</v>
      </c>
      <c r="C57" s="394">
        <v>1</v>
      </c>
      <c r="D57" s="394">
        <v>1</v>
      </c>
      <c r="E57" s="162">
        <v>0</v>
      </c>
      <c r="F57" s="162">
        <f t="shared" si="0"/>
        <v>0</v>
      </c>
      <c r="G57" s="162">
        <f t="shared" si="1"/>
        <v>0</v>
      </c>
      <c r="H57" s="162">
        <f t="shared" si="2"/>
        <v>0</v>
      </c>
      <c r="I57" s="263"/>
      <c r="J57" s="224"/>
    </row>
    <row r="58" spans="1:10" x14ac:dyDescent="0.3">
      <c r="A58" s="383" t="s">
        <v>831</v>
      </c>
      <c r="B58" s="384" t="s">
        <v>796</v>
      </c>
      <c r="C58" s="393">
        <v>1</v>
      </c>
      <c r="D58" s="393">
        <v>1</v>
      </c>
      <c r="E58" s="162">
        <v>0</v>
      </c>
      <c r="F58" s="162">
        <f t="shared" si="0"/>
        <v>0</v>
      </c>
      <c r="G58" s="162">
        <f t="shared" si="1"/>
        <v>0</v>
      </c>
      <c r="H58" s="162">
        <f t="shared" si="2"/>
        <v>0</v>
      </c>
      <c r="I58" s="263"/>
      <c r="J58" s="224"/>
    </row>
    <row r="59" spans="1:10" x14ac:dyDescent="0.3">
      <c r="A59" s="383" t="s">
        <v>832</v>
      </c>
      <c r="B59" s="384" t="s">
        <v>798</v>
      </c>
      <c r="C59" s="393">
        <v>1</v>
      </c>
      <c r="D59" s="393">
        <v>1</v>
      </c>
      <c r="E59" s="162">
        <v>0</v>
      </c>
      <c r="F59" s="162">
        <f t="shared" si="0"/>
        <v>0</v>
      </c>
      <c r="G59" s="162">
        <f t="shared" si="1"/>
        <v>0</v>
      </c>
      <c r="H59" s="162">
        <f t="shared" si="2"/>
        <v>0</v>
      </c>
      <c r="I59" s="263"/>
      <c r="J59" s="224"/>
    </row>
    <row r="60" spans="1:10" x14ac:dyDescent="0.3">
      <c r="A60" s="383" t="s">
        <v>833</v>
      </c>
      <c r="B60" s="384" t="s">
        <v>800</v>
      </c>
      <c r="C60" s="393">
        <v>1</v>
      </c>
      <c r="D60" s="393">
        <v>1</v>
      </c>
      <c r="E60" s="162">
        <v>0</v>
      </c>
      <c r="F60" s="162">
        <f t="shared" si="0"/>
        <v>0</v>
      </c>
      <c r="G60" s="162">
        <f t="shared" si="1"/>
        <v>0</v>
      </c>
      <c r="H60" s="162">
        <f t="shared" si="2"/>
        <v>0</v>
      </c>
      <c r="I60" s="263"/>
      <c r="J60" s="224"/>
    </row>
    <row r="61" spans="1:10" x14ac:dyDescent="0.3">
      <c r="A61" s="379" t="s">
        <v>834</v>
      </c>
      <c r="B61" s="380" t="s">
        <v>835</v>
      </c>
      <c r="C61" s="391">
        <v>1</v>
      </c>
      <c r="D61" s="391">
        <v>1</v>
      </c>
      <c r="E61" s="391"/>
      <c r="F61" s="391"/>
      <c r="G61" s="391"/>
      <c r="H61" s="391"/>
      <c r="I61" s="391"/>
      <c r="J61" s="391"/>
    </row>
    <row r="62" spans="1:10" x14ac:dyDescent="0.3">
      <c r="A62" s="381" t="s">
        <v>836</v>
      </c>
      <c r="B62" s="382" t="s">
        <v>837</v>
      </c>
      <c r="C62" s="392">
        <v>1</v>
      </c>
      <c r="D62" s="392">
        <v>1</v>
      </c>
      <c r="E62" s="392"/>
      <c r="F62" s="392"/>
      <c r="G62" s="392"/>
      <c r="H62" s="392"/>
      <c r="I62" s="392"/>
      <c r="J62" s="392"/>
    </row>
    <row r="63" spans="1:10" s="262" customFormat="1" ht="15.6" x14ac:dyDescent="0.3">
      <c r="A63" s="383" t="s">
        <v>838</v>
      </c>
      <c r="B63" s="384" t="s">
        <v>839</v>
      </c>
      <c r="C63" s="393">
        <v>1</v>
      </c>
      <c r="D63" s="393">
        <v>1</v>
      </c>
      <c r="E63" s="162">
        <v>0</v>
      </c>
      <c r="F63" s="162">
        <f t="shared" si="0"/>
        <v>0</v>
      </c>
      <c r="G63" s="162">
        <f t="shared" si="1"/>
        <v>0</v>
      </c>
      <c r="H63" s="162">
        <f t="shared" si="2"/>
        <v>0</v>
      </c>
      <c r="I63" s="263"/>
      <c r="J63" s="224"/>
    </row>
    <row r="64" spans="1:10" x14ac:dyDescent="0.3">
      <c r="A64" s="383" t="s">
        <v>840</v>
      </c>
      <c r="B64" s="384" t="s">
        <v>841</v>
      </c>
      <c r="C64" s="393">
        <v>1</v>
      </c>
      <c r="D64" s="393">
        <v>1</v>
      </c>
      <c r="E64" s="162">
        <v>0</v>
      </c>
      <c r="F64" s="162">
        <f t="shared" si="0"/>
        <v>0</v>
      </c>
      <c r="G64" s="162">
        <f t="shared" si="1"/>
        <v>0</v>
      </c>
      <c r="H64" s="162">
        <f t="shared" si="2"/>
        <v>0</v>
      </c>
      <c r="I64" s="263"/>
      <c r="J64" s="224"/>
    </row>
    <row r="65" spans="1:10" s="262" customFormat="1" ht="15.6" x14ac:dyDescent="0.3">
      <c r="A65" s="383" t="s">
        <v>842</v>
      </c>
      <c r="B65" s="384" t="s">
        <v>843</v>
      </c>
      <c r="C65" s="393">
        <v>1</v>
      </c>
      <c r="D65" s="393">
        <v>1</v>
      </c>
      <c r="E65" s="162">
        <v>0</v>
      </c>
      <c r="F65" s="162">
        <f t="shared" si="0"/>
        <v>0</v>
      </c>
      <c r="G65" s="162">
        <f t="shared" si="1"/>
        <v>0</v>
      </c>
      <c r="H65" s="162">
        <f t="shared" si="2"/>
        <v>0</v>
      </c>
      <c r="I65" s="263"/>
      <c r="J65" s="224"/>
    </row>
    <row r="66" spans="1:10" x14ac:dyDescent="0.3">
      <c r="A66" s="381" t="s">
        <v>844</v>
      </c>
      <c r="B66" s="382" t="s">
        <v>845</v>
      </c>
      <c r="C66" s="392">
        <v>1</v>
      </c>
      <c r="D66" s="392">
        <v>1</v>
      </c>
      <c r="E66" s="392"/>
      <c r="F66" s="392"/>
      <c r="G66" s="392"/>
      <c r="H66" s="392"/>
      <c r="I66" s="392"/>
      <c r="J66" s="392"/>
    </row>
    <row r="67" spans="1:10" x14ac:dyDescent="0.3">
      <c r="A67" s="383" t="s">
        <v>846</v>
      </c>
      <c r="B67" s="384" t="s">
        <v>847</v>
      </c>
      <c r="C67" s="393">
        <v>1</v>
      </c>
      <c r="D67" s="393">
        <v>1</v>
      </c>
      <c r="E67" s="162">
        <v>0</v>
      </c>
      <c r="F67" s="162">
        <f t="shared" si="0"/>
        <v>0</v>
      </c>
      <c r="G67" s="162">
        <f t="shared" si="1"/>
        <v>0</v>
      </c>
      <c r="H67" s="162">
        <f t="shared" si="2"/>
        <v>0</v>
      </c>
      <c r="I67" s="263"/>
      <c r="J67" s="224"/>
    </row>
    <row r="68" spans="1:10" x14ac:dyDescent="0.3">
      <c r="A68" s="383" t="s">
        <v>848</v>
      </c>
      <c r="B68" s="384" t="s">
        <v>849</v>
      </c>
      <c r="C68" s="393">
        <v>1</v>
      </c>
      <c r="D68" s="393">
        <v>1</v>
      </c>
      <c r="E68" s="162">
        <v>0</v>
      </c>
      <c r="F68" s="162">
        <f t="shared" si="0"/>
        <v>0</v>
      </c>
      <c r="G68" s="162">
        <f t="shared" si="1"/>
        <v>0</v>
      </c>
      <c r="H68" s="162">
        <f t="shared" si="2"/>
        <v>0</v>
      </c>
      <c r="I68" s="263"/>
      <c r="J68" s="224"/>
    </row>
    <row r="69" spans="1:10" x14ac:dyDescent="0.3">
      <c r="A69" s="381" t="s">
        <v>850</v>
      </c>
      <c r="B69" s="382" t="s">
        <v>851</v>
      </c>
      <c r="C69" s="392">
        <v>2</v>
      </c>
      <c r="D69" s="392">
        <v>2</v>
      </c>
      <c r="E69" s="392"/>
      <c r="F69" s="392"/>
      <c r="G69" s="392"/>
      <c r="H69" s="392"/>
      <c r="I69" s="392"/>
      <c r="J69" s="392"/>
    </row>
    <row r="70" spans="1:10" x14ac:dyDescent="0.3">
      <c r="A70" s="383" t="s">
        <v>852</v>
      </c>
      <c r="B70" s="384" t="s">
        <v>853</v>
      </c>
      <c r="C70" s="393">
        <v>2</v>
      </c>
      <c r="D70" s="393">
        <v>2</v>
      </c>
      <c r="E70" s="162">
        <v>0</v>
      </c>
      <c r="F70" s="162">
        <f t="shared" ref="F70:F130" si="3">E70*D70</f>
        <v>0</v>
      </c>
      <c r="G70" s="162">
        <f t="shared" ref="G70:G130" si="4">F70*$G$4</f>
        <v>0</v>
      </c>
      <c r="H70" s="162">
        <f t="shared" ref="H70:H130" si="5">F70+G70</f>
        <v>0</v>
      </c>
      <c r="I70" s="263"/>
      <c r="J70" s="224"/>
    </row>
    <row r="71" spans="1:10" x14ac:dyDescent="0.3">
      <c r="A71" s="383" t="s">
        <v>854</v>
      </c>
      <c r="B71" s="385" t="s">
        <v>855</v>
      </c>
      <c r="C71" s="394">
        <v>2</v>
      </c>
      <c r="D71" s="394">
        <v>2</v>
      </c>
      <c r="E71" s="162">
        <v>0</v>
      </c>
      <c r="F71" s="162">
        <f t="shared" si="3"/>
        <v>0</v>
      </c>
      <c r="G71" s="162">
        <f t="shared" si="4"/>
        <v>0</v>
      </c>
      <c r="H71" s="162">
        <f t="shared" si="5"/>
        <v>0</v>
      </c>
      <c r="I71" s="263"/>
      <c r="J71" s="224"/>
    </row>
    <row r="72" spans="1:10" s="262" customFormat="1" ht="15.6" x14ac:dyDescent="0.3">
      <c r="A72" s="383" t="s">
        <v>856</v>
      </c>
      <c r="B72" s="385" t="s">
        <v>785</v>
      </c>
      <c r="C72" s="394">
        <v>2</v>
      </c>
      <c r="D72" s="394">
        <v>2</v>
      </c>
      <c r="E72" s="162">
        <v>0</v>
      </c>
      <c r="F72" s="162">
        <f t="shared" si="3"/>
        <v>0</v>
      </c>
      <c r="G72" s="162">
        <f t="shared" si="4"/>
        <v>0</v>
      </c>
      <c r="H72" s="162">
        <f t="shared" si="5"/>
        <v>0</v>
      </c>
      <c r="I72" s="263"/>
      <c r="J72" s="224"/>
    </row>
    <row r="73" spans="1:10" x14ac:dyDescent="0.3">
      <c r="A73" s="381" t="s">
        <v>857</v>
      </c>
      <c r="B73" s="382" t="s">
        <v>858</v>
      </c>
      <c r="C73" s="392">
        <v>1</v>
      </c>
      <c r="D73" s="392">
        <v>1</v>
      </c>
      <c r="E73" s="392"/>
      <c r="F73" s="392"/>
      <c r="G73" s="392"/>
      <c r="H73" s="392"/>
      <c r="I73" s="392"/>
      <c r="J73" s="392"/>
    </row>
    <row r="74" spans="1:10" x14ac:dyDescent="0.3">
      <c r="A74" s="383" t="s">
        <v>859</v>
      </c>
      <c r="B74" s="384" t="s">
        <v>789</v>
      </c>
      <c r="C74" s="393">
        <v>1</v>
      </c>
      <c r="D74" s="393">
        <v>1</v>
      </c>
      <c r="E74" s="162">
        <v>0</v>
      </c>
      <c r="F74" s="162">
        <f t="shared" si="3"/>
        <v>0</v>
      </c>
      <c r="G74" s="162">
        <f t="shared" si="4"/>
        <v>0</v>
      </c>
      <c r="H74" s="162">
        <f t="shared" si="5"/>
        <v>0</v>
      </c>
      <c r="I74" s="263"/>
      <c r="J74" s="224"/>
    </row>
    <row r="75" spans="1:10" x14ac:dyDescent="0.3">
      <c r="A75" s="386" t="s">
        <v>860</v>
      </c>
      <c r="B75" s="385" t="s">
        <v>791</v>
      </c>
      <c r="C75" s="394">
        <v>1</v>
      </c>
      <c r="D75" s="394">
        <v>1</v>
      </c>
      <c r="E75" s="162">
        <v>0</v>
      </c>
      <c r="F75" s="162">
        <f t="shared" si="3"/>
        <v>0</v>
      </c>
      <c r="G75" s="162">
        <f t="shared" si="4"/>
        <v>0</v>
      </c>
      <c r="H75" s="162">
        <f t="shared" si="5"/>
        <v>0</v>
      </c>
      <c r="I75" s="263"/>
      <c r="J75" s="224"/>
    </row>
    <row r="76" spans="1:10" x14ac:dyDescent="0.3">
      <c r="A76" s="383" t="s">
        <v>861</v>
      </c>
      <c r="B76" s="384" t="s">
        <v>793</v>
      </c>
      <c r="C76" s="393">
        <v>1</v>
      </c>
      <c r="D76" s="393">
        <v>1</v>
      </c>
      <c r="E76" s="162">
        <v>0</v>
      </c>
      <c r="F76" s="162">
        <f t="shared" si="3"/>
        <v>0</v>
      </c>
      <c r="G76" s="162">
        <f t="shared" si="4"/>
        <v>0</v>
      </c>
      <c r="H76" s="162">
        <f t="shared" si="5"/>
        <v>0</v>
      </c>
      <c r="I76" s="263"/>
      <c r="J76" s="224"/>
    </row>
    <row r="77" spans="1:10" s="262" customFormat="1" ht="15.6" x14ac:dyDescent="0.3">
      <c r="A77" s="386" t="s">
        <v>862</v>
      </c>
      <c r="B77" s="385" t="s">
        <v>791</v>
      </c>
      <c r="C77" s="394">
        <v>1</v>
      </c>
      <c r="D77" s="394">
        <v>1</v>
      </c>
      <c r="E77" s="162">
        <v>0</v>
      </c>
      <c r="F77" s="162">
        <f t="shared" si="3"/>
        <v>0</v>
      </c>
      <c r="G77" s="162">
        <f t="shared" si="4"/>
        <v>0</v>
      </c>
      <c r="H77" s="162">
        <f t="shared" si="5"/>
        <v>0</v>
      </c>
      <c r="I77" s="263"/>
      <c r="J77" s="261"/>
    </row>
    <row r="78" spans="1:10" x14ac:dyDescent="0.3">
      <c r="A78" s="383" t="s">
        <v>863</v>
      </c>
      <c r="B78" s="384" t="s">
        <v>796</v>
      </c>
      <c r="C78" s="393">
        <v>1</v>
      </c>
      <c r="D78" s="393">
        <v>1</v>
      </c>
      <c r="E78" s="162">
        <v>0</v>
      </c>
      <c r="F78" s="162">
        <f t="shared" si="3"/>
        <v>0</v>
      </c>
      <c r="G78" s="162">
        <f t="shared" si="4"/>
        <v>0</v>
      </c>
      <c r="H78" s="162">
        <f t="shared" si="5"/>
        <v>0</v>
      </c>
      <c r="I78" s="263"/>
      <c r="J78" s="224"/>
    </row>
    <row r="79" spans="1:10" x14ac:dyDescent="0.3">
      <c r="A79" s="383" t="s">
        <v>864</v>
      </c>
      <c r="B79" s="384" t="s">
        <v>798</v>
      </c>
      <c r="C79" s="393">
        <v>1</v>
      </c>
      <c r="D79" s="393">
        <v>1</v>
      </c>
      <c r="E79" s="162">
        <v>0</v>
      </c>
      <c r="F79" s="162">
        <f t="shared" si="3"/>
        <v>0</v>
      </c>
      <c r="G79" s="162">
        <f t="shared" si="4"/>
        <v>0</v>
      </c>
      <c r="H79" s="162">
        <f t="shared" si="5"/>
        <v>0</v>
      </c>
      <c r="I79" s="263"/>
      <c r="J79" s="224"/>
    </row>
    <row r="80" spans="1:10" x14ac:dyDescent="0.3">
      <c r="A80" s="383" t="s">
        <v>865</v>
      </c>
      <c r="B80" s="384" t="s">
        <v>800</v>
      </c>
      <c r="C80" s="393">
        <v>1</v>
      </c>
      <c r="D80" s="393">
        <v>1</v>
      </c>
      <c r="E80" s="162">
        <v>0</v>
      </c>
      <c r="F80" s="162">
        <f t="shared" si="3"/>
        <v>0</v>
      </c>
      <c r="G80" s="162">
        <f t="shared" si="4"/>
        <v>0</v>
      </c>
      <c r="H80" s="162">
        <f t="shared" si="5"/>
        <v>0</v>
      </c>
      <c r="I80" s="263"/>
      <c r="J80" s="224"/>
    </row>
    <row r="81" spans="1:10" s="262" customFormat="1" ht="18" x14ac:dyDescent="0.35">
      <c r="A81" s="377">
        <v>1.2</v>
      </c>
      <c r="B81" s="378" t="s">
        <v>866</v>
      </c>
      <c r="C81" s="390">
        <v>1</v>
      </c>
      <c r="D81" s="390">
        <v>1</v>
      </c>
      <c r="E81" s="390"/>
      <c r="F81" s="390"/>
      <c r="G81" s="390"/>
      <c r="H81" s="390"/>
      <c r="I81" s="390"/>
      <c r="J81" s="390"/>
    </row>
    <row r="82" spans="1:10" x14ac:dyDescent="0.3">
      <c r="A82" s="379" t="s">
        <v>55</v>
      </c>
      <c r="B82" s="380" t="s">
        <v>743</v>
      </c>
      <c r="C82" s="391">
        <v>2</v>
      </c>
      <c r="D82" s="391">
        <v>2</v>
      </c>
      <c r="E82" s="391"/>
      <c r="F82" s="391"/>
      <c r="G82" s="391"/>
      <c r="H82" s="391"/>
      <c r="I82" s="391"/>
      <c r="J82" s="391"/>
    </row>
    <row r="83" spans="1:10" x14ac:dyDescent="0.3">
      <c r="A83" s="383" t="s">
        <v>867</v>
      </c>
      <c r="B83" s="384" t="s">
        <v>868</v>
      </c>
      <c r="C83" s="393">
        <v>2</v>
      </c>
      <c r="D83" s="393">
        <v>2</v>
      </c>
      <c r="E83" s="162">
        <v>0</v>
      </c>
      <c r="F83" s="162">
        <f t="shared" si="3"/>
        <v>0</v>
      </c>
      <c r="G83" s="162">
        <f t="shared" si="4"/>
        <v>0</v>
      </c>
      <c r="H83" s="162">
        <f t="shared" si="5"/>
        <v>0</v>
      </c>
      <c r="I83" s="263"/>
      <c r="J83" s="224"/>
    </row>
    <row r="84" spans="1:10" x14ac:dyDescent="0.3">
      <c r="A84" s="383" t="s">
        <v>869</v>
      </c>
      <c r="B84" s="384" t="s">
        <v>870</v>
      </c>
      <c r="C84" s="393">
        <v>2</v>
      </c>
      <c r="D84" s="393">
        <v>2</v>
      </c>
      <c r="E84" s="162">
        <v>0</v>
      </c>
      <c r="F84" s="162">
        <f t="shared" si="3"/>
        <v>0</v>
      </c>
      <c r="G84" s="162">
        <f t="shared" si="4"/>
        <v>0</v>
      </c>
      <c r="H84" s="162">
        <f t="shared" si="5"/>
        <v>0</v>
      </c>
      <c r="I84" s="263"/>
      <c r="J84" s="224"/>
    </row>
    <row r="85" spans="1:10" x14ac:dyDescent="0.3">
      <c r="A85" s="383" t="s">
        <v>871</v>
      </c>
      <c r="B85" s="384" t="s">
        <v>872</v>
      </c>
      <c r="C85" s="393">
        <v>2</v>
      </c>
      <c r="D85" s="393">
        <v>2</v>
      </c>
      <c r="E85" s="162">
        <v>0</v>
      </c>
      <c r="F85" s="162">
        <f t="shared" si="3"/>
        <v>0</v>
      </c>
      <c r="G85" s="162">
        <f t="shared" si="4"/>
        <v>0</v>
      </c>
      <c r="H85" s="162">
        <f t="shared" si="5"/>
        <v>0</v>
      </c>
      <c r="I85" s="263"/>
      <c r="J85" s="224"/>
    </row>
    <row r="86" spans="1:10" s="262" customFormat="1" ht="15.6" x14ac:dyDescent="0.3">
      <c r="A86" s="379" t="s">
        <v>56</v>
      </c>
      <c r="B86" s="380" t="s">
        <v>759</v>
      </c>
      <c r="C86" s="391">
        <v>2</v>
      </c>
      <c r="D86" s="391">
        <v>2</v>
      </c>
      <c r="E86" s="259"/>
      <c r="F86" s="258"/>
      <c r="G86" s="260"/>
      <c r="H86" s="215"/>
      <c r="I86" s="257"/>
      <c r="J86" s="257"/>
    </row>
    <row r="87" spans="1:10" x14ac:dyDescent="0.3">
      <c r="A87" s="383" t="s">
        <v>873</v>
      </c>
      <c r="B87" s="387" t="s">
        <v>874</v>
      </c>
      <c r="C87" s="393">
        <v>2</v>
      </c>
      <c r="D87" s="393">
        <v>2</v>
      </c>
      <c r="E87" s="162">
        <v>0</v>
      </c>
      <c r="F87" s="162">
        <f t="shared" si="3"/>
        <v>0</v>
      </c>
      <c r="G87" s="162">
        <f t="shared" si="4"/>
        <v>0</v>
      </c>
      <c r="H87" s="162">
        <f t="shared" si="5"/>
        <v>0</v>
      </c>
      <c r="I87" s="263"/>
      <c r="J87" s="224"/>
    </row>
    <row r="88" spans="1:10" x14ac:dyDescent="0.3">
      <c r="A88" s="383" t="s">
        <v>875</v>
      </c>
      <c r="B88" s="383" t="s">
        <v>876</v>
      </c>
      <c r="C88" s="393">
        <v>3</v>
      </c>
      <c r="D88" s="393">
        <v>3</v>
      </c>
      <c r="E88" s="162">
        <v>0</v>
      </c>
      <c r="F88" s="162">
        <f t="shared" si="3"/>
        <v>0</v>
      </c>
      <c r="G88" s="162">
        <f t="shared" si="4"/>
        <v>0</v>
      </c>
      <c r="H88" s="162">
        <f t="shared" si="5"/>
        <v>0</v>
      </c>
      <c r="I88" s="263"/>
      <c r="J88" s="224"/>
    </row>
    <row r="89" spans="1:10" s="262" customFormat="1" ht="15.6" x14ac:dyDescent="0.3">
      <c r="A89" s="383" t="s">
        <v>877</v>
      </c>
      <c r="B89" s="384" t="s">
        <v>878</v>
      </c>
      <c r="C89" s="393">
        <v>2</v>
      </c>
      <c r="D89" s="393">
        <v>2</v>
      </c>
      <c r="E89" s="162">
        <v>0</v>
      </c>
      <c r="F89" s="162">
        <f t="shared" si="3"/>
        <v>0</v>
      </c>
      <c r="G89" s="162">
        <f t="shared" si="4"/>
        <v>0</v>
      </c>
      <c r="H89" s="162">
        <f t="shared" si="5"/>
        <v>0</v>
      </c>
      <c r="I89" s="263"/>
      <c r="J89" s="261"/>
    </row>
    <row r="90" spans="1:10" x14ac:dyDescent="0.3">
      <c r="A90" s="383" t="s">
        <v>879</v>
      </c>
      <c r="B90" s="384" t="s">
        <v>870</v>
      </c>
      <c r="C90" s="393">
        <v>2</v>
      </c>
      <c r="D90" s="393">
        <v>2</v>
      </c>
      <c r="E90" s="162">
        <v>0</v>
      </c>
      <c r="F90" s="162">
        <f t="shared" si="3"/>
        <v>0</v>
      </c>
      <c r="G90" s="162">
        <f t="shared" si="4"/>
        <v>0</v>
      </c>
      <c r="H90" s="162">
        <f t="shared" si="5"/>
        <v>0</v>
      </c>
      <c r="I90" s="263"/>
      <c r="J90" s="224"/>
    </row>
    <row r="91" spans="1:10" x14ac:dyDescent="0.3">
      <c r="A91" s="383" t="s">
        <v>880</v>
      </c>
      <c r="B91" s="384" t="s">
        <v>872</v>
      </c>
      <c r="C91" s="393">
        <v>2</v>
      </c>
      <c r="D91" s="393">
        <v>2</v>
      </c>
      <c r="E91" s="162">
        <v>0</v>
      </c>
      <c r="F91" s="162">
        <f t="shared" si="3"/>
        <v>0</v>
      </c>
      <c r="G91" s="162">
        <f t="shared" si="4"/>
        <v>0</v>
      </c>
      <c r="H91" s="162">
        <f t="shared" si="5"/>
        <v>0</v>
      </c>
      <c r="I91" s="263"/>
      <c r="J91" s="224"/>
    </row>
    <row r="92" spans="1:10" x14ac:dyDescent="0.3">
      <c r="A92" s="379" t="s">
        <v>456</v>
      </c>
      <c r="B92" s="380" t="s">
        <v>801</v>
      </c>
      <c r="C92" s="391">
        <v>2</v>
      </c>
      <c r="D92" s="391">
        <v>2</v>
      </c>
      <c r="E92" s="391"/>
      <c r="F92" s="391"/>
      <c r="G92" s="391"/>
      <c r="H92" s="391"/>
      <c r="I92" s="391"/>
      <c r="J92" s="391"/>
    </row>
    <row r="93" spans="1:10" s="262" customFormat="1" ht="15.6" x14ac:dyDescent="0.3">
      <c r="A93" s="383" t="s">
        <v>881</v>
      </c>
      <c r="B93" s="387" t="s">
        <v>882</v>
      </c>
      <c r="C93" s="393">
        <v>2</v>
      </c>
      <c r="D93" s="393">
        <v>2</v>
      </c>
      <c r="E93" s="162">
        <v>0</v>
      </c>
      <c r="F93" s="162">
        <f t="shared" si="3"/>
        <v>0</v>
      </c>
      <c r="G93" s="162">
        <f t="shared" si="4"/>
        <v>0</v>
      </c>
      <c r="H93" s="162">
        <f t="shared" si="5"/>
        <v>0</v>
      </c>
      <c r="I93" s="263"/>
      <c r="J93" s="261"/>
    </row>
    <row r="94" spans="1:10" x14ac:dyDescent="0.3">
      <c r="A94" s="383" t="s">
        <v>883</v>
      </c>
      <c r="B94" s="384" t="s">
        <v>884</v>
      </c>
      <c r="C94" s="393">
        <v>2</v>
      </c>
      <c r="D94" s="393">
        <v>2</v>
      </c>
      <c r="E94" s="162">
        <v>0</v>
      </c>
      <c r="F94" s="162">
        <f t="shared" si="3"/>
        <v>0</v>
      </c>
      <c r="G94" s="162">
        <f t="shared" si="4"/>
        <v>0</v>
      </c>
      <c r="H94" s="162">
        <f t="shared" si="5"/>
        <v>0</v>
      </c>
      <c r="I94" s="263"/>
      <c r="J94" s="224"/>
    </row>
    <row r="95" spans="1:10" x14ac:dyDescent="0.3">
      <c r="A95" s="383" t="s">
        <v>885</v>
      </c>
      <c r="B95" s="384" t="s">
        <v>870</v>
      </c>
      <c r="C95" s="393">
        <v>2</v>
      </c>
      <c r="D95" s="393">
        <v>2</v>
      </c>
      <c r="E95" s="162">
        <v>0</v>
      </c>
      <c r="F95" s="162">
        <f t="shared" si="3"/>
        <v>0</v>
      </c>
      <c r="G95" s="162">
        <f t="shared" si="4"/>
        <v>0</v>
      </c>
      <c r="H95" s="162">
        <f t="shared" si="5"/>
        <v>0</v>
      </c>
      <c r="I95" s="263"/>
      <c r="J95" s="224"/>
    </row>
    <row r="96" spans="1:10" s="262" customFormat="1" ht="15.6" x14ac:dyDescent="0.3">
      <c r="A96" s="383" t="s">
        <v>886</v>
      </c>
      <c r="B96" s="384" t="s">
        <v>872</v>
      </c>
      <c r="C96" s="393">
        <v>2</v>
      </c>
      <c r="D96" s="393">
        <v>2</v>
      </c>
      <c r="E96" s="162">
        <v>0</v>
      </c>
      <c r="F96" s="162">
        <f t="shared" si="3"/>
        <v>0</v>
      </c>
      <c r="G96" s="162">
        <f t="shared" si="4"/>
        <v>0</v>
      </c>
      <c r="H96" s="162">
        <f t="shared" si="5"/>
        <v>0</v>
      </c>
      <c r="I96" s="263"/>
      <c r="J96" s="261"/>
    </row>
    <row r="97" spans="1:10" x14ac:dyDescent="0.3">
      <c r="A97" s="379" t="s">
        <v>457</v>
      </c>
      <c r="B97" s="380" t="s">
        <v>835</v>
      </c>
      <c r="C97" s="391">
        <v>2</v>
      </c>
      <c r="D97" s="391">
        <v>2</v>
      </c>
      <c r="E97" s="391"/>
      <c r="F97" s="391"/>
      <c r="G97" s="391"/>
      <c r="H97" s="391"/>
      <c r="I97" s="391"/>
      <c r="J97" s="391"/>
    </row>
    <row r="98" spans="1:10" x14ac:dyDescent="0.3">
      <c r="A98" s="383" t="s">
        <v>887</v>
      </c>
      <c r="B98" s="387" t="s">
        <v>888</v>
      </c>
      <c r="C98" s="393">
        <v>2</v>
      </c>
      <c r="D98" s="393">
        <v>2</v>
      </c>
      <c r="E98" s="162">
        <v>0</v>
      </c>
      <c r="F98" s="162">
        <f t="shared" si="3"/>
        <v>0</v>
      </c>
      <c r="G98" s="162">
        <f t="shared" si="4"/>
        <v>0</v>
      </c>
      <c r="H98" s="162">
        <f t="shared" si="5"/>
        <v>0</v>
      </c>
      <c r="I98" s="263"/>
      <c r="J98" s="224"/>
    </row>
    <row r="99" spans="1:10" x14ac:dyDescent="0.3">
      <c r="A99" s="383" t="s">
        <v>889</v>
      </c>
      <c r="B99" s="384" t="s">
        <v>890</v>
      </c>
      <c r="C99" s="393">
        <v>2</v>
      </c>
      <c r="D99" s="393">
        <v>2</v>
      </c>
      <c r="E99" s="162">
        <v>0</v>
      </c>
      <c r="F99" s="162">
        <f t="shared" si="3"/>
        <v>0</v>
      </c>
      <c r="G99" s="162">
        <f t="shared" si="4"/>
        <v>0</v>
      </c>
      <c r="H99" s="162">
        <f t="shared" si="5"/>
        <v>0</v>
      </c>
      <c r="I99" s="263"/>
      <c r="J99" s="224"/>
    </row>
    <row r="100" spans="1:10" x14ac:dyDescent="0.3">
      <c r="A100" s="383" t="s">
        <v>891</v>
      </c>
      <c r="B100" s="385" t="s">
        <v>892</v>
      </c>
      <c r="C100" s="394">
        <v>2</v>
      </c>
      <c r="D100" s="394">
        <v>2</v>
      </c>
      <c r="E100" s="162">
        <v>0</v>
      </c>
      <c r="F100" s="162">
        <f t="shared" si="3"/>
        <v>0</v>
      </c>
      <c r="G100" s="162">
        <f t="shared" si="4"/>
        <v>0</v>
      </c>
      <c r="H100" s="162">
        <f t="shared" si="5"/>
        <v>0</v>
      </c>
      <c r="I100" s="263"/>
      <c r="J100" s="224"/>
    </row>
    <row r="101" spans="1:10" x14ac:dyDescent="0.3">
      <c r="A101" s="383" t="s">
        <v>893</v>
      </c>
      <c r="B101" s="384" t="s">
        <v>870</v>
      </c>
      <c r="C101" s="393">
        <v>2</v>
      </c>
      <c r="D101" s="393">
        <v>2</v>
      </c>
      <c r="E101" s="162">
        <v>0</v>
      </c>
      <c r="F101" s="162">
        <f t="shared" si="3"/>
        <v>0</v>
      </c>
      <c r="G101" s="162">
        <f t="shared" si="4"/>
        <v>0</v>
      </c>
      <c r="H101" s="162">
        <f t="shared" si="5"/>
        <v>0</v>
      </c>
      <c r="I101" s="263"/>
      <c r="J101" s="224"/>
    </row>
    <row r="102" spans="1:10" x14ac:dyDescent="0.3">
      <c r="A102" s="383" t="s">
        <v>894</v>
      </c>
      <c r="B102" s="384" t="s">
        <v>872</v>
      </c>
      <c r="C102" s="393">
        <v>2</v>
      </c>
      <c r="D102" s="393">
        <v>2</v>
      </c>
      <c r="E102" s="162">
        <v>0</v>
      </c>
      <c r="F102" s="162">
        <f t="shared" si="3"/>
        <v>0</v>
      </c>
      <c r="G102" s="162">
        <f t="shared" si="4"/>
        <v>0</v>
      </c>
      <c r="H102" s="162">
        <f t="shared" si="5"/>
        <v>0</v>
      </c>
      <c r="I102" s="263"/>
      <c r="J102" s="224"/>
    </row>
    <row r="103" spans="1:10" s="256" customFormat="1" ht="18" x14ac:dyDescent="0.35">
      <c r="A103" s="377">
        <v>1.3</v>
      </c>
      <c r="B103" s="378" t="s">
        <v>895</v>
      </c>
      <c r="C103" s="390">
        <v>2</v>
      </c>
      <c r="D103" s="390">
        <v>2</v>
      </c>
      <c r="E103" s="533"/>
      <c r="F103" s="534"/>
      <c r="G103" s="535"/>
      <c r="H103" s="534"/>
      <c r="I103" s="536"/>
      <c r="J103" s="536"/>
    </row>
    <row r="104" spans="1:10" s="262" customFormat="1" ht="15.6" x14ac:dyDescent="0.3">
      <c r="A104" s="379" t="s">
        <v>57</v>
      </c>
      <c r="B104" s="380" t="s">
        <v>896</v>
      </c>
      <c r="C104" s="391">
        <v>2</v>
      </c>
      <c r="D104" s="391">
        <v>2</v>
      </c>
      <c r="E104" s="259"/>
      <c r="F104" s="258"/>
      <c r="G104" s="260"/>
      <c r="H104" s="215"/>
      <c r="I104" s="257"/>
      <c r="J104" s="257"/>
    </row>
    <row r="105" spans="1:10" x14ac:dyDescent="0.3">
      <c r="A105" s="381" t="s">
        <v>897</v>
      </c>
      <c r="B105" s="382" t="s">
        <v>898</v>
      </c>
      <c r="C105" s="392">
        <v>2</v>
      </c>
      <c r="D105" s="392">
        <v>2</v>
      </c>
      <c r="E105" s="392"/>
      <c r="F105" s="392"/>
      <c r="G105" s="392"/>
      <c r="H105" s="392"/>
      <c r="I105" s="392"/>
      <c r="J105" s="392"/>
    </row>
    <row r="106" spans="1:10" x14ac:dyDescent="0.3">
      <c r="A106" s="383" t="s">
        <v>899</v>
      </c>
      <c r="B106" s="384" t="s">
        <v>900</v>
      </c>
      <c r="C106" s="393">
        <v>2</v>
      </c>
      <c r="D106" s="393">
        <v>2</v>
      </c>
      <c r="E106" s="162">
        <v>0</v>
      </c>
      <c r="F106" s="162">
        <f t="shared" si="3"/>
        <v>0</v>
      </c>
      <c r="G106" s="162">
        <f t="shared" si="4"/>
        <v>0</v>
      </c>
      <c r="H106" s="162">
        <f t="shared" si="5"/>
        <v>0</v>
      </c>
      <c r="I106" s="263"/>
      <c r="J106" s="224"/>
    </row>
    <row r="107" spans="1:10" x14ac:dyDescent="0.3">
      <c r="A107" s="383" t="s">
        <v>901</v>
      </c>
      <c r="B107" s="384" t="s">
        <v>902</v>
      </c>
      <c r="C107" s="393">
        <v>2</v>
      </c>
      <c r="D107" s="393">
        <v>2</v>
      </c>
      <c r="E107" s="162">
        <v>0</v>
      </c>
      <c r="F107" s="162">
        <f t="shared" si="3"/>
        <v>0</v>
      </c>
      <c r="G107" s="162">
        <f t="shared" si="4"/>
        <v>0</v>
      </c>
      <c r="H107" s="162">
        <f t="shared" si="5"/>
        <v>0</v>
      </c>
      <c r="I107" s="263"/>
      <c r="J107" s="224"/>
    </row>
    <row r="108" spans="1:10" x14ac:dyDescent="0.3">
      <c r="A108" s="383" t="s">
        <v>903</v>
      </c>
      <c r="B108" s="384" t="s">
        <v>904</v>
      </c>
      <c r="C108" s="393">
        <v>1</v>
      </c>
      <c r="D108" s="393">
        <v>1</v>
      </c>
      <c r="E108" s="162">
        <v>0</v>
      </c>
      <c r="F108" s="162">
        <f t="shared" si="3"/>
        <v>0</v>
      </c>
      <c r="G108" s="162">
        <f t="shared" si="4"/>
        <v>0</v>
      </c>
      <c r="H108" s="162">
        <f t="shared" si="5"/>
        <v>0</v>
      </c>
      <c r="I108" s="263"/>
      <c r="J108" s="224"/>
    </row>
    <row r="109" spans="1:10" x14ac:dyDescent="0.3">
      <c r="A109" s="381" t="s">
        <v>58</v>
      </c>
      <c r="B109" s="382" t="s">
        <v>905</v>
      </c>
      <c r="C109" s="392">
        <v>2</v>
      </c>
      <c r="D109" s="392">
        <v>2</v>
      </c>
      <c r="E109" s="392"/>
      <c r="F109" s="392"/>
      <c r="G109" s="392"/>
      <c r="H109" s="392"/>
      <c r="I109" s="392"/>
      <c r="J109" s="392"/>
    </row>
    <row r="110" spans="1:10" x14ac:dyDescent="0.3">
      <c r="A110" s="383" t="s">
        <v>906</v>
      </c>
      <c r="B110" s="384" t="s">
        <v>907</v>
      </c>
      <c r="C110" s="393">
        <v>2</v>
      </c>
      <c r="D110" s="393">
        <v>2</v>
      </c>
      <c r="E110" s="162">
        <v>0</v>
      </c>
      <c r="F110" s="162">
        <f t="shared" si="3"/>
        <v>0</v>
      </c>
      <c r="G110" s="162">
        <f t="shared" si="4"/>
        <v>0</v>
      </c>
      <c r="H110" s="162">
        <f t="shared" si="5"/>
        <v>0</v>
      </c>
      <c r="I110" s="263"/>
      <c r="J110" s="224"/>
    </row>
    <row r="111" spans="1:10" x14ac:dyDescent="0.3">
      <c r="A111" s="383" t="s">
        <v>908</v>
      </c>
      <c r="B111" s="384" t="s">
        <v>909</v>
      </c>
      <c r="C111" s="393">
        <v>2</v>
      </c>
      <c r="D111" s="393">
        <v>2</v>
      </c>
      <c r="E111" s="162">
        <v>0</v>
      </c>
      <c r="F111" s="162">
        <f t="shared" si="3"/>
        <v>0</v>
      </c>
      <c r="G111" s="162">
        <f t="shared" si="4"/>
        <v>0</v>
      </c>
      <c r="H111" s="162">
        <f t="shared" si="5"/>
        <v>0</v>
      </c>
      <c r="I111" s="263"/>
      <c r="J111" s="224"/>
    </row>
    <row r="112" spans="1:10" x14ac:dyDescent="0.3">
      <c r="A112" s="381" t="s">
        <v>910</v>
      </c>
      <c r="B112" s="382" t="s">
        <v>911</v>
      </c>
      <c r="C112" s="392">
        <v>2</v>
      </c>
      <c r="D112" s="392">
        <v>2</v>
      </c>
      <c r="E112" s="392"/>
      <c r="F112" s="392"/>
      <c r="G112" s="392"/>
      <c r="H112" s="392"/>
      <c r="I112" s="392"/>
      <c r="J112" s="392"/>
    </row>
    <row r="113" spans="1:10" x14ac:dyDescent="0.3">
      <c r="A113" s="383" t="s">
        <v>912</v>
      </c>
      <c r="B113" s="384" t="s">
        <v>913</v>
      </c>
      <c r="C113" s="393">
        <v>2</v>
      </c>
      <c r="D113" s="393">
        <v>2</v>
      </c>
      <c r="E113" s="162">
        <v>0</v>
      </c>
      <c r="F113" s="162">
        <f t="shared" si="3"/>
        <v>0</v>
      </c>
      <c r="G113" s="162">
        <f t="shared" si="4"/>
        <v>0</v>
      </c>
      <c r="H113" s="162">
        <f t="shared" si="5"/>
        <v>0</v>
      </c>
      <c r="I113" s="263"/>
      <c r="J113" s="224"/>
    </row>
    <row r="114" spans="1:10" x14ac:dyDescent="0.3">
      <c r="A114" s="381" t="s">
        <v>914</v>
      </c>
      <c r="B114" s="382" t="s">
        <v>915</v>
      </c>
      <c r="C114" s="392">
        <v>1</v>
      </c>
      <c r="D114" s="392">
        <v>1</v>
      </c>
      <c r="E114" s="392"/>
      <c r="F114" s="392"/>
      <c r="G114" s="392"/>
      <c r="H114" s="392"/>
      <c r="I114" s="392"/>
      <c r="J114" s="392"/>
    </row>
    <row r="115" spans="1:10" x14ac:dyDescent="0.3">
      <c r="A115" s="383" t="s">
        <v>916</v>
      </c>
      <c r="B115" s="384" t="s">
        <v>785</v>
      </c>
      <c r="C115" s="393">
        <v>4</v>
      </c>
      <c r="D115" s="393">
        <v>4</v>
      </c>
      <c r="E115" s="162">
        <v>0</v>
      </c>
      <c r="F115" s="162">
        <f t="shared" si="3"/>
        <v>0</v>
      </c>
      <c r="G115" s="162">
        <f t="shared" si="4"/>
        <v>0</v>
      </c>
      <c r="H115" s="162">
        <f t="shared" si="5"/>
        <v>0</v>
      </c>
      <c r="I115" s="263"/>
      <c r="J115" s="224"/>
    </row>
    <row r="116" spans="1:10" x14ac:dyDescent="0.3">
      <c r="A116" s="383" t="s">
        <v>917</v>
      </c>
      <c r="B116" s="384" t="s">
        <v>918</v>
      </c>
      <c r="C116" s="393">
        <v>2</v>
      </c>
      <c r="D116" s="393">
        <v>2</v>
      </c>
      <c r="E116" s="162">
        <v>0</v>
      </c>
      <c r="F116" s="162">
        <f t="shared" si="3"/>
        <v>0</v>
      </c>
      <c r="G116" s="162">
        <f t="shared" si="4"/>
        <v>0</v>
      </c>
      <c r="H116" s="162">
        <f t="shared" si="5"/>
        <v>0</v>
      </c>
      <c r="I116" s="263"/>
      <c r="J116" s="224"/>
    </row>
    <row r="117" spans="1:10" x14ac:dyDescent="0.3">
      <c r="A117" s="383" t="s">
        <v>919</v>
      </c>
      <c r="B117" s="384" t="s">
        <v>920</v>
      </c>
      <c r="C117" s="393">
        <v>2</v>
      </c>
      <c r="D117" s="393">
        <v>2</v>
      </c>
      <c r="E117" s="162">
        <v>0</v>
      </c>
      <c r="F117" s="162">
        <f t="shared" si="3"/>
        <v>0</v>
      </c>
      <c r="G117" s="162">
        <f t="shared" si="4"/>
        <v>0</v>
      </c>
      <c r="H117" s="162">
        <f t="shared" si="5"/>
        <v>0</v>
      </c>
      <c r="I117" s="263"/>
      <c r="J117" s="224"/>
    </row>
    <row r="118" spans="1:10" x14ac:dyDescent="0.3">
      <c r="A118" s="383" t="s">
        <v>921</v>
      </c>
      <c r="B118" s="384" t="s">
        <v>922</v>
      </c>
      <c r="C118" s="393">
        <v>2</v>
      </c>
      <c r="D118" s="393">
        <v>2</v>
      </c>
      <c r="E118" s="162">
        <v>0</v>
      </c>
      <c r="F118" s="162">
        <f t="shared" si="3"/>
        <v>0</v>
      </c>
      <c r="G118" s="162">
        <f t="shared" si="4"/>
        <v>0</v>
      </c>
      <c r="H118" s="162">
        <f t="shared" si="5"/>
        <v>0</v>
      </c>
      <c r="I118" s="263"/>
      <c r="J118" s="224"/>
    </row>
    <row r="119" spans="1:10" x14ac:dyDescent="0.3">
      <c r="A119" s="383" t="s">
        <v>923</v>
      </c>
      <c r="B119" s="384" t="s">
        <v>924</v>
      </c>
      <c r="C119" s="393">
        <v>1</v>
      </c>
      <c r="D119" s="393">
        <v>1</v>
      </c>
      <c r="E119" s="162">
        <v>0</v>
      </c>
      <c r="F119" s="162">
        <f t="shared" si="3"/>
        <v>0</v>
      </c>
      <c r="G119" s="162">
        <f t="shared" si="4"/>
        <v>0</v>
      </c>
      <c r="H119" s="162">
        <f t="shared" si="5"/>
        <v>0</v>
      </c>
      <c r="I119" s="263"/>
      <c r="J119" s="224"/>
    </row>
    <row r="120" spans="1:10" s="262" customFormat="1" ht="15.6" x14ac:dyDescent="0.3">
      <c r="A120" s="379" t="s">
        <v>58</v>
      </c>
      <c r="B120" s="380" t="s">
        <v>925</v>
      </c>
      <c r="C120" s="391">
        <v>0</v>
      </c>
      <c r="D120" s="391">
        <v>0</v>
      </c>
      <c r="E120" s="259"/>
      <c r="F120" s="258"/>
      <c r="G120" s="260"/>
      <c r="H120" s="215"/>
      <c r="I120" s="257"/>
      <c r="J120" s="257"/>
    </row>
    <row r="121" spans="1:10" x14ac:dyDescent="0.3">
      <c r="A121" s="383" t="s">
        <v>906</v>
      </c>
      <c r="B121" s="384" t="s">
        <v>926</v>
      </c>
      <c r="C121" s="393">
        <v>0</v>
      </c>
      <c r="D121" s="393">
        <v>0</v>
      </c>
      <c r="E121" s="162">
        <v>0</v>
      </c>
      <c r="F121" s="162">
        <f t="shared" si="3"/>
        <v>0</v>
      </c>
      <c r="G121" s="162">
        <f t="shared" si="4"/>
        <v>0</v>
      </c>
      <c r="H121" s="162">
        <f t="shared" si="5"/>
        <v>0</v>
      </c>
      <c r="I121" s="263"/>
      <c r="J121" s="224"/>
    </row>
    <row r="122" spans="1:10" x14ac:dyDescent="0.3">
      <c r="A122" s="383" t="s">
        <v>908</v>
      </c>
      <c r="B122" s="384" t="s">
        <v>907</v>
      </c>
      <c r="C122" s="393">
        <v>0</v>
      </c>
      <c r="D122" s="393">
        <v>0</v>
      </c>
      <c r="E122" s="162">
        <v>0</v>
      </c>
      <c r="F122" s="162">
        <f t="shared" si="3"/>
        <v>0</v>
      </c>
      <c r="G122" s="162">
        <f t="shared" si="4"/>
        <v>0</v>
      </c>
      <c r="H122" s="162">
        <f t="shared" si="5"/>
        <v>0</v>
      </c>
      <c r="I122" s="263"/>
      <c r="J122" s="224"/>
    </row>
    <row r="123" spans="1:10" x14ac:dyDescent="0.3">
      <c r="A123" s="383" t="s">
        <v>927</v>
      </c>
      <c r="B123" s="384" t="s">
        <v>909</v>
      </c>
      <c r="C123" s="393">
        <v>0</v>
      </c>
      <c r="D123" s="393">
        <v>0</v>
      </c>
      <c r="E123" s="162">
        <v>0</v>
      </c>
      <c r="F123" s="162">
        <f t="shared" si="3"/>
        <v>0</v>
      </c>
      <c r="G123" s="162">
        <f t="shared" si="4"/>
        <v>0</v>
      </c>
      <c r="H123" s="162">
        <f t="shared" si="5"/>
        <v>0</v>
      </c>
      <c r="I123" s="263"/>
      <c r="J123" s="224"/>
    </row>
    <row r="124" spans="1:10" x14ac:dyDescent="0.3">
      <c r="A124" s="383" t="s">
        <v>928</v>
      </c>
      <c r="B124" s="384" t="s">
        <v>913</v>
      </c>
      <c r="C124" s="393">
        <v>0</v>
      </c>
      <c r="D124" s="393">
        <v>0</v>
      </c>
      <c r="E124" s="162">
        <v>0</v>
      </c>
      <c r="F124" s="162">
        <f t="shared" si="3"/>
        <v>0</v>
      </c>
      <c r="G124" s="162">
        <f t="shared" si="4"/>
        <v>0</v>
      </c>
      <c r="H124" s="162">
        <f t="shared" si="5"/>
        <v>0</v>
      </c>
      <c r="I124" s="263"/>
      <c r="J124" s="224"/>
    </row>
    <row r="125" spans="1:10" x14ac:dyDescent="0.3">
      <c r="A125" s="383" t="s">
        <v>929</v>
      </c>
      <c r="B125" s="384" t="s">
        <v>930</v>
      </c>
      <c r="C125" s="393">
        <v>0</v>
      </c>
      <c r="D125" s="393">
        <v>0</v>
      </c>
      <c r="E125" s="162">
        <v>0</v>
      </c>
      <c r="F125" s="162">
        <f t="shared" si="3"/>
        <v>0</v>
      </c>
      <c r="G125" s="162">
        <f t="shared" si="4"/>
        <v>0</v>
      </c>
      <c r="H125" s="162">
        <f t="shared" si="5"/>
        <v>0</v>
      </c>
      <c r="I125" s="263"/>
      <c r="J125" s="224"/>
    </row>
    <row r="126" spans="1:10" ht="21" x14ac:dyDescent="0.4">
      <c r="A126" s="375">
        <v>2</v>
      </c>
      <c r="B126" s="376" t="s">
        <v>931</v>
      </c>
      <c r="C126" s="414">
        <v>1</v>
      </c>
      <c r="D126" s="414">
        <v>2</v>
      </c>
      <c r="E126" s="414"/>
      <c r="F126" s="414"/>
      <c r="G126" s="414"/>
      <c r="H126" s="414"/>
      <c r="I126" s="414"/>
      <c r="J126" s="414"/>
    </row>
    <row r="127" spans="1:10" ht="18" x14ac:dyDescent="0.35">
      <c r="A127" s="377">
        <v>2.1</v>
      </c>
      <c r="B127" s="378" t="s">
        <v>742</v>
      </c>
      <c r="C127" s="390">
        <v>1</v>
      </c>
      <c r="D127" s="390">
        <v>2</v>
      </c>
      <c r="E127" s="390"/>
      <c r="F127" s="390"/>
      <c r="G127" s="390"/>
      <c r="H127" s="390"/>
      <c r="I127" s="390"/>
      <c r="J127" s="390"/>
    </row>
    <row r="128" spans="1:10" x14ac:dyDescent="0.3">
      <c r="A128" s="379" t="s">
        <v>66</v>
      </c>
      <c r="B128" s="380" t="s">
        <v>743</v>
      </c>
      <c r="C128" s="391">
        <v>1</v>
      </c>
      <c r="D128" s="391">
        <v>2</v>
      </c>
      <c r="E128" s="391"/>
      <c r="F128" s="391"/>
      <c r="G128" s="391"/>
      <c r="H128" s="391"/>
      <c r="I128" s="391"/>
      <c r="J128" s="391"/>
    </row>
    <row r="129" spans="1:10" x14ac:dyDescent="0.3">
      <c r="A129" s="381" t="s">
        <v>932</v>
      </c>
      <c r="B129" s="382" t="s">
        <v>745</v>
      </c>
      <c r="C129" s="392">
        <v>1</v>
      </c>
      <c r="D129" s="392">
        <v>2</v>
      </c>
      <c r="E129" s="392"/>
      <c r="F129" s="392"/>
      <c r="G129" s="392"/>
      <c r="H129" s="392"/>
      <c r="I129" s="392"/>
      <c r="J129" s="392"/>
    </row>
    <row r="130" spans="1:10" x14ac:dyDescent="0.3">
      <c r="A130" s="383" t="s">
        <v>933</v>
      </c>
      <c r="B130" s="384" t="s">
        <v>747</v>
      </c>
      <c r="C130" s="393">
        <v>2</v>
      </c>
      <c r="D130" s="393">
        <v>4</v>
      </c>
      <c r="E130" s="162">
        <v>0</v>
      </c>
      <c r="F130" s="162">
        <f t="shared" si="3"/>
        <v>0</v>
      </c>
      <c r="G130" s="162">
        <f t="shared" si="4"/>
        <v>0</v>
      </c>
      <c r="H130" s="162">
        <f t="shared" si="5"/>
        <v>0</v>
      </c>
      <c r="I130" s="263"/>
      <c r="J130" s="224"/>
    </row>
    <row r="131" spans="1:10" x14ac:dyDescent="0.3">
      <c r="A131" s="381" t="s">
        <v>934</v>
      </c>
      <c r="B131" s="382" t="s">
        <v>749</v>
      </c>
      <c r="C131" s="392">
        <v>1</v>
      </c>
      <c r="D131" s="392">
        <v>2</v>
      </c>
      <c r="E131" s="392"/>
      <c r="F131" s="392"/>
      <c r="G131" s="392"/>
      <c r="H131" s="392"/>
      <c r="I131" s="392"/>
      <c r="J131" s="392"/>
    </row>
    <row r="132" spans="1:10" x14ac:dyDescent="0.3">
      <c r="A132" s="383" t="s">
        <v>935</v>
      </c>
      <c r="B132" s="384" t="s">
        <v>751</v>
      </c>
      <c r="C132" s="393">
        <v>3</v>
      </c>
      <c r="D132" s="393">
        <v>6</v>
      </c>
      <c r="E132" s="162">
        <v>0</v>
      </c>
      <c r="F132" s="162">
        <f t="shared" ref="F132:F191" si="6">E132*D132</f>
        <v>0</v>
      </c>
      <c r="G132" s="162">
        <f t="shared" ref="G132:G191" si="7">F132*$G$4</f>
        <v>0</v>
      </c>
      <c r="H132" s="162">
        <f t="shared" ref="H132:H191" si="8">F132+G132</f>
        <v>0</v>
      </c>
      <c r="I132" s="263"/>
      <c r="J132" s="224"/>
    </row>
    <row r="133" spans="1:10" x14ac:dyDescent="0.3">
      <c r="A133" s="383" t="s">
        <v>936</v>
      </c>
      <c r="B133" s="384" t="s">
        <v>753</v>
      </c>
      <c r="C133" s="393">
        <v>1</v>
      </c>
      <c r="D133" s="393">
        <v>2</v>
      </c>
      <c r="E133" s="162">
        <v>0</v>
      </c>
      <c r="F133" s="162">
        <f t="shared" si="6"/>
        <v>0</v>
      </c>
      <c r="G133" s="162">
        <f t="shared" si="7"/>
        <v>0</v>
      </c>
      <c r="H133" s="162">
        <f t="shared" si="8"/>
        <v>0</v>
      </c>
      <c r="I133" s="263"/>
      <c r="J133" s="224"/>
    </row>
    <row r="134" spans="1:10" s="262" customFormat="1" ht="15.6" x14ac:dyDescent="0.3">
      <c r="A134" s="383" t="s">
        <v>937</v>
      </c>
      <c r="B134" s="384" t="s">
        <v>755</v>
      </c>
      <c r="C134" s="393">
        <v>1</v>
      </c>
      <c r="D134" s="393">
        <v>2</v>
      </c>
      <c r="E134" s="162">
        <v>0</v>
      </c>
      <c r="F134" s="162">
        <f t="shared" si="6"/>
        <v>0</v>
      </c>
      <c r="G134" s="162">
        <f t="shared" si="7"/>
        <v>0</v>
      </c>
      <c r="H134" s="162">
        <f t="shared" si="8"/>
        <v>0</v>
      </c>
      <c r="I134" s="263"/>
      <c r="J134" s="224"/>
    </row>
    <row r="135" spans="1:10" x14ac:dyDescent="0.3">
      <c r="A135" s="383" t="s">
        <v>938</v>
      </c>
      <c r="B135" s="384" t="s">
        <v>450</v>
      </c>
      <c r="C135" s="393">
        <v>1</v>
      </c>
      <c r="D135" s="393">
        <v>2</v>
      </c>
      <c r="E135" s="162">
        <v>0</v>
      </c>
      <c r="F135" s="162">
        <f t="shared" si="6"/>
        <v>0</v>
      </c>
      <c r="G135" s="162">
        <f t="shared" si="7"/>
        <v>0</v>
      </c>
      <c r="H135" s="162">
        <f t="shared" si="8"/>
        <v>0</v>
      </c>
      <c r="I135" s="263"/>
      <c r="J135" s="224"/>
    </row>
    <row r="136" spans="1:10" x14ac:dyDescent="0.3">
      <c r="A136" s="383" t="s">
        <v>939</v>
      </c>
      <c r="B136" s="384" t="s">
        <v>758</v>
      </c>
      <c r="C136" s="393">
        <v>0</v>
      </c>
      <c r="D136" s="393">
        <v>0</v>
      </c>
      <c r="E136" s="162">
        <v>0</v>
      </c>
      <c r="F136" s="162">
        <f t="shared" si="6"/>
        <v>0</v>
      </c>
      <c r="G136" s="162">
        <f t="shared" si="7"/>
        <v>0</v>
      </c>
      <c r="H136" s="162">
        <f t="shared" si="8"/>
        <v>0</v>
      </c>
      <c r="I136" s="263"/>
      <c r="J136" s="224"/>
    </row>
    <row r="137" spans="1:10" x14ac:dyDescent="0.3">
      <c r="A137" s="379" t="s">
        <v>51</v>
      </c>
      <c r="B137" s="380" t="s">
        <v>759</v>
      </c>
      <c r="C137" s="391">
        <v>1</v>
      </c>
      <c r="D137" s="391">
        <v>2</v>
      </c>
      <c r="E137" s="391"/>
      <c r="F137" s="391"/>
      <c r="G137" s="391"/>
      <c r="H137" s="391"/>
      <c r="I137" s="391"/>
      <c r="J137" s="391"/>
    </row>
    <row r="138" spans="1:10" x14ac:dyDescent="0.3">
      <c r="A138" s="381" t="s">
        <v>940</v>
      </c>
      <c r="B138" s="382" t="s">
        <v>761</v>
      </c>
      <c r="C138" s="392">
        <v>1</v>
      </c>
      <c r="D138" s="392">
        <v>2</v>
      </c>
      <c r="E138" s="392"/>
      <c r="F138" s="392"/>
      <c r="G138" s="392"/>
      <c r="H138" s="392"/>
      <c r="I138" s="392"/>
      <c r="J138" s="392"/>
    </row>
    <row r="139" spans="1:10" x14ac:dyDescent="0.3">
      <c r="A139" s="383" t="s">
        <v>941</v>
      </c>
      <c r="B139" s="384" t="s">
        <v>763</v>
      </c>
      <c r="C139" s="393">
        <v>1</v>
      </c>
      <c r="D139" s="393">
        <v>2</v>
      </c>
      <c r="E139" s="162">
        <v>0</v>
      </c>
      <c r="F139" s="162">
        <f t="shared" si="6"/>
        <v>0</v>
      </c>
      <c r="G139" s="162">
        <f t="shared" si="7"/>
        <v>0</v>
      </c>
      <c r="H139" s="162">
        <f t="shared" si="8"/>
        <v>0</v>
      </c>
      <c r="I139" s="263"/>
      <c r="J139" s="224"/>
    </row>
    <row r="140" spans="1:10" x14ac:dyDescent="0.3">
      <c r="A140" s="383" t="s">
        <v>942</v>
      </c>
      <c r="B140" s="384" t="s">
        <v>766</v>
      </c>
      <c r="C140" s="393">
        <v>1</v>
      </c>
      <c r="D140" s="393">
        <v>2</v>
      </c>
      <c r="E140" s="162">
        <v>0</v>
      </c>
      <c r="F140" s="162">
        <f t="shared" si="6"/>
        <v>0</v>
      </c>
      <c r="G140" s="162">
        <f t="shared" si="7"/>
        <v>0</v>
      </c>
      <c r="H140" s="162">
        <f t="shared" si="8"/>
        <v>0</v>
      </c>
      <c r="I140" s="263"/>
      <c r="J140" s="224"/>
    </row>
    <row r="141" spans="1:10" x14ac:dyDescent="0.3">
      <c r="A141" s="383" t="s">
        <v>943</v>
      </c>
      <c r="B141" s="384" t="s">
        <v>768</v>
      </c>
      <c r="C141" s="393">
        <v>1</v>
      </c>
      <c r="D141" s="393">
        <v>2</v>
      </c>
      <c r="E141" s="162">
        <v>0</v>
      </c>
      <c r="F141" s="162">
        <f t="shared" si="6"/>
        <v>0</v>
      </c>
      <c r="G141" s="162">
        <f t="shared" si="7"/>
        <v>0</v>
      </c>
      <c r="H141" s="162">
        <f t="shared" si="8"/>
        <v>0</v>
      </c>
      <c r="I141" s="263"/>
      <c r="J141" s="224"/>
    </row>
    <row r="142" spans="1:10" x14ac:dyDescent="0.3">
      <c r="A142" s="381" t="s">
        <v>944</v>
      </c>
      <c r="B142" s="382" t="s">
        <v>770</v>
      </c>
      <c r="C142" s="392">
        <v>1</v>
      </c>
      <c r="D142" s="392">
        <v>2</v>
      </c>
      <c r="E142" s="392"/>
      <c r="F142" s="392"/>
      <c r="G142" s="392"/>
      <c r="H142" s="392"/>
      <c r="I142" s="392"/>
      <c r="J142" s="392"/>
    </row>
    <row r="143" spans="1:10" s="262" customFormat="1" ht="15.6" x14ac:dyDescent="0.3">
      <c r="A143" s="383" t="s">
        <v>945</v>
      </c>
      <c r="B143" s="384" t="s">
        <v>763</v>
      </c>
      <c r="C143" s="393">
        <v>1</v>
      </c>
      <c r="D143" s="393">
        <v>2</v>
      </c>
      <c r="E143" s="162">
        <v>0</v>
      </c>
      <c r="F143" s="162">
        <f t="shared" si="6"/>
        <v>0</v>
      </c>
      <c r="G143" s="162">
        <f t="shared" si="7"/>
        <v>0</v>
      </c>
      <c r="H143" s="162">
        <f t="shared" si="8"/>
        <v>0</v>
      </c>
      <c r="I143" s="263"/>
      <c r="J143" s="261"/>
    </row>
    <row r="144" spans="1:10" s="262" customFormat="1" ht="15.6" x14ac:dyDescent="0.3">
      <c r="A144" s="381" t="s">
        <v>946</v>
      </c>
      <c r="B144" s="382" t="s">
        <v>773</v>
      </c>
      <c r="C144" s="392">
        <v>1</v>
      </c>
      <c r="D144" s="392">
        <v>2</v>
      </c>
      <c r="E144" s="392"/>
      <c r="F144" s="392"/>
      <c r="G144" s="392"/>
      <c r="H144" s="392"/>
      <c r="I144" s="392"/>
      <c r="J144" s="392"/>
    </row>
    <row r="145" spans="1:10" x14ac:dyDescent="0.3">
      <c r="A145" s="383" t="s">
        <v>947</v>
      </c>
      <c r="B145" s="384" t="s">
        <v>775</v>
      </c>
      <c r="C145" s="393">
        <v>1</v>
      </c>
      <c r="D145" s="393">
        <v>2</v>
      </c>
      <c r="E145" s="162">
        <v>0</v>
      </c>
      <c r="F145" s="162">
        <f t="shared" si="6"/>
        <v>0</v>
      </c>
      <c r="G145" s="162">
        <f t="shared" si="7"/>
        <v>0</v>
      </c>
      <c r="H145" s="162">
        <f t="shared" si="8"/>
        <v>0</v>
      </c>
      <c r="I145" s="263"/>
      <c r="J145" s="224"/>
    </row>
    <row r="146" spans="1:10" x14ac:dyDescent="0.3">
      <c r="A146" s="383" t="s">
        <v>948</v>
      </c>
      <c r="B146" s="384" t="s">
        <v>777</v>
      </c>
      <c r="C146" s="393">
        <v>1</v>
      </c>
      <c r="D146" s="393">
        <v>2</v>
      </c>
      <c r="E146" s="162">
        <v>0</v>
      </c>
      <c r="F146" s="162">
        <f t="shared" si="6"/>
        <v>0</v>
      </c>
      <c r="G146" s="162">
        <f t="shared" si="7"/>
        <v>0</v>
      </c>
      <c r="H146" s="162">
        <f t="shared" si="8"/>
        <v>0</v>
      </c>
      <c r="I146" s="263"/>
      <c r="J146" s="224"/>
    </row>
    <row r="147" spans="1:10" x14ac:dyDescent="0.3">
      <c r="A147" s="381" t="s">
        <v>949</v>
      </c>
      <c r="B147" s="382" t="s">
        <v>392</v>
      </c>
      <c r="C147" s="523">
        <v>1</v>
      </c>
      <c r="D147" s="523">
        <v>2</v>
      </c>
      <c r="E147" s="392"/>
      <c r="F147" s="392"/>
      <c r="G147" s="392"/>
      <c r="H147" s="392"/>
      <c r="I147" s="392"/>
      <c r="J147" s="392"/>
    </row>
    <row r="148" spans="1:10" x14ac:dyDescent="0.3">
      <c r="A148" s="383" t="s">
        <v>950</v>
      </c>
      <c r="B148" s="384" t="s">
        <v>780</v>
      </c>
      <c r="C148" s="519">
        <v>1</v>
      </c>
      <c r="D148" s="519">
        <v>2</v>
      </c>
      <c r="E148" s="162">
        <v>0</v>
      </c>
      <c r="F148" s="162">
        <f t="shared" si="6"/>
        <v>0</v>
      </c>
      <c r="G148" s="162">
        <f t="shared" si="7"/>
        <v>0</v>
      </c>
      <c r="H148" s="162">
        <f t="shared" si="8"/>
        <v>0</v>
      </c>
      <c r="I148" s="263"/>
      <c r="J148" s="224"/>
    </row>
    <row r="149" spans="1:10" x14ac:dyDescent="0.3">
      <c r="A149" s="386" t="s">
        <v>951</v>
      </c>
      <c r="B149" s="385" t="s">
        <v>764</v>
      </c>
      <c r="C149" s="521">
        <v>1</v>
      </c>
      <c r="D149" s="521">
        <v>2</v>
      </c>
      <c r="E149" s="162">
        <v>0</v>
      </c>
      <c r="F149" s="162">
        <f t="shared" si="6"/>
        <v>0</v>
      </c>
      <c r="G149" s="162">
        <f t="shared" si="7"/>
        <v>0</v>
      </c>
      <c r="H149" s="162">
        <f t="shared" si="8"/>
        <v>0</v>
      </c>
      <c r="I149" s="263"/>
      <c r="J149" s="224"/>
    </row>
    <row r="150" spans="1:10" x14ac:dyDescent="0.3">
      <c r="A150" s="386" t="s">
        <v>952</v>
      </c>
      <c r="B150" s="385" t="s">
        <v>783</v>
      </c>
      <c r="C150" s="521">
        <v>1</v>
      </c>
      <c r="D150" s="521">
        <v>2</v>
      </c>
      <c r="E150" s="162">
        <v>0</v>
      </c>
      <c r="F150" s="162">
        <f t="shared" si="6"/>
        <v>0</v>
      </c>
      <c r="G150" s="162">
        <f t="shared" si="7"/>
        <v>0</v>
      </c>
      <c r="H150" s="162">
        <f t="shared" si="8"/>
        <v>0</v>
      </c>
      <c r="I150" s="263"/>
      <c r="J150" s="224"/>
    </row>
    <row r="151" spans="1:10" x14ac:dyDescent="0.3">
      <c r="A151" s="386" t="s">
        <v>953</v>
      </c>
      <c r="B151" s="385" t="s">
        <v>785</v>
      </c>
      <c r="C151" s="521">
        <v>1</v>
      </c>
      <c r="D151" s="521">
        <v>2</v>
      </c>
      <c r="E151" s="162">
        <v>0</v>
      </c>
      <c r="F151" s="162">
        <f t="shared" si="6"/>
        <v>0</v>
      </c>
      <c r="G151" s="162">
        <f t="shared" si="7"/>
        <v>0</v>
      </c>
      <c r="H151" s="162">
        <f t="shared" si="8"/>
        <v>0</v>
      </c>
      <c r="I151" s="263"/>
      <c r="J151" s="224"/>
    </row>
    <row r="152" spans="1:10" s="262" customFormat="1" ht="15.6" x14ac:dyDescent="0.3">
      <c r="A152" s="381" t="s">
        <v>954</v>
      </c>
      <c r="B152" s="382" t="s">
        <v>787</v>
      </c>
      <c r="C152" s="392">
        <v>1</v>
      </c>
      <c r="D152" s="392">
        <v>2</v>
      </c>
      <c r="E152" s="392"/>
      <c r="F152" s="392"/>
      <c r="G152" s="392"/>
      <c r="H152" s="392"/>
      <c r="I152" s="392"/>
      <c r="J152" s="392"/>
    </row>
    <row r="153" spans="1:10" x14ac:dyDescent="0.3">
      <c r="A153" s="383" t="s">
        <v>955</v>
      </c>
      <c r="B153" s="384" t="s">
        <v>789</v>
      </c>
      <c r="C153" s="393">
        <v>1</v>
      </c>
      <c r="D153" s="393">
        <v>2</v>
      </c>
      <c r="E153" s="162">
        <v>0</v>
      </c>
      <c r="F153" s="162">
        <f t="shared" si="6"/>
        <v>0</v>
      </c>
      <c r="G153" s="162">
        <f t="shared" si="7"/>
        <v>0</v>
      </c>
      <c r="H153" s="162">
        <f t="shared" si="8"/>
        <v>0</v>
      </c>
      <c r="I153" s="263"/>
      <c r="J153" s="224"/>
    </row>
    <row r="154" spans="1:10" x14ac:dyDescent="0.3">
      <c r="A154" s="386" t="s">
        <v>956</v>
      </c>
      <c r="B154" s="385" t="s">
        <v>791</v>
      </c>
      <c r="C154" s="394">
        <v>1</v>
      </c>
      <c r="D154" s="394">
        <v>2</v>
      </c>
      <c r="E154" s="162">
        <v>0</v>
      </c>
      <c r="F154" s="162">
        <f t="shared" si="6"/>
        <v>0</v>
      </c>
      <c r="G154" s="162">
        <f t="shared" si="7"/>
        <v>0</v>
      </c>
      <c r="H154" s="162">
        <f t="shared" si="8"/>
        <v>0</v>
      </c>
      <c r="I154" s="263"/>
      <c r="J154" s="224"/>
    </row>
    <row r="155" spans="1:10" x14ac:dyDescent="0.3">
      <c r="A155" s="383" t="s">
        <v>957</v>
      </c>
      <c r="B155" s="384" t="s">
        <v>793</v>
      </c>
      <c r="C155" s="393">
        <v>1</v>
      </c>
      <c r="D155" s="393">
        <v>2</v>
      </c>
      <c r="E155" s="162">
        <v>0</v>
      </c>
      <c r="F155" s="162">
        <f t="shared" si="6"/>
        <v>0</v>
      </c>
      <c r="G155" s="162">
        <f t="shared" si="7"/>
        <v>0</v>
      </c>
      <c r="H155" s="162">
        <f t="shared" si="8"/>
        <v>0</v>
      </c>
      <c r="I155" s="263"/>
      <c r="J155" s="224"/>
    </row>
    <row r="156" spans="1:10" x14ac:dyDescent="0.3">
      <c r="A156" s="386" t="s">
        <v>958</v>
      </c>
      <c r="B156" s="385" t="s">
        <v>791</v>
      </c>
      <c r="C156" s="394">
        <v>1</v>
      </c>
      <c r="D156" s="394">
        <v>2</v>
      </c>
      <c r="E156" s="162">
        <v>0</v>
      </c>
      <c r="F156" s="162">
        <f t="shared" si="6"/>
        <v>0</v>
      </c>
      <c r="G156" s="162">
        <f t="shared" si="7"/>
        <v>0</v>
      </c>
      <c r="H156" s="162">
        <f t="shared" si="8"/>
        <v>0</v>
      </c>
      <c r="I156" s="263"/>
      <c r="J156" s="224"/>
    </row>
    <row r="157" spans="1:10" s="262" customFormat="1" ht="15.6" x14ac:dyDescent="0.3">
      <c r="A157" s="383" t="s">
        <v>959</v>
      </c>
      <c r="B157" s="384" t="s">
        <v>796</v>
      </c>
      <c r="C157" s="393">
        <v>1</v>
      </c>
      <c r="D157" s="393">
        <v>2</v>
      </c>
      <c r="E157" s="162">
        <v>0</v>
      </c>
      <c r="F157" s="162">
        <f t="shared" si="6"/>
        <v>0</v>
      </c>
      <c r="G157" s="162">
        <f t="shared" si="7"/>
        <v>0</v>
      </c>
      <c r="H157" s="162">
        <f t="shared" si="8"/>
        <v>0</v>
      </c>
      <c r="I157" s="263"/>
      <c r="J157" s="261"/>
    </row>
    <row r="158" spans="1:10" x14ac:dyDescent="0.3">
      <c r="A158" s="383" t="s">
        <v>960</v>
      </c>
      <c r="B158" s="384" t="s">
        <v>798</v>
      </c>
      <c r="C158" s="393">
        <v>1</v>
      </c>
      <c r="D158" s="393">
        <v>2</v>
      </c>
      <c r="E158" s="162">
        <v>0</v>
      </c>
      <c r="F158" s="162">
        <f t="shared" si="6"/>
        <v>0</v>
      </c>
      <c r="G158" s="162">
        <f t="shared" si="7"/>
        <v>0</v>
      </c>
      <c r="H158" s="162">
        <f t="shared" si="8"/>
        <v>0</v>
      </c>
      <c r="I158" s="263"/>
      <c r="J158" s="224"/>
    </row>
    <row r="159" spans="1:10" x14ac:dyDescent="0.3">
      <c r="A159" s="383" t="s">
        <v>961</v>
      </c>
      <c r="B159" s="384" t="s">
        <v>800</v>
      </c>
      <c r="C159" s="393">
        <v>1</v>
      </c>
      <c r="D159" s="393">
        <v>2</v>
      </c>
      <c r="E159" s="162">
        <v>0</v>
      </c>
      <c r="F159" s="162">
        <f t="shared" si="6"/>
        <v>0</v>
      </c>
      <c r="G159" s="162">
        <f t="shared" si="7"/>
        <v>0</v>
      </c>
      <c r="H159" s="162">
        <f t="shared" si="8"/>
        <v>0</v>
      </c>
      <c r="I159" s="263"/>
      <c r="J159" s="224"/>
    </row>
    <row r="160" spans="1:10" x14ac:dyDescent="0.3">
      <c r="A160" s="379" t="s">
        <v>53</v>
      </c>
      <c r="B160" s="380" t="s">
        <v>801</v>
      </c>
      <c r="C160" s="391">
        <v>1</v>
      </c>
      <c r="D160" s="391">
        <v>2</v>
      </c>
      <c r="E160" s="391"/>
      <c r="F160" s="391"/>
      <c r="G160" s="391"/>
      <c r="H160" s="391"/>
      <c r="I160" s="391"/>
      <c r="J160" s="391"/>
    </row>
    <row r="161" spans="1:10" s="262" customFormat="1" ht="15.6" x14ac:dyDescent="0.3">
      <c r="A161" s="381" t="s">
        <v>962</v>
      </c>
      <c r="B161" s="382" t="s">
        <v>803</v>
      </c>
      <c r="C161" s="392">
        <v>1</v>
      </c>
      <c r="D161" s="392">
        <v>2</v>
      </c>
      <c r="E161" s="259"/>
      <c r="F161" s="258"/>
      <c r="G161" s="260"/>
      <c r="H161" s="215"/>
      <c r="I161" s="257"/>
      <c r="J161" s="257"/>
    </row>
    <row r="162" spans="1:10" x14ac:dyDescent="0.3">
      <c r="A162" s="383" t="s">
        <v>963</v>
      </c>
      <c r="B162" s="384" t="s">
        <v>805</v>
      </c>
      <c r="C162" s="393">
        <v>1</v>
      </c>
      <c r="D162" s="393">
        <v>2</v>
      </c>
      <c r="E162" s="162">
        <v>0</v>
      </c>
      <c r="F162" s="162">
        <f t="shared" si="6"/>
        <v>0</v>
      </c>
      <c r="G162" s="162">
        <f t="shared" si="7"/>
        <v>0</v>
      </c>
      <c r="H162" s="162">
        <f t="shared" si="8"/>
        <v>0</v>
      </c>
      <c r="I162" s="263"/>
      <c r="J162" s="224"/>
    </row>
    <row r="163" spans="1:10" x14ac:dyDescent="0.3">
      <c r="A163" s="383" t="s">
        <v>964</v>
      </c>
      <c r="B163" s="384" t="s">
        <v>807</v>
      </c>
      <c r="C163" s="393">
        <v>1</v>
      </c>
      <c r="D163" s="393">
        <v>2</v>
      </c>
      <c r="E163" s="162">
        <v>0</v>
      </c>
      <c r="F163" s="162">
        <f t="shared" si="6"/>
        <v>0</v>
      </c>
      <c r="G163" s="162">
        <f t="shared" si="7"/>
        <v>0</v>
      </c>
      <c r="H163" s="162">
        <f t="shared" si="8"/>
        <v>0</v>
      </c>
      <c r="I163" s="263"/>
      <c r="J163" s="224"/>
    </row>
    <row r="164" spans="1:10" x14ac:dyDescent="0.3">
      <c r="A164" s="383" t="s">
        <v>965</v>
      </c>
      <c r="B164" s="384" t="s">
        <v>809</v>
      </c>
      <c r="C164" s="393">
        <v>1</v>
      </c>
      <c r="D164" s="393">
        <v>2</v>
      </c>
      <c r="E164" s="162">
        <v>0</v>
      </c>
      <c r="F164" s="162">
        <f t="shared" si="6"/>
        <v>0</v>
      </c>
      <c r="G164" s="162">
        <f t="shared" si="7"/>
        <v>0</v>
      </c>
      <c r="H164" s="162">
        <f t="shared" si="8"/>
        <v>0</v>
      </c>
      <c r="I164" s="263"/>
      <c r="J164" s="224"/>
    </row>
    <row r="165" spans="1:10" x14ac:dyDescent="0.3">
      <c r="A165" s="381" t="s">
        <v>966</v>
      </c>
      <c r="B165" s="382" t="s">
        <v>811</v>
      </c>
      <c r="C165" s="392">
        <v>1</v>
      </c>
      <c r="D165" s="392">
        <v>2</v>
      </c>
      <c r="E165" s="392"/>
      <c r="F165" s="392"/>
      <c r="G165" s="392"/>
      <c r="H165" s="392"/>
      <c r="I165" s="392"/>
      <c r="J165" s="392"/>
    </row>
    <row r="166" spans="1:10" s="262" customFormat="1" ht="15.6" x14ac:dyDescent="0.3">
      <c r="A166" s="383" t="s">
        <v>967</v>
      </c>
      <c r="B166" s="384" t="s">
        <v>805</v>
      </c>
      <c r="C166" s="393">
        <v>1</v>
      </c>
      <c r="D166" s="393">
        <v>2</v>
      </c>
      <c r="E166" s="162">
        <v>0</v>
      </c>
      <c r="F166" s="162">
        <f t="shared" si="6"/>
        <v>0</v>
      </c>
      <c r="G166" s="162">
        <f t="shared" si="7"/>
        <v>0</v>
      </c>
      <c r="H166" s="162">
        <f t="shared" si="8"/>
        <v>0</v>
      </c>
      <c r="I166" s="162"/>
      <c r="J166" s="224"/>
    </row>
    <row r="167" spans="1:10" x14ac:dyDescent="0.3">
      <c r="A167" s="381" t="s">
        <v>968</v>
      </c>
      <c r="B167" s="382" t="s">
        <v>814</v>
      </c>
      <c r="C167" s="392">
        <v>1</v>
      </c>
      <c r="D167" s="392">
        <v>2</v>
      </c>
      <c r="E167" s="392"/>
      <c r="F167" s="392"/>
      <c r="G167" s="392"/>
      <c r="H167" s="392"/>
      <c r="I167" s="392"/>
      <c r="J167" s="392"/>
    </row>
    <row r="168" spans="1:10" x14ac:dyDescent="0.3">
      <c r="A168" s="383" t="s">
        <v>969</v>
      </c>
      <c r="B168" s="384" t="s">
        <v>816</v>
      </c>
      <c r="C168" s="393">
        <v>1</v>
      </c>
      <c r="D168" s="393">
        <v>2</v>
      </c>
      <c r="E168" s="162">
        <v>0</v>
      </c>
      <c r="F168" s="162">
        <f t="shared" si="6"/>
        <v>0</v>
      </c>
      <c r="G168" s="162">
        <f t="shared" si="7"/>
        <v>0</v>
      </c>
      <c r="H168" s="162">
        <f t="shared" si="8"/>
        <v>0</v>
      </c>
      <c r="I168" s="263"/>
      <c r="J168" s="224"/>
    </row>
    <row r="169" spans="1:10" s="262" customFormat="1" ht="15.6" x14ac:dyDescent="0.3">
      <c r="A169" s="383" t="s">
        <v>970</v>
      </c>
      <c r="B169" s="384" t="s">
        <v>818</v>
      </c>
      <c r="C169" s="393">
        <v>1</v>
      </c>
      <c r="D169" s="393">
        <v>2</v>
      </c>
      <c r="E169" s="162">
        <v>0</v>
      </c>
      <c r="F169" s="162">
        <f t="shared" si="6"/>
        <v>0</v>
      </c>
      <c r="G169" s="162">
        <f t="shared" si="7"/>
        <v>0</v>
      </c>
      <c r="H169" s="162">
        <f t="shared" si="8"/>
        <v>0</v>
      </c>
      <c r="I169" s="263"/>
      <c r="J169" s="261"/>
    </row>
    <row r="170" spans="1:10" x14ac:dyDescent="0.3">
      <c r="A170" s="381" t="s">
        <v>971</v>
      </c>
      <c r="B170" s="382" t="s">
        <v>391</v>
      </c>
      <c r="C170" s="523">
        <v>1</v>
      </c>
      <c r="D170" s="523">
        <v>2</v>
      </c>
      <c r="E170" s="392"/>
      <c r="F170" s="392"/>
      <c r="G170" s="392"/>
      <c r="H170" s="392"/>
      <c r="I170" s="392"/>
      <c r="J170" s="392"/>
    </row>
    <row r="171" spans="1:10" x14ac:dyDescent="0.3">
      <c r="A171" s="383" t="s">
        <v>972</v>
      </c>
      <c r="B171" s="384" t="s">
        <v>821</v>
      </c>
      <c r="C171" s="519">
        <v>1</v>
      </c>
      <c r="D171" s="519">
        <v>2</v>
      </c>
      <c r="E171" s="162">
        <v>0</v>
      </c>
      <c r="F171" s="162">
        <f t="shared" si="6"/>
        <v>0</v>
      </c>
      <c r="G171" s="162">
        <f t="shared" si="7"/>
        <v>0</v>
      </c>
      <c r="H171" s="162">
        <f t="shared" si="8"/>
        <v>0</v>
      </c>
      <c r="I171" s="263"/>
      <c r="J171" s="224"/>
    </row>
    <row r="172" spans="1:10" x14ac:dyDescent="0.3">
      <c r="A172" s="383" t="s">
        <v>973</v>
      </c>
      <c r="B172" s="385" t="s">
        <v>823</v>
      </c>
      <c r="C172" s="521">
        <v>1</v>
      </c>
      <c r="D172" s="521">
        <v>2</v>
      </c>
      <c r="E172" s="162">
        <v>0</v>
      </c>
      <c r="F172" s="162">
        <f t="shared" si="6"/>
        <v>0</v>
      </c>
      <c r="G172" s="162">
        <f t="shared" si="7"/>
        <v>0</v>
      </c>
      <c r="H172" s="162">
        <f t="shared" si="8"/>
        <v>0</v>
      </c>
      <c r="I172" s="263"/>
      <c r="J172" s="224"/>
    </row>
    <row r="173" spans="1:10" s="262" customFormat="1" ht="15.6" x14ac:dyDescent="0.3">
      <c r="A173" s="383" t="s">
        <v>974</v>
      </c>
      <c r="B173" s="385" t="s">
        <v>785</v>
      </c>
      <c r="C173" s="521">
        <v>1</v>
      </c>
      <c r="D173" s="521">
        <v>2</v>
      </c>
      <c r="E173" s="162">
        <v>0</v>
      </c>
      <c r="F173" s="162">
        <f t="shared" si="6"/>
        <v>0</v>
      </c>
      <c r="G173" s="162">
        <f t="shared" si="7"/>
        <v>0</v>
      </c>
      <c r="H173" s="162">
        <f t="shared" si="8"/>
        <v>0</v>
      </c>
      <c r="I173" s="263"/>
      <c r="J173" s="261"/>
    </row>
    <row r="174" spans="1:10" x14ac:dyDescent="0.3">
      <c r="A174" s="381" t="s">
        <v>975</v>
      </c>
      <c r="B174" s="382" t="s">
        <v>826</v>
      </c>
      <c r="C174" s="392">
        <v>1</v>
      </c>
      <c r="D174" s="392">
        <v>2</v>
      </c>
      <c r="E174" s="392"/>
      <c r="F174" s="392"/>
      <c r="G174" s="392"/>
      <c r="H174" s="392"/>
      <c r="I174" s="392"/>
      <c r="J174" s="392"/>
    </row>
    <row r="175" spans="1:10" x14ac:dyDescent="0.3">
      <c r="A175" s="383" t="s">
        <v>976</v>
      </c>
      <c r="B175" s="384" t="s">
        <v>789</v>
      </c>
      <c r="C175" s="393">
        <v>1</v>
      </c>
      <c r="D175" s="393">
        <v>2</v>
      </c>
      <c r="E175" s="162">
        <v>0</v>
      </c>
      <c r="F175" s="162">
        <f t="shared" si="6"/>
        <v>0</v>
      </c>
      <c r="G175" s="162">
        <f t="shared" si="7"/>
        <v>0</v>
      </c>
      <c r="H175" s="162">
        <f t="shared" si="8"/>
        <v>0</v>
      </c>
      <c r="I175" s="263"/>
      <c r="J175" s="224"/>
    </row>
    <row r="176" spans="1:10" s="262" customFormat="1" ht="15.6" x14ac:dyDescent="0.3">
      <c r="A176" s="386" t="s">
        <v>977</v>
      </c>
      <c r="B176" s="385" t="s">
        <v>791</v>
      </c>
      <c r="C176" s="394">
        <v>1</v>
      </c>
      <c r="D176" s="394">
        <v>2</v>
      </c>
      <c r="E176" s="162">
        <v>0</v>
      </c>
      <c r="F176" s="162">
        <f t="shared" si="6"/>
        <v>0</v>
      </c>
      <c r="G176" s="162">
        <f t="shared" si="7"/>
        <v>0</v>
      </c>
      <c r="H176" s="162">
        <f t="shared" si="8"/>
        <v>0</v>
      </c>
      <c r="I176" s="263"/>
      <c r="J176" s="261"/>
    </row>
    <row r="177" spans="1:10" x14ac:dyDescent="0.3">
      <c r="A177" s="383" t="s">
        <v>978</v>
      </c>
      <c r="B177" s="384" t="s">
        <v>793</v>
      </c>
      <c r="C177" s="393">
        <v>1</v>
      </c>
      <c r="D177" s="393">
        <v>2</v>
      </c>
      <c r="E177" s="162">
        <v>0</v>
      </c>
      <c r="F177" s="162">
        <f t="shared" si="6"/>
        <v>0</v>
      </c>
      <c r="G177" s="162">
        <f t="shared" si="7"/>
        <v>0</v>
      </c>
      <c r="H177" s="162">
        <f t="shared" si="8"/>
        <v>0</v>
      </c>
      <c r="I177" s="263"/>
      <c r="J177" s="224"/>
    </row>
    <row r="178" spans="1:10" x14ac:dyDescent="0.3">
      <c r="A178" s="386" t="s">
        <v>979</v>
      </c>
      <c r="B178" s="385" t="s">
        <v>791</v>
      </c>
      <c r="C178" s="394">
        <v>1</v>
      </c>
      <c r="D178" s="394">
        <v>2</v>
      </c>
      <c r="E178" s="162">
        <v>0</v>
      </c>
      <c r="F178" s="162">
        <f t="shared" si="6"/>
        <v>0</v>
      </c>
      <c r="G178" s="162">
        <f t="shared" si="7"/>
        <v>0</v>
      </c>
      <c r="H178" s="162">
        <f t="shared" si="8"/>
        <v>0</v>
      </c>
      <c r="I178" s="263"/>
      <c r="J178" s="224"/>
    </row>
    <row r="179" spans="1:10" x14ac:dyDescent="0.3">
      <c r="A179" s="383" t="s">
        <v>980</v>
      </c>
      <c r="B179" s="384" t="s">
        <v>796</v>
      </c>
      <c r="C179" s="393">
        <v>1</v>
      </c>
      <c r="D179" s="393">
        <v>2</v>
      </c>
      <c r="E179" s="162">
        <v>0</v>
      </c>
      <c r="F179" s="162">
        <f t="shared" si="6"/>
        <v>0</v>
      </c>
      <c r="G179" s="162">
        <f t="shared" si="7"/>
        <v>0</v>
      </c>
      <c r="H179" s="162">
        <f t="shared" si="8"/>
        <v>0</v>
      </c>
      <c r="I179" s="263"/>
      <c r="J179" s="224"/>
    </row>
    <row r="180" spans="1:10" x14ac:dyDescent="0.3">
      <c r="A180" s="383" t="s">
        <v>981</v>
      </c>
      <c r="B180" s="384" t="s">
        <v>798</v>
      </c>
      <c r="C180" s="393">
        <v>1</v>
      </c>
      <c r="D180" s="393">
        <v>2</v>
      </c>
      <c r="E180" s="162">
        <v>0</v>
      </c>
      <c r="F180" s="162">
        <f t="shared" si="6"/>
        <v>0</v>
      </c>
      <c r="G180" s="162">
        <f t="shared" si="7"/>
        <v>0</v>
      </c>
      <c r="H180" s="162">
        <f t="shared" si="8"/>
        <v>0</v>
      </c>
      <c r="I180" s="263"/>
      <c r="J180" s="224"/>
    </row>
    <row r="181" spans="1:10" x14ac:dyDescent="0.3">
      <c r="A181" s="383" t="s">
        <v>982</v>
      </c>
      <c r="B181" s="384" t="s">
        <v>800</v>
      </c>
      <c r="C181" s="393">
        <v>1</v>
      </c>
      <c r="D181" s="393">
        <v>2</v>
      </c>
      <c r="E181" s="162">
        <v>0</v>
      </c>
      <c r="F181" s="162">
        <f t="shared" si="6"/>
        <v>0</v>
      </c>
      <c r="G181" s="162">
        <f t="shared" si="7"/>
        <v>0</v>
      </c>
      <c r="H181" s="162">
        <f t="shared" si="8"/>
        <v>0</v>
      </c>
      <c r="I181" s="263"/>
      <c r="J181" s="224"/>
    </row>
    <row r="182" spans="1:10" x14ac:dyDescent="0.3">
      <c r="A182" s="379" t="s">
        <v>63</v>
      </c>
      <c r="B182" s="380" t="s">
        <v>835</v>
      </c>
      <c r="C182" s="391">
        <v>1</v>
      </c>
      <c r="D182" s="391">
        <v>2</v>
      </c>
      <c r="E182" s="391"/>
      <c r="F182" s="391"/>
      <c r="G182" s="391"/>
      <c r="H182" s="391"/>
      <c r="I182" s="391"/>
      <c r="J182" s="391"/>
    </row>
    <row r="183" spans="1:10" s="256" customFormat="1" ht="18" x14ac:dyDescent="0.3">
      <c r="A183" s="381" t="s">
        <v>983</v>
      </c>
      <c r="B183" s="382" t="s">
        <v>837</v>
      </c>
      <c r="C183" s="392">
        <v>1</v>
      </c>
      <c r="D183" s="392">
        <v>2</v>
      </c>
      <c r="E183" s="382"/>
      <c r="F183" s="382"/>
      <c r="G183" s="382"/>
      <c r="H183" s="382"/>
      <c r="I183" s="382"/>
      <c r="J183" s="382"/>
    </row>
    <row r="184" spans="1:10" s="262" customFormat="1" ht="15.6" x14ac:dyDescent="0.3">
      <c r="A184" s="383" t="s">
        <v>984</v>
      </c>
      <c r="B184" s="384" t="s">
        <v>839</v>
      </c>
      <c r="C184" s="393">
        <v>1</v>
      </c>
      <c r="D184" s="393">
        <v>2</v>
      </c>
      <c r="E184" s="162">
        <v>0</v>
      </c>
      <c r="F184" s="162">
        <f>E184*D184</f>
        <v>0</v>
      </c>
      <c r="G184" s="162">
        <f>F184*$G$4</f>
        <v>0</v>
      </c>
      <c r="H184" s="162">
        <f>F184+G184</f>
        <v>0</v>
      </c>
      <c r="I184" s="263"/>
      <c r="J184" s="224"/>
    </row>
    <row r="185" spans="1:10" x14ac:dyDescent="0.3">
      <c r="A185" s="383" t="s">
        <v>985</v>
      </c>
      <c r="B185" s="384" t="s">
        <v>841</v>
      </c>
      <c r="C185" s="393">
        <v>1</v>
      </c>
      <c r="D185" s="393">
        <v>2</v>
      </c>
      <c r="E185" s="162">
        <v>0</v>
      </c>
      <c r="F185" s="162">
        <f t="shared" si="6"/>
        <v>0</v>
      </c>
      <c r="G185" s="162">
        <f t="shared" si="7"/>
        <v>0</v>
      </c>
      <c r="H185" s="162">
        <f t="shared" si="8"/>
        <v>0</v>
      </c>
      <c r="I185" s="263"/>
      <c r="J185" s="224"/>
    </row>
    <row r="186" spans="1:10" x14ac:dyDescent="0.3">
      <c r="A186" s="383" t="s">
        <v>986</v>
      </c>
      <c r="B186" s="384" t="s">
        <v>843</v>
      </c>
      <c r="C186" s="393">
        <v>1</v>
      </c>
      <c r="D186" s="393">
        <v>2</v>
      </c>
      <c r="E186" s="162">
        <v>0</v>
      </c>
      <c r="F186" s="162">
        <f t="shared" si="6"/>
        <v>0</v>
      </c>
      <c r="G186" s="162">
        <f t="shared" si="7"/>
        <v>0</v>
      </c>
      <c r="H186" s="162">
        <f t="shared" si="8"/>
        <v>0</v>
      </c>
      <c r="I186" s="263"/>
      <c r="J186" s="224"/>
    </row>
    <row r="187" spans="1:10" x14ac:dyDescent="0.3">
      <c r="A187" s="381" t="s">
        <v>987</v>
      </c>
      <c r="B187" s="382" t="s">
        <v>845</v>
      </c>
      <c r="C187" s="392">
        <v>1</v>
      </c>
      <c r="D187" s="392">
        <v>2</v>
      </c>
      <c r="E187" s="392"/>
      <c r="F187" s="392"/>
      <c r="G187" s="392"/>
      <c r="H187" s="392"/>
      <c r="I187" s="392"/>
      <c r="J187" s="392"/>
    </row>
    <row r="188" spans="1:10" x14ac:dyDescent="0.3">
      <c r="A188" s="383" t="s">
        <v>988</v>
      </c>
      <c r="B188" s="384" t="s">
        <v>847</v>
      </c>
      <c r="C188" s="393">
        <v>1</v>
      </c>
      <c r="D188" s="393">
        <v>2</v>
      </c>
      <c r="E188" s="162">
        <v>0</v>
      </c>
      <c r="F188" s="162">
        <f t="shared" si="6"/>
        <v>0</v>
      </c>
      <c r="G188" s="162">
        <f t="shared" si="7"/>
        <v>0</v>
      </c>
      <c r="H188" s="162">
        <f t="shared" si="8"/>
        <v>0</v>
      </c>
      <c r="I188" s="263"/>
      <c r="J188" s="224"/>
    </row>
    <row r="189" spans="1:10" x14ac:dyDescent="0.3">
      <c r="A189" s="383" t="s">
        <v>989</v>
      </c>
      <c r="B189" s="384" t="s">
        <v>849</v>
      </c>
      <c r="C189" s="393">
        <v>1</v>
      </c>
      <c r="D189" s="393">
        <v>2</v>
      </c>
      <c r="E189" s="162">
        <v>0</v>
      </c>
      <c r="F189" s="162">
        <f t="shared" si="6"/>
        <v>0</v>
      </c>
      <c r="G189" s="162">
        <f t="shared" si="7"/>
        <v>0</v>
      </c>
      <c r="H189" s="162">
        <f t="shared" si="8"/>
        <v>0</v>
      </c>
      <c r="I189" s="263"/>
      <c r="J189" s="224"/>
    </row>
    <row r="190" spans="1:10" x14ac:dyDescent="0.3">
      <c r="A190" s="381" t="s">
        <v>990</v>
      </c>
      <c r="B190" s="382" t="s">
        <v>851</v>
      </c>
      <c r="C190" s="392">
        <v>2</v>
      </c>
      <c r="D190" s="392">
        <v>4</v>
      </c>
      <c r="E190" s="392"/>
      <c r="F190" s="392"/>
      <c r="G190" s="392"/>
      <c r="H190" s="392"/>
      <c r="I190" s="392"/>
      <c r="J190" s="392"/>
    </row>
    <row r="191" spans="1:10" x14ac:dyDescent="0.3">
      <c r="A191" s="383" t="s">
        <v>991</v>
      </c>
      <c r="B191" s="384" t="s">
        <v>853</v>
      </c>
      <c r="C191" s="393">
        <v>2</v>
      </c>
      <c r="D191" s="393">
        <v>4</v>
      </c>
      <c r="E191" s="162">
        <v>0</v>
      </c>
      <c r="F191" s="162">
        <f t="shared" si="6"/>
        <v>0</v>
      </c>
      <c r="G191" s="162">
        <f t="shared" si="7"/>
        <v>0</v>
      </c>
      <c r="H191" s="162">
        <f t="shared" si="8"/>
        <v>0</v>
      </c>
      <c r="I191" s="263"/>
      <c r="J191" s="224"/>
    </row>
    <row r="192" spans="1:10" x14ac:dyDescent="0.3">
      <c r="A192" s="383" t="s">
        <v>992</v>
      </c>
      <c r="B192" s="385" t="s">
        <v>855</v>
      </c>
      <c r="C192" s="394">
        <v>2</v>
      </c>
      <c r="D192" s="394">
        <v>4</v>
      </c>
      <c r="E192" s="162">
        <v>0</v>
      </c>
      <c r="F192" s="162">
        <f t="shared" ref="F192:F253" si="9">E192*D192</f>
        <v>0</v>
      </c>
      <c r="G192" s="162">
        <f t="shared" ref="G192:G253" si="10">F192*$G$4</f>
        <v>0</v>
      </c>
      <c r="H192" s="162">
        <f t="shared" ref="H192:H253" si="11">F192+G192</f>
        <v>0</v>
      </c>
      <c r="I192" s="263"/>
      <c r="J192" s="224"/>
    </row>
    <row r="193" spans="1:10" x14ac:dyDescent="0.3">
      <c r="A193" s="383" t="s">
        <v>993</v>
      </c>
      <c r="B193" s="385" t="s">
        <v>785</v>
      </c>
      <c r="C193" s="394">
        <v>2</v>
      </c>
      <c r="D193" s="394">
        <v>4</v>
      </c>
      <c r="E193" s="162">
        <v>0</v>
      </c>
      <c r="F193" s="162">
        <f t="shared" si="9"/>
        <v>0</v>
      </c>
      <c r="G193" s="162">
        <f t="shared" si="10"/>
        <v>0</v>
      </c>
      <c r="H193" s="162">
        <f t="shared" si="11"/>
        <v>0</v>
      </c>
      <c r="I193" s="263"/>
      <c r="J193" s="224"/>
    </row>
    <row r="194" spans="1:10" x14ac:dyDescent="0.3">
      <c r="A194" s="381" t="s">
        <v>994</v>
      </c>
      <c r="B194" s="382" t="s">
        <v>858</v>
      </c>
      <c r="C194" s="392">
        <v>1</v>
      </c>
      <c r="D194" s="392">
        <v>2</v>
      </c>
      <c r="E194" s="392"/>
      <c r="F194" s="392"/>
      <c r="G194" s="392"/>
      <c r="H194" s="392"/>
      <c r="I194" s="392"/>
      <c r="J194" s="392"/>
    </row>
    <row r="195" spans="1:10" x14ac:dyDescent="0.3">
      <c r="A195" s="383" t="s">
        <v>995</v>
      </c>
      <c r="B195" s="384" t="s">
        <v>789</v>
      </c>
      <c r="C195" s="393">
        <v>1</v>
      </c>
      <c r="D195" s="393">
        <v>2</v>
      </c>
      <c r="E195" s="162">
        <v>0</v>
      </c>
      <c r="F195" s="162">
        <f t="shared" si="9"/>
        <v>0</v>
      </c>
      <c r="G195" s="162">
        <f t="shared" si="10"/>
        <v>0</v>
      </c>
      <c r="H195" s="162">
        <f t="shared" si="11"/>
        <v>0</v>
      </c>
      <c r="I195" s="263"/>
      <c r="J195" s="224"/>
    </row>
    <row r="196" spans="1:10" x14ac:dyDescent="0.3">
      <c r="A196" s="386" t="s">
        <v>996</v>
      </c>
      <c r="B196" s="385" t="s">
        <v>791</v>
      </c>
      <c r="C196" s="394">
        <v>1</v>
      </c>
      <c r="D196" s="394">
        <v>2</v>
      </c>
      <c r="E196" s="162">
        <v>0</v>
      </c>
      <c r="F196" s="162">
        <f t="shared" si="9"/>
        <v>0</v>
      </c>
      <c r="G196" s="162">
        <f t="shared" si="10"/>
        <v>0</v>
      </c>
      <c r="H196" s="162">
        <f t="shared" si="11"/>
        <v>0</v>
      </c>
      <c r="I196" s="263"/>
      <c r="J196" s="224"/>
    </row>
    <row r="197" spans="1:10" x14ac:dyDescent="0.3">
      <c r="A197" s="383" t="s">
        <v>997</v>
      </c>
      <c r="B197" s="384" t="s">
        <v>793</v>
      </c>
      <c r="C197" s="393">
        <v>1</v>
      </c>
      <c r="D197" s="393">
        <v>2</v>
      </c>
      <c r="E197" s="162">
        <v>0</v>
      </c>
      <c r="F197" s="162">
        <f t="shared" si="9"/>
        <v>0</v>
      </c>
      <c r="G197" s="162">
        <f t="shared" si="10"/>
        <v>0</v>
      </c>
      <c r="H197" s="162">
        <f t="shared" si="11"/>
        <v>0</v>
      </c>
      <c r="I197" s="263"/>
      <c r="J197" s="224"/>
    </row>
    <row r="198" spans="1:10" x14ac:dyDescent="0.3">
      <c r="A198" s="386" t="s">
        <v>998</v>
      </c>
      <c r="B198" s="385" t="s">
        <v>791</v>
      </c>
      <c r="C198" s="394">
        <v>1</v>
      </c>
      <c r="D198" s="394">
        <v>2</v>
      </c>
      <c r="E198" s="162">
        <v>0</v>
      </c>
      <c r="F198" s="162">
        <f t="shared" si="9"/>
        <v>0</v>
      </c>
      <c r="G198" s="162">
        <f t="shared" si="10"/>
        <v>0</v>
      </c>
      <c r="H198" s="162">
        <f t="shared" si="11"/>
        <v>0</v>
      </c>
      <c r="I198" s="263"/>
      <c r="J198" s="224"/>
    </row>
    <row r="199" spans="1:10" x14ac:dyDescent="0.3">
      <c r="A199" s="383" t="s">
        <v>999</v>
      </c>
      <c r="B199" s="384" t="s">
        <v>796</v>
      </c>
      <c r="C199" s="393">
        <v>1</v>
      </c>
      <c r="D199" s="393">
        <v>2</v>
      </c>
      <c r="E199" s="162">
        <v>0</v>
      </c>
      <c r="F199" s="162">
        <f t="shared" si="9"/>
        <v>0</v>
      </c>
      <c r="G199" s="162">
        <f t="shared" si="10"/>
        <v>0</v>
      </c>
      <c r="H199" s="162">
        <f t="shared" si="11"/>
        <v>0</v>
      </c>
      <c r="I199" s="263"/>
      <c r="J199" s="224"/>
    </row>
    <row r="200" spans="1:10" s="262" customFormat="1" ht="15.6" x14ac:dyDescent="0.3">
      <c r="A200" s="383" t="s">
        <v>1000</v>
      </c>
      <c r="B200" s="384" t="s">
        <v>798</v>
      </c>
      <c r="C200" s="393">
        <v>1</v>
      </c>
      <c r="D200" s="393">
        <v>2</v>
      </c>
      <c r="E200" s="162">
        <v>0</v>
      </c>
      <c r="F200" s="162">
        <f t="shared" si="9"/>
        <v>0</v>
      </c>
      <c r="G200" s="162">
        <f t="shared" si="10"/>
        <v>0</v>
      </c>
      <c r="H200" s="162">
        <f t="shared" si="11"/>
        <v>0</v>
      </c>
      <c r="I200" s="162"/>
      <c r="J200" s="261"/>
    </row>
    <row r="201" spans="1:10" x14ac:dyDescent="0.3">
      <c r="A201" s="383" t="s">
        <v>1001</v>
      </c>
      <c r="B201" s="384" t="s">
        <v>800</v>
      </c>
      <c r="C201" s="393">
        <v>1</v>
      </c>
      <c r="D201" s="393">
        <v>2</v>
      </c>
      <c r="E201" s="162">
        <v>0</v>
      </c>
      <c r="F201" s="162">
        <f t="shared" si="9"/>
        <v>0</v>
      </c>
      <c r="G201" s="162">
        <f t="shared" si="10"/>
        <v>0</v>
      </c>
      <c r="H201" s="162">
        <f t="shared" si="11"/>
        <v>0</v>
      </c>
      <c r="I201" s="263"/>
      <c r="J201" s="224"/>
    </row>
    <row r="202" spans="1:10" ht="18" x14ac:dyDescent="0.35">
      <c r="A202" s="377">
        <v>2.2000000000000002</v>
      </c>
      <c r="B202" s="378" t="s">
        <v>866</v>
      </c>
      <c r="C202" s="390">
        <v>1</v>
      </c>
      <c r="D202" s="390">
        <v>2</v>
      </c>
      <c r="E202" s="390"/>
      <c r="F202" s="390"/>
      <c r="G202" s="390"/>
      <c r="H202" s="390"/>
      <c r="I202" s="390"/>
      <c r="J202" s="390"/>
    </row>
    <row r="203" spans="1:10" x14ac:dyDescent="0.3">
      <c r="A203" s="379" t="s">
        <v>68</v>
      </c>
      <c r="B203" s="380" t="s">
        <v>743</v>
      </c>
      <c r="C203" s="391">
        <v>2</v>
      </c>
      <c r="D203" s="391">
        <v>4</v>
      </c>
      <c r="E203" s="391"/>
      <c r="F203" s="391"/>
      <c r="G203" s="391"/>
      <c r="H203" s="391"/>
      <c r="I203" s="391"/>
      <c r="J203" s="391"/>
    </row>
    <row r="204" spans="1:10" x14ac:dyDescent="0.3">
      <c r="A204" s="383" t="s">
        <v>416</v>
      </c>
      <c r="B204" s="384" t="s">
        <v>868</v>
      </c>
      <c r="C204" s="393">
        <v>2</v>
      </c>
      <c r="D204" s="393">
        <v>4</v>
      </c>
      <c r="E204" s="162">
        <v>0</v>
      </c>
      <c r="F204" s="162">
        <f t="shared" si="9"/>
        <v>0</v>
      </c>
      <c r="G204" s="162">
        <f t="shared" si="10"/>
        <v>0</v>
      </c>
      <c r="H204" s="162">
        <f t="shared" si="11"/>
        <v>0</v>
      </c>
      <c r="I204" s="263"/>
      <c r="J204" s="224"/>
    </row>
    <row r="205" spans="1:10" x14ac:dyDescent="0.3">
      <c r="A205" s="383" t="s">
        <v>417</v>
      </c>
      <c r="B205" s="384" t="s">
        <v>870</v>
      </c>
      <c r="C205" s="393">
        <v>2</v>
      </c>
      <c r="D205" s="393">
        <v>4</v>
      </c>
      <c r="E205" s="162">
        <v>0</v>
      </c>
      <c r="F205" s="162">
        <f t="shared" si="9"/>
        <v>0</v>
      </c>
      <c r="G205" s="162">
        <f t="shared" si="10"/>
        <v>0</v>
      </c>
      <c r="H205" s="162">
        <f t="shared" si="11"/>
        <v>0</v>
      </c>
      <c r="I205" s="263"/>
      <c r="J205" s="224"/>
    </row>
    <row r="206" spans="1:10" x14ac:dyDescent="0.3">
      <c r="A206" s="383" t="s">
        <v>418</v>
      </c>
      <c r="B206" s="384" t="s">
        <v>872</v>
      </c>
      <c r="C206" s="393">
        <v>2</v>
      </c>
      <c r="D206" s="393">
        <v>4</v>
      </c>
      <c r="E206" s="162">
        <v>0</v>
      </c>
      <c r="F206" s="162">
        <f t="shared" si="9"/>
        <v>0</v>
      </c>
      <c r="G206" s="162">
        <f t="shared" si="10"/>
        <v>0</v>
      </c>
      <c r="H206" s="162">
        <f t="shared" si="11"/>
        <v>0</v>
      </c>
      <c r="I206" s="263"/>
      <c r="J206" s="224"/>
    </row>
    <row r="207" spans="1:10" x14ac:dyDescent="0.3">
      <c r="A207" s="379" t="s">
        <v>69</v>
      </c>
      <c r="B207" s="380" t="s">
        <v>759</v>
      </c>
      <c r="C207" s="391">
        <v>2</v>
      </c>
      <c r="D207" s="391">
        <v>4</v>
      </c>
      <c r="E207" s="391"/>
      <c r="F207" s="391"/>
      <c r="G207" s="391"/>
      <c r="H207" s="391"/>
      <c r="I207" s="391"/>
      <c r="J207" s="391"/>
    </row>
    <row r="208" spans="1:10" s="262" customFormat="1" ht="15.6" x14ac:dyDescent="0.3">
      <c r="A208" s="383" t="s">
        <v>1002</v>
      </c>
      <c r="B208" s="387" t="s">
        <v>874</v>
      </c>
      <c r="C208" s="393">
        <v>2</v>
      </c>
      <c r="D208" s="393">
        <v>4</v>
      </c>
      <c r="E208" s="162">
        <v>0</v>
      </c>
      <c r="F208" s="162">
        <f t="shared" si="9"/>
        <v>0</v>
      </c>
      <c r="G208" s="162">
        <f t="shared" si="10"/>
        <v>0</v>
      </c>
      <c r="H208" s="162">
        <f t="shared" si="11"/>
        <v>0</v>
      </c>
      <c r="I208" s="263"/>
      <c r="J208" s="261"/>
    </row>
    <row r="209" spans="1:10" x14ac:dyDescent="0.3">
      <c r="A209" s="383" t="s">
        <v>1003</v>
      </c>
      <c r="B209" s="383" t="s">
        <v>876</v>
      </c>
      <c r="C209" s="393">
        <v>3</v>
      </c>
      <c r="D209" s="393">
        <v>6</v>
      </c>
      <c r="E209" s="162">
        <v>0</v>
      </c>
      <c r="F209" s="162">
        <f t="shared" si="9"/>
        <v>0</v>
      </c>
      <c r="G209" s="162">
        <f t="shared" si="10"/>
        <v>0</v>
      </c>
      <c r="H209" s="162">
        <f t="shared" si="11"/>
        <v>0</v>
      </c>
      <c r="I209" s="263"/>
      <c r="J209" s="224"/>
    </row>
    <row r="210" spans="1:10" s="262" customFormat="1" ht="15.6" x14ac:dyDescent="0.3">
      <c r="A210" s="383" t="s">
        <v>1004</v>
      </c>
      <c r="B210" s="384" t="s">
        <v>878</v>
      </c>
      <c r="C210" s="393">
        <v>2</v>
      </c>
      <c r="D210" s="393">
        <v>4</v>
      </c>
      <c r="E210" s="162">
        <v>0</v>
      </c>
      <c r="F210" s="162">
        <f t="shared" si="9"/>
        <v>0</v>
      </c>
      <c r="G210" s="162">
        <f t="shared" si="10"/>
        <v>0</v>
      </c>
      <c r="H210" s="162">
        <f t="shared" si="11"/>
        <v>0</v>
      </c>
      <c r="I210" s="263"/>
      <c r="J210" s="261"/>
    </row>
    <row r="211" spans="1:10" x14ac:dyDescent="0.3">
      <c r="A211" s="383" t="s">
        <v>1005</v>
      </c>
      <c r="B211" s="384" t="s">
        <v>870</v>
      </c>
      <c r="C211" s="393">
        <v>2</v>
      </c>
      <c r="D211" s="393">
        <v>4</v>
      </c>
      <c r="E211" s="162">
        <v>0</v>
      </c>
      <c r="F211" s="162">
        <f t="shared" si="9"/>
        <v>0</v>
      </c>
      <c r="G211" s="162">
        <f t="shared" si="10"/>
        <v>0</v>
      </c>
      <c r="H211" s="162">
        <f t="shared" si="11"/>
        <v>0</v>
      </c>
      <c r="I211" s="263"/>
      <c r="J211" s="224"/>
    </row>
    <row r="212" spans="1:10" x14ac:dyDescent="0.3">
      <c r="A212" s="383" t="s">
        <v>1006</v>
      </c>
      <c r="B212" s="384" t="s">
        <v>872</v>
      </c>
      <c r="C212" s="393">
        <v>2</v>
      </c>
      <c r="D212" s="393">
        <v>4</v>
      </c>
      <c r="E212" s="162">
        <v>0</v>
      </c>
      <c r="F212" s="162">
        <f t="shared" si="9"/>
        <v>0</v>
      </c>
      <c r="G212" s="162">
        <f t="shared" si="10"/>
        <v>0</v>
      </c>
      <c r="H212" s="162">
        <f t="shared" si="11"/>
        <v>0</v>
      </c>
      <c r="I212" s="263"/>
      <c r="J212" s="224"/>
    </row>
    <row r="213" spans="1:10" x14ac:dyDescent="0.3">
      <c r="A213" s="379" t="s">
        <v>70</v>
      </c>
      <c r="B213" s="380" t="s">
        <v>801</v>
      </c>
      <c r="C213" s="391">
        <v>2</v>
      </c>
      <c r="D213" s="391">
        <v>4</v>
      </c>
      <c r="E213" s="391"/>
      <c r="F213" s="391"/>
      <c r="G213" s="391"/>
      <c r="H213" s="391"/>
      <c r="I213" s="391"/>
      <c r="J213" s="391"/>
    </row>
    <row r="214" spans="1:10" x14ac:dyDescent="0.3">
      <c r="A214" s="383" t="s">
        <v>1007</v>
      </c>
      <c r="B214" s="387" t="s">
        <v>882</v>
      </c>
      <c r="C214" s="393">
        <v>2</v>
      </c>
      <c r="D214" s="393">
        <v>4</v>
      </c>
      <c r="E214" s="162">
        <v>0</v>
      </c>
      <c r="F214" s="162">
        <f t="shared" si="9"/>
        <v>0</v>
      </c>
      <c r="G214" s="162">
        <f t="shared" si="10"/>
        <v>0</v>
      </c>
      <c r="H214" s="162">
        <f t="shared" si="11"/>
        <v>0</v>
      </c>
      <c r="I214" s="263"/>
      <c r="J214" s="224"/>
    </row>
    <row r="215" spans="1:10" x14ac:dyDescent="0.3">
      <c r="A215" s="383" t="s">
        <v>1008</v>
      </c>
      <c r="B215" s="384" t="s">
        <v>884</v>
      </c>
      <c r="C215" s="393">
        <v>2</v>
      </c>
      <c r="D215" s="393">
        <v>4</v>
      </c>
      <c r="E215" s="162">
        <v>0</v>
      </c>
      <c r="F215" s="162">
        <f t="shared" si="9"/>
        <v>0</v>
      </c>
      <c r="G215" s="162">
        <f t="shared" si="10"/>
        <v>0</v>
      </c>
      <c r="H215" s="162">
        <f t="shared" si="11"/>
        <v>0</v>
      </c>
      <c r="I215" s="263"/>
      <c r="J215" s="224"/>
    </row>
    <row r="216" spans="1:10" s="262" customFormat="1" ht="15.6" x14ac:dyDescent="0.3">
      <c r="A216" s="383" t="s">
        <v>1009</v>
      </c>
      <c r="B216" s="384" t="s">
        <v>870</v>
      </c>
      <c r="C216" s="393">
        <v>2</v>
      </c>
      <c r="D216" s="393">
        <v>4</v>
      </c>
      <c r="E216" s="162">
        <v>0</v>
      </c>
      <c r="F216" s="162">
        <f t="shared" si="9"/>
        <v>0</v>
      </c>
      <c r="G216" s="162">
        <f t="shared" si="10"/>
        <v>0</v>
      </c>
      <c r="H216" s="162">
        <f t="shared" si="11"/>
        <v>0</v>
      </c>
      <c r="I216" s="263"/>
      <c r="J216" s="261"/>
    </row>
    <row r="217" spans="1:10" x14ac:dyDescent="0.3">
      <c r="A217" s="383" t="s">
        <v>1010</v>
      </c>
      <c r="B217" s="384" t="s">
        <v>872</v>
      </c>
      <c r="C217" s="393">
        <v>2</v>
      </c>
      <c r="D217" s="393">
        <v>4</v>
      </c>
      <c r="E217" s="162">
        <v>0</v>
      </c>
      <c r="F217" s="162">
        <f t="shared" si="9"/>
        <v>0</v>
      </c>
      <c r="G217" s="162">
        <f t="shared" si="10"/>
        <v>0</v>
      </c>
      <c r="H217" s="162">
        <f t="shared" si="11"/>
        <v>0</v>
      </c>
      <c r="I217" s="263"/>
      <c r="J217" s="224"/>
    </row>
    <row r="218" spans="1:10" x14ac:dyDescent="0.3">
      <c r="A218" s="379" t="s">
        <v>71</v>
      </c>
      <c r="B218" s="380" t="s">
        <v>835</v>
      </c>
      <c r="C218" s="391">
        <v>2</v>
      </c>
      <c r="D218" s="391">
        <v>4</v>
      </c>
      <c r="E218" s="391"/>
      <c r="F218" s="391"/>
      <c r="G218" s="391"/>
      <c r="H218" s="391"/>
      <c r="I218" s="391"/>
      <c r="J218" s="391"/>
    </row>
    <row r="219" spans="1:10" x14ac:dyDescent="0.3">
      <c r="A219" s="383" t="s">
        <v>887</v>
      </c>
      <c r="B219" s="387" t="s">
        <v>888</v>
      </c>
      <c r="C219" s="393">
        <v>2</v>
      </c>
      <c r="D219" s="393">
        <v>4</v>
      </c>
      <c r="E219" s="162">
        <v>0</v>
      </c>
      <c r="F219" s="162">
        <f t="shared" si="9"/>
        <v>0</v>
      </c>
      <c r="G219" s="162">
        <f t="shared" si="10"/>
        <v>0</v>
      </c>
      <c r="H219" s="162">
        <f t="shared" si="11"/>
        <v>0</v>
      </c>
      <c r="I219" s="263"/>
      <c r="J219" s="224"/>
    </row>
    <row r="220" spans="1:10" s="262" customFormat="1" ht="15.6" x14ac:dyDescent="0.3">
      <c r="A220" s="383" t="s">
        <v>1011</v>
      </c>
      <c r="B220" s="384" t="s">
        <v>890</v>
      </c>
      <c r="C220" s="393">
        <v>2</v>
      </c>
      <c r="D220" s="393">
        <v>4</v>
      </c>
      <c r="E220" s="162">
        <v>0</v>
      </c>
      <c r="F220" s="162">
        <f t="shared" si="9"/>
        <v>0</v>
      </c>
      <c r="G220" s="162">
        <f t="shared" si="10"/>
        <v>0</v>
      </c>
      <c r="H220" s="162">
        <f t="shared" si="11"/>
        <v>0</v>
      </c>
      <c r="I220" s="263"/>
      <c r="J220" s="261"/>
    </row>
    <row r="221" spans="1:10" x14ac:dyDescent="0.3">
      <c r="A221" s="383" t="s">
        <v>1012</v>
      </c>
      <c r="B221" s="385" t="s">
        <v>892</v>
      </c>
      <c r="C221" s="394">
        <v>2</v>
      </c>
      <c r="D221" s="394">
        <v>4</v>
      </c>
      <c r="E221" s="162">
        <v>0</v>
      </c>
      <c r="F221" s="162">
        <f t="shared" si="9"/>
        <v>0</v>
      </c>
      <c r="G221" s="162">
        <f t="shared" si="10"/>
        <v>0</v>
      </c>
      <c r="H221" s="162">
        <f t="shared" si="11"/>
        <v>0</v>
      </c>
      <c r="I221" s="263"/>
      <c r="J221" s="224"/>
    </row>
    <row r="222" spans="1:10" x14ac:dyDescent="0.3">
      <c r="A222" s="383" t="s">
        <v>1013</v>
      </c>
      <c r="B222" s="384" t="s">
        <v>870</v>
      </c>
      <c r="C222" s="393">
        <v>2</v>
      </c>
      <c r="D222" s="393">
        <v>4</v>
      </c>
      <c r="E222" s="162">
        <v>0</v>
      </c>
      <c r="F222" s="162">
        <f t="shared" si="9"/>
        <v>0</v>
      </c>
      <c r="G222" s="162">
        <f t="shared" si="10"/>
        <v>0</v>
      </c>
      <c r="H222" s="162">
        <f t="shared" si="11"/>
        <v>0</v>
      </c>
      <c r="I222" s="263"/>
      <c r="J222" s="224"/>
    </row>
    <row r="223" spans="1:10" s="262" customFormat="1" ht="15.6" x14ac:dyDescent="0.3">
      <c r="A223" s="383" t="s">
        <v>1014</v>
      </c>
      <c r="B223" s="384" t="s">
        <v>872</v>
      </c>
      <c r="C223" s="393">
        <v>2</v>
      </c>
      <c r="D223" s="393">
        <v>4</v>
      </c>
      <c r="E223" s="162">
        <v>0</v>
      </c>
      <c r="F223" s="162">
        <f t="shared" si="9"/>
        <v>0</v>
      </c>
      <c r="G223" s="162">
        <f t="shared" si="10"/>
        <v>0</v>
      </c>
      <c r="H223" s="162">
        <f t="shared" si="11"/>
        <v>0</v>
      </c>
      <c r="I223" s="263"/>
      <c r="J223" s="261"/>
    </row>
    <row r="224" spans="1:10" ht="18" x14ac:dyDescent="0.35">
      <c r="A224" s="377">
        <v>2.2999999999999998</v>
      </c>
      <c r="B224" s="378" t="s">
        <v>895</v>
      </c>
      <c r="C224" s="390">
        <v>2</v>
      </c>
      <c r="D224" s="390">
        <v>4</v>
      </c>
      <c r="E224" s="390"/>
      <c r="F224" s="390"/>
      <c r="G224" s="390"/>
      <c r="H224" s="390"/>
      <c r="I224" s="390"/>
      <c r="J224" s="390"/>
    </row>
    <row r="225" spans="1:10" x14ac:dyDescent="0.3">
      <c r="A225" s="379" t="s">
        <v>74</v>
      </c>
      <c r="B225" s="380" t="s">
        <v>896</v>
      </c>
      <c r="C225" s="391">
        <v>2</v>
      </c>
      <c r="D225" s="391">
        <v>4</v>
      </c>
      <c r="E225" s="391"/>
      <c r="F225" s="391"/>
      <c r="G225" s="391"/>
      <c r="H225" s="391"/>
      <c r="I225" s="391"/>
      <c r="J225" s="391"/>
    </row>
    <row r="226" spans="1:10" x14ac:dyDescent="0.3">
      <c r="A226" s="381" t="s">
        <v>1015</v>
      </c>
      <c r="B226" s="382" t="s">
        <v>898</v>
      </c>
      <c r="C226" s="392">
        <v>2</v>
      </c>
      <c r="D226" s="392">
        <v>4</v>
      </c>
      <c r="E226" s="392"/>
      <c r="F226" s="392"/>
      <c r="G226" s="392"/>
      <c r="H226" s="392"/>
      <c r="I226" s="392"/>
      <c r="J226" s="392"/>
    </row>
    <row r="227" spans="1:10" s="262" customFormat="1" ht="15.6" x14ac:dyDescent="0.3">
      <c r="A227" s="383" t="s">
        <v>1016</v>
      </c>
      <c r="B227" s="384" t="s">
        <v>900</v>
      </c>
      <c r="C227" s="393">
        <v>2</v>
      </c>
      <c r="D227" s="393">
        <v>4</v>
      </c>
      <c r="E227" s="162">
        <v>0</v>
      </c>
      <c r="F227" s="162">
        <f t="shared" si="9"/>
        <v>0</v>
      </c>
      <c r="G227" s="162">
        <f t="shared" si="10"/>
        <v>0</v>
      </c>
      <c r="H227" s="162">
        <f t="shared" si="11"/>
        <v>0</v>
      </c>
      <c r="I227" s="263"/>
      <c r="J227" s="261"/>
    </row>
    <row r="228" spans="1:10" x14ac:dyDescent="0.3">
      <c r="A228" s="383" t="s">
        <v>1017</v>
      </c>
      <c r="B228" s="384" t="s">
        <v>902</v>
      </c>
      <c r="C228" s="393">
        <v>2</v>
      </c>
      <c r="D228" s="393">
        <v>4</v>
      </c>
      <c r="E228" s="162">
        <v>0</v>
      </c>
      <c r="F228" s="162">
        <f t="shared" si="9"/>
        <v>0</v>
      </c>
      <c r="G228" s="162">
        <f t="shared" si="10"/>
        <v>0</v>
      </c>
      <c r="H228" s="162">
        <f t="shared" si="11"/>
        <v>0</v>
      </c>
      <c r="I228" s="263"/>
      <c r="J228" s="224"/>
    </row>
    <row r="229" spans="1:10" s="262" customFormat="1" ht="15.6" x14ac:dyDescent="0.3">
      <c r="A229" s="383" t="s">
        <v>1018</v>
      </c>
      <c r="B229" s="384" t="s">
        <v>904</v>
      </c>
      <c r="C229" s="393">
        <v>1</v>
      </c>
      <c r="D229" s="393">
        <v>2</v>
      </c>
      <c r="E229" s="162">
        <v>0</v>
      </c>
      <c r="F229" s="162">
        <f t="shared" si="9"/>
        <v>0</v>
      </c>
      <c r="G229" s="162">
        <f t="shared" si="10"/>
        <v>0</v>
      </c>
      <c r="H229" s="162">
        <f t="shared" si="11"/>
        <v>0</v>
      </c>
      <c r="I229" s="263"/>
      <c r="J229" s="261"/>
    </row>
    <row r="230" spans="1:10" x14ac:dyDescent="0.3">
      <c r="A230" s="381" t="s">
        <v>505</v>
      </c>
      <c r="B230" s="382" t="s">
        <v>905</v>
      </c>
      <c r="C230" s="392">
        <v>2</v>
      </c>
      <c r="D230" s="392">
        <v>4</v>
      </c>
      <c r="E230" s="392"/>
      <c r="F230" s="392"/>
      <c r="G230" s="392"/>
      <c r="H230" s="392"/>
      <c r="I230" s="392"/>
      <c r="J230" s="392"/>
    </row>
    <row r="231" spans="1:10" x14ac:dyDescent="0.3">
      <c r="A231" s="383" t="s">
        <v>1019</v>
      </c>
      <c r="B231" s="384" t="s">
        <v>907</v>
      </c>
      <c r="C231" s="393">
        <v>2</v>
      </c>
      <c r="D231" s="393">
        <v>4</v>
      </c>
      <c r="E231" s="162">
        <v>0</v>
      </c>
      <c r="F231" s="162">
        <f t="shared" si="9"/>
        <v>0</v>
      </c>
      <c r="G231" s="162">
        <f t="shared" si="10"/>
        <v>0</v>
      </c>
      <c r="H231" s="162">
        <f t="shared" si="11"/>
        <v>0</v>
      </c>
      <c r="I231" s="263"/>
      <c r="J231" s="224"/>
    </row>
    <row r="232" spans="1:10" s="262" customFormat="1" ht="15.6" x14ac:dyDescent="0.3">
      <c r="A232" s="383" t="s">
        <v>1020</v>
      </c>
      <c r="B232" s="384" t="s">
        <v>909</v>
      </c>
      <c r="C232" s="393">
        <v>2</v>
      </c>
      <c r="D232" s="393">
        <v>4</v>
      </c>
      <c r="E232" s="162">
        <v>0</v>
      </c>
      <c r="F232" s="162">
        <f t="shared" si="9"/>
        <v>0</v>
      </c>
      <c r="G232" s="162">
        <f t="shared" si="10"/>
        <v>0</v>
      </c>
      <c r="H232" s="162">
        <f t="shared" si="11"/>
        <v>0</v>
      </c>
      <c r="I232" s="263"/>
      <c r="J232" s="261"/>
    </row>
    <row r="233" spans="1:10" x14ac:dyDescent="0.3">
      <c r="A233" s="381" t="s">
        <v>81</v>
      </c>
      <c r="B233" s="382" t="s">
        <v>911</v>
      </c>
      <c r="C233" s="392">
        <v>2</v>
      </c>
      <c r="D233" s="392">
        <v>4</v>
      </c>
      <c r="E233" s="392"/>
      <c r="F233" s="392"/>
      <c r="G233" s="392"/>
      <c r="H233" s="392"/>
      <c r="I233" s="392"/>
      <c r="J233" s="392"/>
    </row>
    <row r="234" spans="1:10" s="262" customFormat="1" ht="15.6" x14ac:dyDescent="0.3">
      <c r="A234" s="383" t="s">
        <v>1021</v>
      </c>
      <c r="B234" s="384" t="s">
        <v>913</v>
      </c>
      <c r="C234" s="393">
        <v>2</v>
      </c>
      <c r="D234" s="393">
        <v>4</v>
      </c>
      <c r="E234" s="162">
        <v>0</v>
      </c>
      <c r="F234" s="162">
        <f t="shared" si="9"/>
        <v>0</v>
      </c>
      <c r="G234" s="162">
        <f t="shared" si="10"/>
        <v>0</v>
      </c>
      <c r="H234" s="162">
        <f t="shared" si="11"/>
        <v>0</v>
      </c>
      <c r="I234" s="263"/>
      <c r="J234" s="261"/>
    </row>
    <row r="235" spans="1:10" x14ac:dyDescent="0.3">
      <c r="A235" s="381" t="s">
        <v>1022</v>
      </c>
      <c r="B235" s="382" t="s">
        <v>915</v>
      </c>
      <c r="C235" s="392">
        <v>1</v>
      </c>
      <c r="D235" s="392">
        <v>2</v>
      </c>
      <c r="E235" s="392"/>
      <c r="F235" s="392"/>
      <c r="G235" s="392"/>
      <c r="H235" s="392"/>
      <c r="I235" s="392"/>
      <c r="J235" s="392"/>
    </row>
    <row r="236" spans="1:10" x14ac:dyDescent="0.3">
      <c r="A236" s="383" t="s">
        <v>1023</v>
      </c>
      <c r="B236" s="384" t="s">
        <v>785</v>
      </c>
      <c r="C236" s="393">
        <v>4</v>
      </c>
      <c r="D236" s="393">
        <v>8</v>
      </c>
      <c r="E236" s="162">
        <v>0</v>
      </c>
      <c r="F236" s="162">
        <f t="shared" si="9"/>
        <v>0</v>
      </c>
      <c r="G236" s="162">
        <f t="shared" si="10"/>
        <v>0</v>
      </c>
      <c r="H236" s="162">
        <f t="shared" si="11"/>
        <v>0</v>
      </c>
      <c r="I236" s="263"/>
      <c r="J236" s="224"/>
    </row>
    <row r="237" spans="1:10" x14ac:dyDescent="0.3">
      <c r="A237" s="383" t="s">
        <v>1024</v>
      </c>
      <c r="B237" s="384" t="s">
        <v>918</v>
      </c>
      <c r="C237" s="393">
        <v>2</v>
      </c>
      <c r="D237" s="393">
        <v>4</v>
      </c>
      <c r="E237" s="162">
        <v>0</v>
      </c>
      <c r="F237" s="162">
        <f t="shared" si="9"/>
        <v>0</v>
      </c>
      <c r="G237" s="162">
        <f t="shared" si="10"/>
        <v>0</v>
      </c>
      <c r="H237" s="162">
        <f t="shared" si="11"/>
        <v>0</v>
      </c>
      <c r="I237" s="263"/>
      <c r="J237" s="224"/>
    </row>
    <row r="238" spans="1:10" x14ac:dyDescent="0.3">
      <c r="A238" s="383" t="s">
        <v>1025</v>
      </c>
      <c r="B238" s="384" t="s">
        <v>920</v>
      </c>
      <c r="C238" s="393">
        <v>2</v>
      </c>
      <c r="D238" s="393">
        <v>4</v>
      </c>
      <c r="E238" s="162">
        <v>0</v>
      </c>
      <c r="F238" s="162">
        <f t="shared" si="9"/>
        <v>0</v>
      </c>
      <c r="G238" s="162">
        <f t="shared" si="10"/>
        <v>0</v>
      </c>
      <c r="H238" s="162">
        <f t="shared" si="11"/>
        <v>0</v>
      </c>
      <c r="I238" s="263"/>
      <c r="J238" s="224"/>
    </row>
    <row r="239" spans="1:10" x14ac:dyDescent="0.3">
      <c r="A239" s="383" t="s">
        <v>1026</v>
      </c>
      <c r="B239" s="384" t="s">
        <v>922</v>
      </c>
      <c r="C239" s="393">
        <v>2</v>
      </c>
      <c r="D239" s="393">
        <v>4</v>
      </c>
      <c r="E239" s="162">
        <v>0</v>
      </c>
      <c r="F239" s="162">
        <f t="shared" si="9"/>
        <v>0</v>
      </c>
      <c r="G239" s="162">
        <f t="shared" si="10"/>
        <v>0</v>
      </c>
      <c r="H239" s="162">
        <f t="shared" si="11"/>
        <v>0</v>
      </c>
      <c r="I239" s="263"/>
      <c r="J239" s="224"/>
    </row>
    <row r="240" spans="1:10" s="256" customFormat="1" ht="18" x14ac:dyDescent="0.3">
      <c r="A240" s="383" t="s">
        <v>1027</v>
      </c>
      <c r="B240" s="384" t="s">
        <v>924</v>
      </c>
      <c r="C240" s="393">
        <v>1</v>
      </c>
      <c r="D240" s="393">
        <v>2</v>
      </c>
      <c r="E240" s="162">
        <v>0</v>
      </c>
      <c r="F240" s="162">
        <f t="shared" si="9"/>
        <v>0</v>
      </c>
      <c r="G240" s="162">
        <f t="shared" si="10"/>
        <v>0</v>
      </c>
      <c r="H240" s="162">
        <f t="shared" si="11"/>
        <v>0</v>
      </c>
      <c r="I240" s="263"/>
      <c r="J240" s="264"/>
    </row>
    <row r="241" spans="1:10" s="262" customFormat="1" ht="15.6" x14ac:dyDescent="0.3">
      <c r="A241" s="379" t="s">
        <v>505</v>
      </c>
      <c r="B241" s="380" t="s">
        <v>925</v>
      </c>
      <c r="C241" s="391">
        <v>0</v>
      </c>
      <c r="D241" s="391">
        <v>0</v>
      </c>
      <c r="E241" s="391"/>
      <c r="F241" s="391"/>
      <c r="G241" s="391"/>
      <c r="H241" s="391"/>
      <c r="I241" s="391"/>
      <c r="J241" s="391"/>
    </row>
    <row r="242" spans="1:10" x14ac:dyDescent="0.3">
      <c r="A242" s="383" t="s">
        <v>1019</v>
      </c>
      <c r="B242" s="384" t="s">
        <v>926</v>
      </c>
      <c r="C242" s="393">
        <v>0</v>
      </c>
      <c r="D242" s="393">
        <v>0</v>
      </c>
      <c r="E242" s="162">
        <v>0</v>
      </c>
      <c r="F242" s="162">
        <f t="shared" si="9"/>
        <v>0</v>
      </c>
      <c r="G242" s="162">
        <f t="shared" si="10"/>
        <v>0</v>
      </c>
      <c r="H242" s="162">
        <f t="shared" si="11"/>
        <v>0</v>
      </c>
      <c r="I242" s="263"/>
      <c r="J242" s="224"/>
    </row>
    <row r="243" spans="1:10" x14ac:dyDescent="0.3">
      <c r="A243" s="383" t="s">
        <v>1020</v>
      </c>
      <c r="B243" s="384" t="s">
        <v>907</v>
      </c>
      <c r="C243" s="393">
        <v>0</v>
      </c>
      <c r="D243" s="393">
        <v>0</v>
      </c>
      <c r="E243" s="162">
        <v>0</v>
      </c>
      <c r="F243" s="162">
        <f t="shared" si="9"/>
        <v>0</v>
      </c>
      <c r="G243" s="162">
        <f t="shared" si="10"/>
        <v>0</v>
      </c>
      <c r="H243" s="162">
        <f t="shared" si="11"/>
        <v>0</v>
      </c>
      <c r="I243" s="263"/>
      <c r="J243" s="224"/>
    </row>
    <row r="244" spans="1:10" x14ac:dyDescent="0.3">
      <c r="A244" s="383" t="s">
        <v>1028</v>
      </c>
      <c r="B244" s="384" t="s">
        <v>909</v>
      </c>
      <c r="C244" s="393">
        <v>0</v>
      </c>
      <c r="D244" s="393">
        <v>0</v>
      </c>
      <c r="E244" s="162">
        <v>0</v>
      </c>
      <c r="F244" s="162">
        <f t="shared" si="9"/>
        <v>0</v>
      </c>
      <c r="G244" s="162">
        <f t="shared" si="10"/>
        <v>0</v>
      </c>
      <c r="H244" s="162">
        <f t="shared" si="11"/>
        <v>0</v>
      </c>
      <c r="I244" s="263"/>
      <c r="J244" s="224"/>
    </row>
    <row r="245" spans="1:10" x14ac:dyDescent="0.3">
      <c r="A245" s="383" t="s">
        <v>928</v>
      </c>
      <c r="B245" s="384" t="s">
        <v>913</v>
      </c>
      <c r="C245" s="393">
        <v>0</v>
      </c>
      <c r="D245" s="393">
        <v>0</v>
      </c>
      <c r="E245" s="162">
        <v>0</v>
      </c>
      <c r="F245" s="162">
        <f t="shared" si="9"/>
        <v>0</v>
      </c>
      <c r="G245" s="162">
        <f t="shared" si="10"/>
        <v>0</v>
      </c>
      <c r="H245" s="162">
        <f t="shared" si="11"/>
        <v>0</v>
      </c>
      <c r="I245" s="263"/>
      <c r="J245" s="224"/>
    </row>
    <row r="246" spans="1:10" x14ac:dyDescent="0.3">
      <c r="A246" s="383" t="s">
        <v>929</v>
      </c>
      <c r="B246" s="384" t="s">
        <v>930</v>
      </c>
      <c r="C246" s="393">
        <v>0</v>
      </c>
      <c r="D246" s="393">
        <v>0</v>
      </c>
      <c r="E246" s="162">
        <v>0</v>
      </c>
      <c r="F246" s="162">
        <f t="shared" si="9"/>
        <v>0</v>
      </c>
      <c r="G246" s="162">
        <f t="shared" si="10"/>
        <v>0</v>
      </c>
      <c r="H246" s="162">
        <f t="shared" si="11"/>
        <v>0</v>
      </c>
      <c r="I246" s="263"/>
      <c r="J246" s="224"/>
    </row>
    <row r="247" spans="1:10" ht="21" x14ac:dyDescent="0.4">
      <c r="A247" s="375">
        <v>3</v>
      </c>
      <c r="B247" s="376" t="s">
        <v>1029</v>
      </c>
      <c r="C247" s="414">
        <v>1</v>
      </c>
      <c r="D247" s="414">
        <v>5</v>
      </c>
      <c r="E247" s="414"/>
      <c r="F247" s="414"/>
      <c r="G247" s="414"/>
      <c r="H247" s="414"/>
      <c r="I247" s="414"/>
      <c r="J247" s="414"/>
    </row>
    <row r="248" spans="1:10" ht="18" x14ac:dyDescent="0.35">
      <c r="A248" s="377">
        <v>3.1</v>
      </c>
      <c r="B248" s="378" t="s">
        <v>742</v>
      </c>
      <c r="C248" s="390">
        <v>1</v>
      </c>
      <c r="D248" s="390">
        <v>5</v>
      </c>
      <c r="E248" s="390"/>
      <c r="F248" s="390"/>
      <c r="G248" s="390"/>
      <c r="H248" s="390"/>
      <c r="I248" s="390"/>
      <c r="J248" s="390"/>
    </row>
    <row r="249" spans="1:10" x14ac:dyDescent="0.3">
      <c r="A249" s="379" t="s">
        <v>79</v>
      </c>
      <c r="B249" s="380" t="s">
        <v>743</v>
      </c>
      <c r="C249" s="391">
        <v>1</v>
      </c>
      <c r="D249" s="391">
        <v>5</v>
      </c>
      <c r="E249" s="391"/>
      <c r="F249" s="391"/>
      <c r="G249" s="391"/>
      <c r="H249" s="391"/>
      <c r="I249" s="391"/>
      <c r="J249" s="391"/>
    </row>
    <row r="250" spans="1:10" x14ac:dyDescent="0.3">
      <c r="A250" s="381" t="s">
        <v>1030</v>
      </c>
      <c r="B250" s="382" t="s">
        <v>745</v>
      </c>
      <c r="C250" s="392">
        <v>1</v>
      </c>
      <c r="D250" s="392">
        <v>5</v>
      </c>
      <c r="E250" s="392"/>
      <c r="F250" s="392"/>
      <c r="G250" s="392"/>
      <c r="H250" s="392"/>
      <c r="I250" s="392"/>
      <c r="J250" s="392"/>
    </row>
    <row r="251" spans="1:10" x14ac:dyDescent="0.3">
      <c r="A251" s="383" t="s">
        <v>1031</v>
      </c>
      <c r="B251" s="384" t="s">
        <v>747</v>
      </c>
      <c r="C251" s="393">
        <v>1</v>
      </c>
      <c r="D251" s="393">
        <v>5</v>
      </c>
      <c r="E251" s="162">
        <v>0</v>
      </c>
      <c r="F251" s="162">
        <f t="shared" si="9"/>
        <v>0</v>
      </c>
      <c r="G251" s="162">
        <f t="shared" si="10"/>
        <v>0</v>
      </c>
      <c r="H251" s="162">
        <f t="shared" si="11"/>
        <v>0</v>
      </c>
      <c r="I251" s="263"/>
      <c r="J251" s="224"/>
    </row>
    <row r="252" spans="1:10" x14ac:dyDescent="0.3">
      <c r="A252" s="381" t="s">
        <v>1032</v>
      </c>
      <c r="B252" s="382" t="s">
        <v>749</v>
      </c>
      <c r="C252" s="392">
        <v>1</v>
      </c>
      <c r="D252" s="392">
        <v>5</v>
      </c>
      <c r="E252" s="392"/>
      <c r="F252" s="392"/>
      <c r="G252" s="392"/>
      <c r="H252" s="392"/>
      <c r="I252" s="392"/>
      <c r="J252" s="392"/>
    </row>
    <row r="253" spans="1:10" x14ac:dyDescent="0.3">
      <c r="A253" s="383" t="s">
        <v>1033</v>
      </c>
      <c r="B253" s="384" t="s">
        <v>751</v>
      </c>
      <c r="C253" s="393">
        <v>1</v>
      </c>
      <c r="D253" s="393">
        <v>5</v>
      </c>
      <c r="E253" s="162">
        <v>0</v>
      </c>
      <c r="F253" s="162">
        <f t="shared" si="9"/>
        <v>0</v>
      </c>
      <c r="G253" s="162">
        <f t="shared" si="10"/>
        <v>0</v>
      </c>
      <c r="H253" s="162">
        <f t="shared" si="11"/>
        <v>0</v>
      </c>
      <c r="I253" s="263"/>
      <c r="J253" s="224"/>
    </row>
    <row r="254" spans="1:10" x14ac:dyDescent="0.3">
      <c r="A254" s="383" t="s">
        <v>1034</v>
      </c>
      <c r="B254" s="384" t="s">
        <v>753</v>
      </c>
      <c r="C254" s="393">
        <v>0</v>
      </c>
      <c r="D254" s="393">
        <v>0</v>
      </c>
      <c r="E254" s="162">
        <v>0</v>
      </c>
      <c r="F254" s="162">
        <f t="shared" ref="F254:F314" si="12">E254*D254</f>
        <v>0</v>
      </c>
      <c r="G254" s="162">
        <f t="shared" ref="G254:G314" si="13">F254*$G$4</f>
        <v>0</v>
      </c>
      <c r="H254" s="162">
        <f t="shared" ref="H254:H314" si="14">F254+G254</f>
        <v>0</v>
      </c>
      <c r="I254" s="263"/>
      <c r="J254" s="224"/>
    </row>
    <row r="255" spans="1:10" s="262" customFormat="1" ht="15.6" x14ac:dyDescent="0.3">
      <c r="A255" s="383" t="s">
        <v>1035</v>
      </c>
      <c r="B255" s="384" t="s">
        <v>755</v>
      </c>
      <c r="C255" s="393">
        <v>1</v>
      </c>
      <c r="D255" s="393">
        <v>5</v>
      </c>
      <c r="E255" s="162">
        <v>0</v>
      </c>
      <c r="F255" s="162">
        <f t="shared" si="12"/>
        <v>0</v>
      </c>
      <c r="G255" s="162">
        <f t="shared" si="13"/>
        <v>0</v>
      </c>
      <c r="H255" s="162">
        <f t="shared" si="14"/>
        <v>0</v>
      </c>
      <c r="I255" s="263"/>
      <c r="J255" s="261"/>
    </row>
    <row r="256" spans="1:10" x14ac:dyDescent="0.3">
      <c r="A256" s="383" t="s">
        <v>1036</v>
      </c>
      <c r="B256" s="384" t="s">
        <v>450</v>
      </c>
      <c r="C256" s="393">
        <v>1</v>
      </c>
      <c r="D256" s="393">
        <v>5</v>
      </c>
      <c r="E256" s="162">
        <v>0</v>
      </c>
      <c r="F256" s="162">
        <f t="shared" si="12"/>
        <v>0</v>
      </c>
      <c r="G256" s="162">
        <f t="shared" si="13"/>
        <v>0</v>
      </c>
      <c r="H256" s="162">
        <f t="shared" si="14"/>
        <v>0</v>
      </c>
      <c r="I256" s="263"/>
      <c r="J256" s="224"/>
    </row>
    <row r="257" spans="1:10" x14ac:dyDescent="0.3">
      <c r="A257" s="383" t="s">
        <v>1037</v>
      </c>
      <c r="B257" s="384" t="s">
        <v>758</v>
      </c>
      <c r="C257" s="393">
        <v>0</v>
      </c>
      <c r="D257" s="393">
        <v>0</v>
      </c>
      <c r="E257" s="162">
        <v>0</v>
      </c>
      <c r="F257" s="162">
        <f t="shared" si="12"/>
        <v>0</v>
      </c>
      <c r="G257" s="162">
        <f t="shared" si="13"/>
        <v>0</v>
      </c>
      <c r="H257" s="162">
        <f t="shared" si="14"/>
        <v>0</v>
      </c>
      <c r="I257" s="263"/>
      <c r="J257" s="224"/>
    </row>
    <row r="258" spans="1:10" x14ac:dyDescent="0.3">
      <c r="A258" s="379" t="s">
        <v>80</v>
      </c>
      <c r="B258" s="380" t="s">
        <v>759</v>
      </c>
      <c r="C258" s="391">
        <v>1</v>
      </c>
      <c r="D258" s="391">
        <v>5</v>
      </c>
      <c r="E258" s="391"/>
      <c r="F258" s="391"/>
      <c r="G258" s="391"/>
      <c r="H258" s="391"/>
      <c r="I258" s="391"/>
      <c r="J258" s="391"/>
    </row>
    <row r="259" spans="1:10" x14ac:dyDescent="0.3">
      <c r="A259" s="381" t="s">
        <v>1038</v>
      </c>
      <c r="B259" s="382" t="s">
        <v>761</v>
      </c>
      <c r="C259" s="392">
        <v>1</v>
      </c>
      <c r="D259" s="392">
        <v>5</v>
      </c>
      <c r="E259" s="392"/>
      <c r="F259" s="392"/>
      <c r="G259" s="392"/>
      <c r="H259" s="392"/>
      <c r="I259" s="392"/>
      <c r="J259" s="392"/>
    </row>
    <row r="260" spans="1:10" s="262" customFormat="1" ht="15.6" x14ac:dyDescent="0.3">
      <c r="A260" s="383" t="s">
        <v>1039</v>
      </c>
      <c r="B260" s="384" t="s">
        <v>763</v>
      </c>
      <c r="C260" s="393">
        <v>1</v>
      </c>
      <c r="D260" s="393">
        <v>5</v>
      </c>
      <c r="E260" s="162">
        <v>0</v>
      </c>
      <c r="F260" s="162">
        <f t="shared" si="12"/>
        <v>0</v>
      </c>
      <c r="G260" s="162">
        <f t="shared" si="13"/>
        <v>0</v>
      </c>
      <c r="H260" s="162">
        <f t="shared" si="14"/>
        <v>0</v>
      </c>
      <c r="I260" s="263"/>
      <c r="J260" s="261"/>
    </row>
    <row r="261" spans="1:10" s="262" customFormat="1" ht="15.6" x14ac:dyDescent="0.3">
      <c r="A261" s="383" t="s">
        <v>1040</v>
      </c>
      <c r="B261" s="384" t="s">
        <v>766</v>
      </c>
      <c r="C261" s="393">
        <v>1</v>
      </c>
      <c r="D261" s="393">
        <v>5</v>
      </c>
      <c r="E261" s="162">
        <v>0</v>
      </c>
      <c r="F261" s="162">
        <f t="shared" si="12"/>
        <v>0</v>
      </c>
      <c r="G261" s="162">
        <f t="shared" si="13"/>
        <v>0</v>
      </c>
      <c r="H261" s="162">
        <f t="shared" si="14"/>
        <v>0</v>
      </c>
      <c r="I261" s="263"/>
      <c r="J261" s="261"/>
    </row>
    <row r="262" spans="1:10" x14ac:dyDescent="0.3">
      <c r="A262" s="383" t="s">
        <v>1041</v>
      </c>
      <c r="B262" s="384" t="s">
        <v>768</v>
      </c>
      <c r="C262" s="393">
        <v>1</v>
      </c>
      <c r="D262" s="393">
        <v>5</v>
      </c>
      <c r="E262" s="162">
        <v>0</v>
      </c>
      <c r="F262" s="162">
        <f t="shared" si="12"/>
        <v>0</v>
      </c>
      <c r="G262" s="162">
        <f t="shared" si="13"/>
        <v>0</v>
      </c>
      <c r="H262" s="162">
        <f t="shared" si="14"/>
        <v>0</v>
      </c>
      <c r="I262" s="263"/>
      <c r="J262" s="224"/>
    </row>
    <row r="263" spans="1:10" x14ac:dyDescent="0.3">
      <c r="A263" s="381" t="s">
        <v>1042</v>
      </c>
      <c r="B263" s="382" t="s">
        <v>770</v>
      </c>
      <c r="C263" s="392">
        <v>0</v>
      </c>
      <c r="D263" s="392">
        <v>0</v>
      </c>
      <c r="E263" s="392"/>
      <c r="F263" s="392"/>
      <c r="G263" s="392"/>
      <c r="H263" s="392"/>
      <c r="I263" s="392"/>
      <c r="J263" s="392"/>
    </row>
    <row r="264" spans="1:10" s="262" customFormat="1" ht="15.6" x14ac:dyDescent="0.3">
      <c r="A264" s="383" t="s">
        <v>1043</v>
      </c>
      <c r="B264" s="384" t="s">
        <v>763</v>
      </c>
      <c r="C264" s="393">
        <v>0</v>
      </c>
      <c r="D264" s="393">
        <v>0</v>
      </c>
      <c r="E264" s="162">
        <v>0</v>
      </c>
      <c r="F264" s="162">
        <f t="shared" si="12"/>
        <v>0</v>
      </c>
      <c r="G264" s="162">
        <f t="shared" si="13"/>
        <v>0</v>
      </c>
      <c r="H264" s="162">
        <f t="shared" si="14"/>
        <v>0</v>
      </c>
      <c r="I264" s="263"/>
      <c r="J264" s="261"/>
    </row>
    <row r="265" spans="1:10" x14ac:dyDescent="0.3">
      <c r="A265" s="381" t="s">
        <v>1044</v>
      </c>
      <c r="B265" s="382" t="s">
        <v>773</v>
      </c>
      <c r="C265" s="392">
        <v>1</v>
      </c>
      <c r="D265" s="392">
        <v>5</v>
      </c>
      <c r="E265" s="392"/>
      <c r="F265" s="392"/>
      <c r="G265" s="392"/>
      <c r="H265" s="392"/>
      <c r="I265" s="392"/>
      <c r="J265" s="392"/>
    </row>
    <row r="266" spans="1:10" s="262" customFormat="1" ht="15.6" x14ac:dyDescent="0.3">
      <c r="A266" s="383" t="s">
        <v>1045</v>
      </c>
      <c r="B266" s="384" t="s">
        <v>775</v>
      </c>
      <c r="C266" s="393">
        <v>1</v>
      </c>
      <c r="D266" s="393">
        <v>5</v>
      </c>
      <c r="E266" s="162">
        <v>0</v>
      </c>
      <c r="F266" s="162">
        <f t="shared" si="12"/>
        <v>0</v>
      </c>
      <c r="G266" s="162">
        <f t="shared" si="13"/>
        <v>0</v>
      </c>
      <c r="H266" s="162">
        <f t="shared" si="14"/>
        <v>0</v>
      </c>
      <c r="I266" s="263"/>
      <c r="J266" s="261"/>
    </row>
    <row r="267" spans="1:10" x14ac:dyDescent="0.3">
      <c r="A267" s="383" t="s">
        <v>1046</v>
      </c>
      <c r="B267" s="384" t="s">
        <v>777</v>
      </c>
      <c r="C267" s="393">
        <v>1</v>
      </c>
      <c r="D267" s="393">
        <v>5</v>
      </c>
      <c r="E267" s="162">
        <v>0</v>
      </c>
      <c r="F267" s="162">
        <f t="shared" si="12"/>
        <v>0</v>
      </c>
      <c r="G267" s="162">
        <f t="shared" si="13"/>
        <v>0</v>
      </c>
      <c r="H267" s="162">
        <f t="shared" si="14"/>
        <v>0</v>
      </c>
      <c r="I267" s="263"/>
      <c r="J267" s="224"/>
    </row>
    <row r="268" spans="1:10" s="262" customFormat="1" ht="15.6" x14ac:dyDescent="0.3">
      <c r="A268" s="381" t="s">
        <v>1047</v>
      </c>
      <c r="B268" s="382" t="s">
        <v>392</v>
      </c>
      <c r="C268" s="523">
        <v>1</v>
      </c>
      <c r="D268" s="523">
        <v>5</v>
      </c>
      <c r="E268" s="392"/>
      <c r="F268" s="392"/>
      <c r="G268" s="392"/>
      <c r="H268" s="392"/>
      <c r="I268" s="392"/>
      <c r="J268" s="392"/>
    </row>
    <row r="269" spans="1:10" x14ac:dyDescent="0.3">
      <c r="A269" s="383" t="s">
        <v>1048</v>
      </c>
      <c r="B269" s="384" t="s">
        <v>780</v>
      </c>
      <c r="C269" s="519">
        <v>1</v>
      </c>
      <c r="D269" s="519">
        <v>5</v>
      </c>
      <c r="E269" s="162">
        <v>0</v>
      </c>
      <c r="F269" s="162">
        <f t="shared" si="12"/>
        <v>0</v>
      </c>
      <c r="G269" s="162">
        <f t="shared" si="13"/>
        <v>0</v>
      </c>
      <c r="H269" s="162">
        <f t="shared" si="14"/>
        <v>0</v>
      </c>
      <c r="I269" s="263"/>
      <c r="J269" s="224"/>
    </row>
    <row r="270" spans="1:10" x14ac:dyDescent="0.3">
      <c r="A270" s="386" t="s">
        <v>1049</v>
      </c>
      <c r="B270" s="385" t="s">
        <v>764</v>
      </c>
      <c r="C270" s="521">
        <v>1</v>
      </c>
      <c r="D270" s="521">
        <v>5</v>
      </c>
      <c r="E270" s="162">
        <v>0</v>
      </c>
      <c r="F270" s="162">
        <f t="shared" si="12"/>
        <v>0</v>
      </c>
      <c r="G270" s="162">
        <f t="shared" si="13"/>
        <v>0</v>
      </c>
      <c r="H270" s="162">
        <f t="shared" si="14"/>
        <v>0</v>
      </c>
      <c r="I270" s="263"/>
      <c r="J270" s="224"/>
    </row>
    <row r="271" spans="1:10" s="262" customFormat="1" ht="15.6" x14ac:dyDescent="0.3">
      <c r="A271" s="386" t="s">
        <v>1050</v>
      </c>
      <c r="B271" s="385" t="s">
        <v>783</v>
      </c>
      <c r="C271" s="521">
        <v>1</v>
      </c>
      <c r="D271" s="521">
        <v>5</v>
      </c>
      <c r="E271" s="162">
        <v>0</v>
      </c>
      <c r="F271" s="162">
        <f t="shared" si="12"/>
        <v>0</v>
      </c>
      <c r="G271" s="162">
        <f t="shared" si="13"/>
        <v>0</v>
      </c>
      <c r="H271" s="162">
        <f t="shared" si="14"/>
        <v>0</v>
      </c>
      <c r="I271" s="263"/>
      <c r="J271" s="261"/>
    </row>
    <row r="272" spans="1:10" x14ac:dyDescent="0.3">
      <c r="A272" s="386" t="s">
        <v>1051</v>
      </c>
      <c r="B272" s="385" t="s">
        <v>785</v>
      </c>
      <c r="C272" s="521">
        <v>1</v>
      </c>
      <c r="D272" s="521">
        <v>5</v>
      </c>
      <c r="E272" s="162">
        <v>0</v>
      </c>
      <c r="F272" s="162">
        <f t="shared" si="12"/>
        <v>0</v>
      </c>
      <c r="G272" s="162">
        <f t="shared" si="13"/>
        <v>0</v>
      </c>
      <c r="H272" s="162">
        <f t="shared" si="14"/>
        <v>0</v>
      </c>
      <c r="I272" s="263"/>
      <c r="J272" s="224"/>
    </row>
    <row r="273" spans="1:10" x14ac:dyDescent="0.3">
      <c r="A273" s="381" t="s">
        <v>1052</v>
      </c>
      <c r="B273" s="382" t="s">
        <v>787</v>
      </c>
      <c r="C273" s="392">
        <v>1</v>
      </c>
      <c r="D273" s="392">
        <v>5</v>
      </c>
      <c r="E273" s="392"/>
      <c r="F273" s="392"/>
      <c r="G273" s="392"/>
      <c r="H273" s="392"/>
      <c r="I273" s="392"/>
      <c r="J273" s="392"/>
    </row>
    <row r="274" spans="1:10" x14ac:dyDescent="0.3">
      <c r="A274" s="383" t="s">
        <v>1053</v>
      </c>
      <c r="B274" s="384" t="s">
        <v>789</v>
      </c>
      <c r="C274" s="393">
        <v>1</v>
      </c>
      <c r="D274" s="393">
        <v>5</v>
      </c>
      <c r="E274" s="162">
        <v>0</v>
      </c>
      <c r="F274" s="162">
        <f t="shared" si="12"/>
        <v>0</v>
      </c>
      <c r="G274" s="162">
        <f t="shared" si="13"/>
        <v>0</v>
      </c>
      <c r="H274" s="162">
        <f t="shared" si="14"/>
        <v>0</v>
      </c>
      <c r="I274" s="263"/>
      <c r="J274" s="224"/>
    </row>
    <row r="275" spans="1:10" s="256" customFormat="1" ht="18" customHeight="1" x14ac:dyDescent="0.3">
      <c r="A275" s="386" t="s">
        <v>1054</v>
      </c>
      <c r="B275" s="385" t="s">
        <v>791</v>
      </c>
      <c r="C275" s="394">
        <v>1</v>
      </c>
      <c r="D275" s="394">
        <v>5</v>
      </c>
      <c r="E275" s="162">
        <v>0</v>
      </c>
      <c r="F275" s="162">
        <f t="shared" si="12"/>
        <v>0</v>
      </c>
      <c r="G275" s="162">
        <f t="shared" si="13"/>
        <v>0</v>
      </c>
      <c r="H275" s="162">
        <f t="shared" si="14"/>
        <v>0</v>
      </c>
      <c r="I275" s="263"/>
      <c r="J275" s="264"/>
    </row>
    <row r="276" spans="1:10" s="262" customFormat="1" ht="15.6" x14ac:dyDescent="0.3">
      <c r="A276" s="383" t="s">
        <v>1055</v>
      </c>
      <c r="B276" s="384" t="s">
        <v>793</v>
      </c>
      <c r="C276" s="393">
        <v>1</v>
      </c>
      <c r="D276" s="393">
        <v>5</v>
      </c>
      <c r="E276" s="162">
        <v>0</v>
      </c>
      <c r="F276" s="162">
        <f t="shared" si="12"/>
        <v>0</v>
      </c>
      <c r="G276" s="162">
        <f t="shared" si="13"/>
        <v>0</v>
      </c>
      <c r="H276" s="162">
        <f t="shared" si="14"/>
        <v>0</v>
      </c>
      <c r="I276" s="263"/>
      <c r="J276" s="261"/>
    </row>
    <row r="277" spans="1:10" x14ac:dyDescent="0.3">
      <c r="A277" s="386" t="s">
        <v>1056</v>
      </c>
      <c r="B277" s="385" t="s">
        <v>791</v>
      </c>
      <c r="C277" s="394">
        <v>1</v>
      </c>
      <c r="D277" s="394">
        <v>5</v>
      </c>
      <c r="E277" s="162">
        <v>0</v>
      </c>
      <c r="F277" s="162">
        <f t="shared" si="12"/>
        <v>0</v>
      </c>
      <c r="G277" s="162">
        <f t="shared" si="13"/>
        <v>0</v>
      </c>
      <c r="H277" s="162">
        <f t="shared" si="14"/>
        <v>0</v>
      </c>
      <c r="I277" s="263"/>
      <c r="J277" s="224"/>
    </row>
    <row r="278" spans="1:10" x14ac:dyDescent="0.3">
      <c r="A278" s="383" t="s">
        <v>1057</v>
      </c>
      <c r="B278" s="384" t="s">
        <v>796</v>
      </c>
      <c r="C278" s="393">
        <v>1</v>
      </c>
      <c r="D278" s="393">
        <v>5</v>
      </c>
      <c r="E278" s="162">
        <v>0</v>
      </c>
      <c r="F278" s="162">
        <f t="shared" si="12"/>
        <v>0</v>
      </c>
      <c r="G278" s="162">
        <f t="shared" si="13"/>
        <v>0</v>
      </c>
      <c r="H278" s="162">
        <f t="shared" si="14"/>
        <v>0</v>
      </c>
      <c r="I278" s="263"/>
      <c r="J278" s="224"/>
    </row>
    <row r="279" spans="1:10" x14ac:dyDescent="0.3">
      <c r="A279" s="383" t="s">
        <v>1058</v>
      </c>
      <c r="B279" s="384" t="s">
        <v>798</v>
      </c>
      <c r="C279" s="393">
        <v>1</v>
      </c>
      <c r="D279" s="393">
        <v>5</v>
      </c>
      <c r="E279" s="162">
        <v>0</v>
      </c>
      <c r="F279" s="162">
        <f t="shared" si="12"/>
        <v>0</v>
      </c>
      <c r="G279" s="162">
        <f t="shared" si="13"/>
        <v>0</v>
      </c>
      <c r="H279" s="162">
        <f t="shared" si="14"/>
        <v>0</v>
      </c>
      <c r="I279" s="263"/>
      <c r="J279" s="224"/>
    </row>
    <row r="280" spans="1:10" x14ac:dyDescent="0.3">
      <c r="A280" s="383" t="s">
        <v>1059</v>
      </c>
      <c r="B280" s="384" t="s">
        <v>800</v>
      </c>
      <c r="C280" s="393">
        <v>1</v>
      </c>
      <c r="D280" s="393">
        <v>5</v>
      </c>
      <c r="E280" s="162">
        <v>0</v>
      </c>
      <c r="F280" s="162">
        <f t="shared" si="12"/>
        <v>0</v>
      </c>
      <c r="G280" s="162">
        <f t="shared" si="13"/>
        <v>0</v>
      </c>
      <c r="H280" s="162">
        <f t="shared" si="14"/>
        <v>0</v>
      </c>
      <c r="I280" s="263"/>
      <c r="J280" s="224"/>
    </row>
    <row r="281" spans="1:10" x14ac:dyDescent="0.3">
      <c r="A281" s="379" t="s">
        <v>82</v>
      </c>
      <c r="B281" s="380" t="s">
        <v>801</v>
      </c>
      <c r="C281" s="391">
        <v>1</v>
      </c>
      <c r="D281" s="391">
        <v>5</v>
      </c>
      <c r="E281" s="391"/>
      <c r="F281" s="391"/>
      <c r="G281" s="391"/>
      <c r="H281" s="391"/>
      <c r="I281" s="391"/>
      <c r="J281" s="391"/>
    </row>
    <row r="282" spans="1:10" x14ac:dyDescent="0.3">
      <c r="A282" s="381" t="s">
        <v>1060</v>
      </c>
      <c r="B282" s="382" t="s">
        <v>803</v>
      </c>
      <c r="C282" s="392">
        <v>1</v>
      </c>
      <c r="D282" s="392">
        <v>5</v>
      </c>
      <c r="E282" s="392"/>
      <c r="F282" s="392"/>
      <c r="G282" s="392"/>
      <c r="H282" s="392"/>
      <c r="I282" s="392"/>
      <c r="J282" s="392"/>
    </row>
    <row r="283" spans="1:10" x14ac:dyDescent="0.3">
      <c r="A283" s="383" t="s">
        <v>1061</v>
      </c>
      <c r="B283" s="384" t="s">
        <v>805</v>
      </c>
      <c r="C283" s="393">
        <v>1</v>
      </c>
      <c r="D283" s="393">
        <v>5</v>
      </c>
      <c r="E283" s="162">
        <v>0</v>
      </c>
      <c r="F283" s="162">
        <f t="shared" si="12"/>
        <v>0</v>
      </c>
      <c r="G283" s="162">
        <f t="shared" si="13"/>
        <v>0</v>
      </c>
      <c r="H283" s="162">
        <f t="shared" si="14"/>
        <v>0</v>
      </c>
      <c r="I283" s="263"/>
      <c r="J283" s="224"/>
    </row>
    <row r="284" spans="1:10" x14ac:dyDescent="0.3">
      <c r="A284" s="383" t="s">
        <v>1062</v>
      </c>
      <c r="B284" s="384" t="s">
        <v>807</v>
      </c>
      <c r="C284" s="393">
        <v>1</v>
      </c>
      <c r="D284" s="393">
        <v>5</v>
      </c>
      <c r="E284" s="162">
        <v>0</v>
      </c>
      <c r="F284" s="162">
        <f t="shared" si="12"/>
        <v>0</v>
      </c>
      <c r="G284" s="162">
        <f t="shared" si="13"/>
        <v>0</v>
      </c>
      <c r="H284" s="162">
        <f t="shared" si="14"/>
        <v>0</v>
      </c>
      <c r="I284" s="263"/>
      <c r="J284" s="224"/>
    </row>
    <row r="285" spans="1:10" x14ac:dyDescent="0.3">
      <c r="A285" s="383" t="s">
        <v>1063</v>
      </c>
      <c r="B285" s="384" t="s">
        <v>809</v>
      </c>
      <c r="C285" s="393">
        <v>1</v>
      </c>
      <c r="D285" s="393">
        <v>5</v>
      </c>
      <c r="E285" s="162">
        <v>0</v>
      </c>
      <c r="F285" s="162">
        <f t="shared" si="12"/>
        <v>0</v>
      </c>
      <c r="G285" s="162">
        <f t="shared" si="13"/>
        <v>0</v>
      </c>
      <c r="H285" s="162">
        <f t="shared" si="14"/>
        <v>0</v>
      </c>
      <c r="I285" s="263"/>
      <c r="J285" s="224"/>
    </row>
    <row r="286" spans="1:10" x14ac:dyDescent="0.3">
      <c r="A286" s="381" t="s">
        <v>1064</v>
      </c>
      <c r="B286" s="382" t="s">
        <v>811</v>
      </c>
      <c r="C286" s="392">
        <v>0</v>
      </c>
      <c r="D286" s="392">
        <v>0</v>
      </c>
      <c r="E286" s="392"/>
      <c r="F286" s="392"/>
      <c r="G286" s="392"/>
      <c r="H286" s="392"/>
      <c r="I286" s="392"/>
      <c r="J286" s="392"/>
    </row>
    <row r="287" spans="1:10" x14ac:dyDescent="0.3">
      <c r="A287" s="383" t="s">
        <v>1065</v>
      </c>
      <c r="B287" s="384" t="s">
        <v>805</v>
      </c>
      <c r="C287" s="393">
        <v>0</v>
      </c>
      <c r="D287" s="393">
        <v>0</v>
      </c>
      <c r="E287" s="162">
        <v>0</v>
      </c>
      <c r="F287" s="162">
        <f t="shared" si="12"/>
        <v>0</v>
      </c>
      <c r="G287" s="162">
        <f t="shared" si="13"/>
        <v>0</v>
      </c>
      <c r="H287" s="162">
        <f t="shared" si="14"/>
        <v>0</v>
      </c>
      <c r="I287" s="263"/>
      <c r="J287" s="224"/>
    </row>
    <row r="288" spans="1:10" x14ac:dyDescent="0.3">
      <c r="A288" s="381" t="s">
        <v>1066</v>
      </c>
      <c r="B288" s="382" t="s">
        <v>814</v>
      </c>
      <c r="C288" s="392">
        <v>1</v>
      </c>
      <c r="D288" s="392">
        <v>5</v>
      </c>
      <c r="E288" s="392"/>
      <c r="F288" s="392"/>
      <c r="G288" s="392"/>
      <c r="H288" s="392"/>
      <c r="I288" s="392"/>
      <c r="J288" s="392"/>
    </row>
    <row r="289" spans="1:10" x14ac:dyDescent="0.3">
      <c r="A289" s="383" t="s">
        <v>1067</v>
      </c>
      <c r="B289" s="384" t="s">
        <v>816</v>
      </c>
      <c r="C289" s="393">
        <v>1</v>
      </c>
      <c r="D289" s="393">
        <v>5</v>
      </c>
      <c r="E289" s="162">
        <v>0</v>
      </c>
      <c r="F289" s="162">
        <f t="shared" si="12"/>
        <v>0</v>
      </c>
      <c r="G289" s="162">
        <f t="shared" si="13"/>
        <v>0</v>
      </c>
      <c r="H289" s="162">
        <f t="shared" si="14"/>
        <v>0</v>
      </c>
      <c r="I289" s="263"/>
      <c r="J289" s="224"/>
    </row>
    <row r="290" spans="1:10" x14ac:dyDescent="0.3">
      <c r="A290" s="383" t="s">
        <v>1068</v>
      </c>
      <c r="B290" s="384" t="s">
        <v>818</v>
      </c>
      <c r="C290" s="393">
        <v>1</v>
      </c>
      <c r="D290" s="393">
        <v>5</v>
      </c>
      <c r="E290" s="162">
        <v>0</v>
      </c>
      <c r="F290" s="162">
        <f t="shared" si="12"/>
        <v>0</v>
      </c>
      <c r="G290" s="162">
        <f t="shared" si="13"/>
        <v>0</v>
      </c>
      <c r="H290" s="162">
        <f t="shared" si="14"/>
        <v>0</v>
      </c>
      <c r="I290" s="263"/>
      <c r="J290" s="224"/>
    </row>
    <row r="291" spans="1:10" x14ac:dyDescent="0.3">
      <c r="A291" s="381" t="s">
        <v>1069</v>
      </c>
      <c r="B291" s="382" t="s">
        <v>391</v>
      </c>
      <c r="C291" s="523">
        <v>1</v>
      </c>
      <c r="D291" s="523">
        <v>5</v>
      </c>
      <c r="E291" s="392"/>
      <c r="F291" s="392"/>
      <c r="G291" s="392"/>
      <c r="H291" s="392"/>
      <c r="I291" s="392"/>
      <c r="J291" s="392"/>
    </row>
    <row r="292" spans="1:10" x14ac:dyDescent="0.3">
      <c r="A292" s="383" t="s">
        <v>1070</v>
      </c>
      <c r="B292" s="384" t="s">
        <v>821</v>
      </c>
      <c r="C292" s="519">
        <v>1</v>
      </c>
      <c r="D292" s="519">
        <v>5</v>
      </c>
      <c r="E292" s="294">
        <v>0</v>
      </c>
      <c r="F292" s="294">
        <f t="shared" si="12"/>
        <v>0</v>
      </c>
      <c r="G292" s="294">
        <f t="shared" si="13"/>
        <v>0</v>
      </c>
      <c r="H292" s="294">
        <f t="shared" si="14"/>
        <v>0</v>
      </c>
      <c r="I292" s="263"/>
      <c r="J292" s="224"/>
    </row>
    <row r="293" spans="1:10" x14ac:dyDescent="0.3">
      <c r="A293" s="383" t="s">
        <v>1071</v>
      </c>
      <c r="B293" s="385" t="s">
        <v>823</v>
      </c>
      <c r="C293" s="521">
        <v>1</v>
      </c>
      <c r="D293" s="521">
        <v>5</v>
      </c>
      <c r="E293" s="294">
        <v>0</v>
      </c>
      <c r="F293" s="294">
        <f t="shared" si="12"/>
        <v>0</v>
      </c>
      <c r="G293" s="294">
        <f t="shared" si="13"/>
        <v>0</v>
      </c>
      <c r="H293" s="294">
        <f t="shared" si="14"/>
        <v>0</v>
      </c>
      <c r="I293" s="263"/>
      <c r="J293" s="224"/>
    </row>
    <row r="294" spans="1:10" x14ac:dyDescent="0.3">
      <c r="A294" s="383" t="s">
        <v>1072</v>
      </c>
      <c r="B294" s="385" t="s">
        <v>785</v>
      </c>
      <c r="C294" s="521">
        <v>1</v>
      </c>
      <c r="D294" s="521">
        <v>5</v>
      </c>
      <c r="E294" s="294">
        <v>0</v>
      </c>
      <c r="F294" s="294">
        <f t="shared" si="12"/>
        <v>0</v>
      </c>
      <c r="G294" s="294">
        <f t="shared" si="13"/>
        <v>0</v>
      </c>
      <c r="H294" s="294">
        <f t="shared" si="14"/>
        <v>0</v>
      </c>
      <c r="I294" s="263"/>
      <c r="J294" s="224"/>
    </row>
    <row r="295" spans="1:10" x14ac:dyDescent="0.3">
      <c r="A295" s="381" t="s">
        <v>1073</v>
      </c>
      <c r="B295" s="382" t="s">
        <v>826</v>
      </c>
      <c r="C295" s="392">
        <v>1</v>
      </c>
      <c r="D295" s="392">
        <v>5</v>
      </c>
      <c r="E295" s="392"/>
      <c r="F295" s="392"/>
      <c r="G295" s="392"/>
      <c r="H295" s="392"/>
      <c r="I295" s="392"/>
      <c r="J295" s="392"/>
    </row>
    <row r="296" spans="1:10" x14ac:dyDescent="0.3">
      <c r="A296" s="383" t="s">
        <v>1074</v>
      </c>
      <c r="B296" s="384" t="s">
        <v>789</v>
      </c>
      <c r="C296" s="393">
        <v>1</v>
      </c>
      <c r="D296" s="393">
        <v>5</v>
      </c>
      <c r="E296" s="294">
        <v>0</v>
      </c>
      <c r="F296" s="294">
        <f t="shared" si="12"/>
        <v>0</v>
      </c>
      <c r="G296" s="294">
        <f t="shared" si="13"/>
        <v>0</v>
      </c>
      <c r="H296" s="294">
        <f t="shared" si="14"/>
        <v>0</v>
      </c>
      <c r="I296" s="263"/>
      <c r="J296" s="224"/>
    </row>
    <row r="297" spans="1:10" x14ac:dyDescent="0.3">
      <c r="A297" s="386" t="s">
        <v>1075</v>
      </c>
      <c r="B297" s="385" t="s">
        <v>791</v>
      </c>
      <c r="C297" s="394">
        <v>1</v>
      </c>
      <c r="D297" s="394">
        <v>5</v>
      </c>
      <c r="E297" s="294">
        <v>0</v>
      </c>
      <c r="F297" s="294">
        <f t="shared" si="12"/>
        <v>0</v>
      </c>
      <c r="G297" s="294">
        <f t="shared" si="13"/>
        <v>0</v>
      </c>
      <c r="H297" s="294">
        <f t="shared" si="14"/>
        <v>0</v>
      </c>
      <c r="I297" s="263"/>
      <c r="J297" s="224"/>
    </row>
    <row r="298" spans="1:10" x14ac:dyDescent="0.3">
      <c r="A298" s="383" t="s">
        <v>1076</v>
      </c>
      <c r="B298" s="384" t="s">
        <v>793</v>
      </c>
      <c r="C298" s="393">
        <v>1</v>
      </c>
      <c r="D298" s="393">
        <v>5</v>
      </c>
      <c r="E298" s="294">
        <v>0</v>
      </c>
      <c r="F298" s="294">
        <f t="shared" si="12"/>
        <v>0</v>
      </c>
      <c r="G298" s="294">
        <f t="shared" si="13"/>
        <v>0</v>
      </c>
      <c r="H298" s="294">
        <f t="shared" si="14"/>
        <v>0</v>
      </c>
      <c r="I298" s="263"/>
      <c r="J298" s="224"/>
    </row>
    <row r="299" spans="1:10" x14ac:dyDescent="0.3">
      <c r="A299" s="386" t="s">
        <v>1077</v>
      </c>
      <c r="B299" s="385" t="s">
        <v>791</v>
      </c>
      <c r="C299" s="394">
        <v>1</v>
      </c>
      <c r="D299" s="394">
        <v>5</v>
      </c>
      <c r="E299" s="294">
        <v>0</v>
      </c>
      <c r="F299" s="294">
        <f t="shared" si="12"/>
        <v>0</v>
      </c>
      <c r="G299" s="294">
        <f t="shared" si="13"/>
        <v>0</v>
      </c>
      <c r="H299" s="294">
        <f t="shared" si="14"/>
        <v>0</v>
      </c>
      <c r="I299" s="263"/>
      <c r="J299" s="224"/>
    </row>
    <row r="300" spans="1:10" x14ac:dyDescent="0.3">
      <c r="A300" s="383" t="s">
        <v>1078</v>
      </c>
      <c r="B300" s="384" t="s">
        <v>796</v>
      </c>
      <c r="C300" s="393">
        <v>1</v>
      </c>
      <c r="D300" s="393">
        <v>5</v>
      </c>
      <c r="E300" s="294">
        <v>0</v>
      </c>
      <c r="F300" s="294">
        <f t="shared" si="12"/>
        <v>0</v>
      </c>
      <c r="G300" s="294">
        <f t="shared" si="13"/>
        <v>0</v>
      </c>
      <c r="H300" s="294">
        <f t="shared" si="14"/>
        <v>0</v>
      </c>
      <c r="I300" s="263"/>
      <c r="J300" s="224"/>
    </row>
    <row r="301" spans="1:10" x14ac:dyDescent="0.3">
      <c r="A301" s="383" t="s">
        <v>1079</v>
      </c>
      <c r="B301" s="384" t="s">
        <v>798</v>
      </c>
      <c r="C301" s="393">
        <v>1</v>
      </c>
      <c r="D301" s="393">
        <v>5</v>
      </c>
      <c r="E301" s="294">
        <v>0</v>
      </c>
      <c r="F301" s="294">
        <f t="shared" si="12"/>
        <v>0</v>
      </c>
      <c r="G301" s="294">
        <f t="shared" si="13"/>
        <v>0</v>
      </c>
      <c r="H301" s="294">
        <f t="shared" si="14"/>
        <v>0</v>
      </c>
      <c r="I301" s="263"/>
      <c r="J301" s="224"/>
    </row>
    <row r="302" spans="1:10" x14ac:dyDescent="0.3">
      <c r="A302" s="383" t="s">
        <v>1080</v>
      </c>
      <c r="B302" s="384" t="s">
        <v>800</v>
      </c>
      <c r="C302" s="393">
        <v>1</v>
      </c>
      <c r="D302" s="393">
        <v>5</v>
      </c>
      <c r="E302" s="294">
        <v>0</v>
      </c>
      <c r="F302" s="294">
        <f t="shared" si="12"/>
        <v>0</v>
      </c>
      <c r="G302" s="294">
        <f t="shared" si="13"/>
        <v>0</v>
      </c>
      <c r="H302" s="294">
        <f t="shared" si="14"/>
        <v>0</v>
      </c>
      <c r="I302" s="263"/>
      <c r="J302" s="224"/>
    </row>
    <row r="303" spans="1:10" x14ac:dyDescent="0.3">
      <c r="A303" s="379" t="s">
        <v>84</v>
      </c>
      <c r="B303" s="380" t="s">
        <v>835</v>
      </c>
      <c r="C303" s="391">
        <v>0</v>
      </c>
      <c r="D303" s="391">
        <v>0</v>
      </c>
      <c r="E303" s="391"/>
      <c r="F303" s="391"/>
      <c r="G303" s="391"/>
      <c r="H303" s="391"/>
      <c r="I303" s="391"/>
      <c r="J303" s="391"/>
    </row>
    <row r="304" spans="1:10" x14ac:dyDescent="0.3">
      <c r="A304" s="381" t="s">
        <v>1081</v>
      </c>
      <c r="B304" s="382" t="s">
        <v>837</v>
      </c>
      <c r="C304" s="392">
        <v>0</v>
      </c>
      <c r="D304" s="392">
        <v>0</v>
      </c>
      <c r="E304" s="392"/>
      <c r="F304" s="392"/>
      <c r="G304" s="392"/>
      <c r="H304" s="392"/>
      <c r="I304" s="392"/>
      <c r="J304" s="392"/>
    </row>
    <row r="305" spans="1:10" x14ac:dyDescent="0.3">
      <c r="A305" s="383" t="s">
        <v>1082</v>
      </c>
      <c r="B305" s="384" t="s">
        <v>839</v>
      </c>
      <c r="C305" s="393">
        <v>0</v>
      </c>
      <c r="D305" s="393">
        <v>0</v>
      </c>
      <c r="E305" s="294">
        <v>0</v>
      </c>
      <c r="F305" s="294">
        <f t="shared" si="12"/>
        <v>0</v>
      </c>
      <c r="G305" s="294">
        <f t="shared" si="13"/>
        <v>0</v>
      </c>
      <c r="H305" s="294">
        <f t="shared" si="14"/>
        <v>0</v>
      </c>
      <c r="I305" s="263"/>
      <c r="J305" s="224"/>
    </row>
    <row r="306" spans="1:10" x14ac:dyDescent="0.3">
      <c r="A306" s="383" t="s">
        <v>1083</v>
      </c>
      <c r="B306" s="384" t="s">
        <v>841</v>
      </c>
      <c r="C306" s="393">
        <v>0</v>
      </c>
      <c r="D306" s="393">
        <v>0</v>
      </c>
      <c r="E306" s="294">
        <v>0</v>
      </c>
      <c r="F306" s="294">
        <f t="shared" si="12"/>
        <v>0</v>
      </c>
      <c r="G306" s="294">
        <f t="shared" si="13"/>
        <v>0</v>
      </c>
      <c r="H306" s="294">
        <f t="shared" si="14"/>
        <v>0</v>
      </c>
      <c r="I306" s="263"/>
      <c r="J306" s="224"/>
    </row>
    <row r="307" spans="1:10" x14ac:dyDescent="0.3">
      <c r="A307" s="383" t="s">
        <v>1084</v>
      </c>
      <c r="B307" s="384" t="s">
        <v>843</v>
      </c>
      <c r="C307" s="393">
        <v>0</v>
      </c>
      <c r="D307" s="393">
        <v>0</v>
      </c>
      <c r="E307" s="294">
        <v>0</v>
      </c>
      <c r="F307" s="294">
        <f t="shared" si="12"/>
        <v>0</v>
      </c>
      <c r="G307" s="294">
        <f t="shared" si="13"/>
        <v>0</v>
      </c>
      <c r="H307" s="294">
        <f t="shared" si="14"/>
        <v>0</v>
      </c>
      <c r="I307" s="263"/>
      <c r="J307" s="224"/>
    </row>
    <row r="308" spans="1:10" x14ac:dyDescent="0.3">
      <c r="A308" s="381" t="s">
        <v>1085</v>
      </c>
      <c r="B308" s="382" t="s">
        <v>845</v>
      </c>
      <c r="C308" s="392">
        <v>0</v>
      </c>
      <c r="D308" s="392">
        <v>0</v>
      </c>
      <c r="E308" s="392"/>
      <c r="F308" s="392"/>
      <c r="G308" s="392"/>
      <c r="H308" s="392"/>
      <c r="I308" s="392"/>
      <c r="J308" s="392"/>
    </row>
    <row r="309" spans="1:10" x14ac:dyDescent="0.3">
      <c r="A309" s="383" t="s">
        <v>1086</v>
      </c>
      <c r="B309" s="384" t="s">
        <v>847</v>
      </c>
      <c r="C309" s="393">
        <v>0</v>
      </c>
      <c r="D309" s="393">
        <v>0</v>
      </c>
      <c r="E309" s="294">
        <v>0</v>
      </c>
      <c r="F309" s="294">
        <f t="shared" si="12"/>
        <v>0</v>
      </c>
      <c r="G309" s="294">
        <f t="shared" si="13"/>
        <v>0</v>
      </c>
      <c r="H309" s="294">
        <f t="shared" si="14"/>
        <v>0</v>
      </c>
      <c r="I309" s="263"/>
      <c r="J309" s="224"/>
    </row>
    <row r="310" spans="1:10" x14ac:dyDescent="0.3">
      <c r="A310" s="383" t="s">
        <v>1087</v>
      </c>
      <c r="B310" s="384" t="s">
        <v>849</v>
      </c>
      <c r="C310" s="393">
        <v>0</v>
      </c>
      <c r="D310" s="393">
        <v>0</v>
      </c>
      <c r="E310" s="294">
        <v>0</v>
      </c>
      <c r="F310" s="294">
        <f t="shared" si="12"/>
        <v>0</v>
      </c>
      <c r="G310" s="294">
        <f t="shared" si="13"/>
        <v>0</v>
      </c>
      <c r="H310" s="294">
        <f t="shared" si="14"/>
        <v>0</v>
      </c>
      <c r="I310" s="263"/>
      <c r="J310" s="224"/>
    </row>
    <row r="311" spans="1:10" x14ac:dyDescent="0.3">
      <c r="A311" s="381" t="s">
        <v>1088</v>
      </c>
      <c r="B311" s="382" t="s">
        <v>851</v>
      </c>
      <c r="C311" s="392">
        <v>0</v>
      </c>
      <c r="D311" s="392">
        <v>0</v>
      </c>
      <c r="E311" s="392"/>
      <c r="F311" s="392"/>
      <c r="G311" s="392"/>
      <c r="H311" s="392"/>
      <c r="I311" s="392"/>
      <c r="J311" s="392"/>
    </row>
    <row r="312" spans="1:10" x14ac:dyDescent="0.3">
      <c r="A312" s="383" t="s">
        <v>1089</v>
      </c>
      <c r="B312" s="384" t="s">
        <v>853</v>
      </c>
      <c r="C312" s="393">
        <v>0</v>
      </c>
      <c r="D312" s="393">
        <v>0</v>
      </c>
      <c r="E312" s="294">
        <v>0</v>
      </c>
      <c r="F312" s="294">
        <f t="shared" si="12"/>
        <v>0</v>
      </c>
      <c r="G312" s="294">
        <f t="shared" si="13"/>
        <v>0</v>
      </c>
      <c r="H312" s="294">
        <f t="shared" si="14"/>
        <v>0</v>
      </c>
      <c r="I312" s="263"/>
      <c r="J312" s="224"/>
    </row>
    <row r="313" spans="1:10" x14ac:dyDescent="0.3">
      <c r="A313" s="383" t="s">
        <v>1090</v>
      </c>
      <c r="B313" s="385" t="s">
        <v>855</v>
      </c>
      <c r="C313" s="394">
        <v>0</v>
      </c>
      <c r="D313" s="394">
        <v>0</v>
      </c>
      <c r="E313" s="294">
        <v>0</v>
      </c>
      <c r="F313" s="294">
        <f t="shared" si="12"/>
        <v>0</v>
      </c>
      <c r="G313" s="294">
        <f t="shared" si="13"/>
        <v>0</v>
      </c>
      <c r="H313" s="294">
        <f t="shared" si="14"/>
        <v>0</v>
      </c>
      <c r="I313" s="263"/>
      <c r="J313" s="224"/>
    </row>
    <row r="314" spans="1:10" x14ac:dyDescent="0.3">
      <c r="A314" s="383" t="s">
        <v>1091</v>
      </c>
      <c r="B314" s="385" t="s">
        <v>785</v>
      </c>
      <c r="C314" s="394">
        <v>0</v>
      </c>
      <c r="D314" s="394">
        <v>0</v>
      </c>
      <c r="E314" s="294">
        <v>0</v>
      </c>
      <c r="F314" s="294">
        <f t="shared" si="12"/>
        <v>0</v>
      </c>
      <c r="G314" s="294">
        <f t="shared" si="13"/>
        <v>0</v>
      </c>
      <c r="H314" s="294">
        <f t="shared" si="14"/>
        <v>0</v>
      </c>
      <c r="I314" s="263"/>
      <c r="J314" s="224"/>
    </row>
    <row r="315" spans="1:10" x14ac:dyDescent="0.3">
      <c r="A315" s="381" t="s">
        <v>1092</v>
      </c>
      <c r="B315" s="382" t="s">
        <v>858</v>
      </c>
      <c r="C315" s="392">
        <v>0</v>
      </c>
      <c r="D315" s="392">
        <v>0</v>
      </c>
      <c r="E315" s="392"/>
      <c r="F315" s="392"/>
      <c r="G315" s="392"/>
      <c r="H315" s="392"/>
      <c r="I315" s="392"/>
      <c r="J315" s="392"/>
    </row>
    <row r="316" spans="1:10" x14ac:dyDescent="0.3">
      <c r="A316" s="383" t="s">
        <v>1093</v>
      </c>
      <c r="B316" s="384" t="s">
        <v>789</v>
      </c>
      <c r="C316" s="393">
        <v>0</v>
      </c>
      <c r="D316" s="393">
        <v>0</v>
      </c>
      <c r="E316" s="294">
        <v>0</v>
      </c>
      <c r="F316" s="294">
        <f t="shared" ref="F316:F376" si="15">E316*D316</f>
        <v>0</v>
      </c>
      <c r="G316" s="294">
        <f t="shared" ref="G316:G376" si="16">F316*$G$4</f>
        <v>0</v>
      </c>
      <c r="H316" s="294">
        <f t="shared" ref="H316:H376" si="17">F316+G316</f>
        <v>0</v>
      </c>
      <c r="I316" s="263"/>
      <c r="J316" s="224"/>
    </row>
    <row r="317" spans="1:10" x14ac:dyDescent="0.3">
      <c r="A317" s="386" t="s">
        <v>1094</v>
      </c>
      <c r="B317" s="385" t="s">
        <v>791</v>
      </c>
      <c r="C317" s="394">
        <v>0</v>
      </c>
      <c r="D317" s="394">
        <v>0</v>
      </c>
      <c r="E317" s="294">
        <v>0</v>
      </c>
      <c r="F317" s="294">
        <f t="shared" si="15"/>
        <v>0</v>
      </c>
      <c r="G317" s="294">
        <f t="shared" si="16"/>
        <v>0</v>
      </c>
      <c r="H317" s="294">
        <f t="shared" si="17"/>
        <v>0</v>
      </c>
      <c r="I317" s="263"/>
      <c r="J317" s="224"/>
    </row>
    <row r="318" spans="1:10" x14ac:dyDescent="0.3">
      <c r="A318" s="383" t="s">
        <v>1095</v>
      </c>
      <c r="B318" s="384" t="s">
        <v>793</v>
      </c>
      <c r="C318" s="393">
        <v>0</v>
      </c>
      <c r="D318" s="393">
        <v>0</v>
      </c>
      <c r="E318" s="294">
        <v>0</v>
      </c>
      <c r="F318" s="294">
        <f t="shared" si="15"/>
        <v>0</v>
      </c>
      <c r="G318" s="294">
        <f t="shared" si="16"/>
        <v>0</v>
      </c>
      <c r="H318" s="294">
        <f t="shared" si="17"/>
        <v>0</v>
      </c>
      <c r="I318" s="263"/>
      <c r="J318" s="224"/>
    </row>
    <row r="319" spans="1:10" x14ac:dyDescent="0.3">
      <c r="A319" s="386" t="s">
        <v>1096</v>
      </c>
      <c r="B319" s="385" t="s">
        <v>791</v>
      </c>
      <c r="C319" s="394">
        <v>0</v>
      </c>
      <c r="D319" s="394">
        <v>0</v>
      </c>
      <c r="E319" s="294">
        <v>0</v>
      </c>
      <c r="F319" s="294">
        <f t="shared" si="15"/>
        <v>0</v>
      </c>
      <c r="G319" s="294">
        <f t="shared" si="16"/>
        <v>0</v>
      </c>
      <c r="H319" s="294">
        <f t="shared" si="17"/>
        <v>0</v>
      </c>
      <c r="I319" s="263"/>
      <c r="J319" s="224"/>
    </row>
    <row r="320" spans="1:10" x14ac:dyDescent="0.3">
      <c r="A320" s="383" t="s">
        <v>1097</v>
      </c>
      <c r="B320" s="384" t="s">
        <v>796</v>
      </c>
      <c r="C320" s="393">
        <v>0</v>
      </c>
      <c r="D320" s="393">
        <v>0</v>
      </c>
      <c r="E320" s="294">
        <v>0</v>
      </c>
      <c r="F320" s="294">
        <f t="shared" si="15"/>
        <v>0</v>
      </c>
      <c r="G320" s="294">
        <f t="shared" si="16"/>
        <v>0</v>
      </c>
      <c r="H320" s="294">
        <f t="shared" si="17"/>
        <v>0</v>
      </c>
      <c r="I320" s="263"/>
      <c r="J320" s="224"/>
    </row>
    <row r="321" spans="1:10" x14ac:dyDescent="0.3">
      <c r="A321" s="383" t="s">
        <v>1098</v>
      </c>
      <c r="B321" s="384" t="s">
        <v>798</v>
      </c>
      <c r="C321" s="393">
        <v>0</v>
      </c>
      <c r="D321" s="393">
        <v>0</v>
      </c>
      <c r="E321" s="294">
        <v>0</v>
      </c>
      <c r="F321" s="294">
        <f t="shared" si="15"/>
        <v>0</v>
      </c>
      <c r="G321" s="294">
        <f t="shared" si="16"/>
        <v>0</v>
      </c>
      <c r="H321" s="294">
        <f t="shared" si="17"/>
        <v>0</v>
      </c>
      <c r="I321" s="263"/>
      <c r="J321" s="224"/>
    </row>
    <row r="322" spans="1:10" x14ac:dyDescent="0.3">
      <c r="A322" s="383" t="s">
        <v>1099</v>
      </c>
      <c r="B322" s="384" t="s">
        <v>800</v>
      </c>
      <c r="C322" s="393">
        <v>0</v>
      </c>
      <c r="D322" s="393">
        <v>0</v>
      </c>
      <c r="E322" s="294">
        <v>0</v>
      </c>
      <c r="F322" s="294">
        <f t="shared" si="15"/>
        <v>0</v>
      </c>
      <c r="G322" s="294">
        <f t="shared" si="16"/>
        <v>0</v>
      </c>
      <c r="H322" s="294">
        <f t="shared" si="17"/>
        <v>0</v>
      </c>
      <c r="I322" s="263"/>
      <c r="J322" s="224"/>
    </row>
    <row r="323" spans="1:10" ht="18" x14ac:dyDescent="0.35">
      <c r="A323" s="377">
        <v>3.2</v>
      </c>
      <c r="B323" s="378" t="s">
        <v>866</v>
      </c>
      <c r="C323" s="390">
        <v>1</v>
      </c>
      <c r="D323" s="390">
        <v>5</v>
      </c>
      <c r="E323" s="390"/>
      <c r="F323" s="390"/>
      <c r="G323" s="390"/>
      <c r="H323" s="390"/>
      <c r="I323" s="390"/>
      <c r="J323" s="390"/>
    </row>
    <row r="324" spans="1:10" x14ac:dyDescent="0.3">
      <c r="A324" s="379" t="s">
        <v>127</v>
      </c>
      <c r="B324" s="380" t="s">
        <v>743</v>
      </c>
      <c r="C324" s="391">
        <v>2</v>
      </c>
      <c r="D324" s="391">
        <v>10</v>
      </c>
      <c r="E324" s="391"/>
      <c r="F324" s="391"/>
      <c r="G324" s="391"/>
      <c r="H324" s="391"/>
      <c r="I324" s="391"/>
      <c r="J324" s="391"/>
    </row>
    <row r="325" spans="1:10" x14ac:dyDescent="0.3">
      <c r="A325" s="383" t="s">
        <v>1100</v>
      </c>
      <c r="B325" s="384" t="s">
        <v>868</v>
      </c>
      <c r="C325" s="393">
        <v>2</v>
      </c>
      <c r="D325" s="393">
        <v>10</v>
      </c>
      <c r="E325" s="294">
        <v>0</v>
      </c>
      <c r="F325" s="294">
        <f t="shared" si="15"/>
        <v>0</v>
      </c>
      <c r="G325" s="294">
        <f t="shared" si="16"/>
        <v>0</v>
      </c>
      <c r="H325" s="294">
        <f t="shared" si="17"/>
        <v>0</v>
      </c>
      <c r="I325" s="263"/>
      <c r="J325" s="224"/>
    </row>
    <row r="326" spans="1:10" x14ac:dyDescent="0.3">
      <c r="A326" s="383" t="s">
        <v>1101</v>
      </c>
      <c r="B326" s="384" t="s">
        <v>870</v>
      </c>
      <c r="C326" s="393">
        <v>2</v>
      </c>
      <c r="D326" s="393">
        <v>10</v>
      </c>
      <c r="E326" s="294">
        <v>0</v>
      </c>
      <c r="F326" s="294">
        <f t="shared" si="15"/>
        <v>0</v>
      </c>
      <c r="G326" s="294">
        <f t="shared" si="16"/>
        <v>0</v>
      </c>
      <c r="H326" s="294">
        <f t="shared" si="17"/>
        <v>0</v>
      </c>
      <c r="I326" s="263"/>
      <c r="J326" s="224"/>
    </row>
    <row r="327" spans="1:10" x14ac:dyDescent="0.3">
      <c r="A327" s="383" t="s">
        <v>1102</v>
      </c>
      <c r="B327" s="384" t="s">
        <v>872</v>
      </c>
      <c r="C327" s="393">
        <v>2</v>
      </c>
      <c r="D327" s="393">
        <v>10</v>
      </c>
      <c r="E327" s="294">
        <v>0</v>
      </c>
      <c r="F327" s="294">
        <f t="shared" si="15"/>
        <v>0</v>
      </c>
      <c r="G327" s="294">
        <f t="shared" si="16"/>
        <v>0</v>
      </c>
      <c r="H327" s="294">
        <f t="shared" si="17"/>
        <v>0</v>
      </c>
      <c r="I327" s="263"/>
      <c r="J327" s="224"/>
    </row>
    <row r="328" spans="1:10" x14ac:dyDescent="0.3">
      <c r="A328" s="379" t="s">
        <v>130</v>
      </c>
      <c r="B328" s="380" t="s">
        <v>759</v>
      </c>
      <c r="C328" s="391">
        <v>2</v>
      </c>
      <c r="D328" s="391">
        <v>10</v>
      </c>
      <c r="E328" s="391"/>
      <c r="F328" s="391"/>
      <c r="G328" s="391"/>
      <c r="H328" s="391"/>
      <c r="I328" s="391"/>
      <c r="J328" s="391"/>
    </row>
    <row r="329" spans="1:10" x14ac:dyDescent="0.3">
      <c r="A329" s="383" t="s">
        <v>1103</v>
      </c>
      <c r="B329" s="387" t="s">
        <v>874</v>
      </c>
      <c r="C329" s="393">
        <v>2</v>
      </c>
      <c r="D329" s="393">
        <v>10</v>
      </c>
      <c r="E329" s="294">
        <v>0</v>
      </c>
      <c r="F329" s="294">
        <f t="shared" si="15"/>
        <v>0</v>
      </c>
      <c r="G329" s="294">
        <f t="shared" si="16"/>
        <v>0</v>
      </c>
      <c r="H329" s="294">
        <f t="shared" si="17"/>
        <v>0</v>
      </c>
      <c r="I329" s="263"/>
      <c r="J329" s="224"/>
    </row>
    <row r="330" spans="1:10" x14ac:dyDescent="0.3">
      <c r="A330" s="383" t="s">
        <v>1104</v>
      </c>
      <c r="B330" s="383" t="s">
        <v>876</v>
      </c>
      <c r="C330" s="393">
        <v>1</v>
      </c>
      <c r="D330" s="393">
        <v>5</v>
      </c>
      <c r="E330" s="294">
        <v>0</v>
      </c>
      <c r="F330" s="294">
        <f t="shared" si="15"/>
        <v>0</v>
      </c>
      <c r="G330" s="294">
        <f t="shared" si="16"/>
        <v>0</v>
      </c>
      <c r="H330" s="294">
        <f t="shared" si="17"/>
        <v>0</v>
      </c>
      <c r="I330" s="263"/>
      <c r="J330" s="224"/>
    </row>
    <row r="331" spans="1:10" x14ac:dyDescent="0.3">
      <c r="A331" s="383" t="s">
        <v>1105</v>
      </c>
      <c r="B331" s="384" t="s">
        <v>878</v>
      </c>
      <c r="C331" s="393">
        <v>2</v>
      </c>
      <c r="D331" s="393">
        <v>10</v>
      </c>
      <c r="E331" s="294">
        <v>0</v>
      </c>
      <c r="F331" s="294">
        <f t="shared" si="15"/>
        <v>0</v>
      </c>
      <c r="G331" s="294">
        <f t="shared" si="16"/>
        <v>0</v>
      </c>
      <c r="H331" s="294">
        <f t="shared" si="17"/>
        <v>0</v>
      </c>
      <c r="I331" s="263"/>
      <c r="J331" s="224"/>
    </row>
    <row r="332" spans="1:10" x14ac:dyDescent="0.3">
      <c r="A332" s="383" t="s">
        <v>1106</v>
      </c>
      <c r="B332" s="384" t="s">
        <v>870</v>
      </c>
      <c r="C332" s="393">
        <v>2</v>
      </c>
      <c r="D332" s="393">
        <v>10</v>
      </c>
      <c r="E332" s="294">
        <v>0</v>
      </c>
      <c r="F332" s="294">
        <f t="shared" si="15"/>
        <v>0</v>
      </c>
      <c r="G332" s="294">
        <f t="shared" si="16"/>
        <v>0</v>
      </c>
      <c r="H332" s="294">
        <f t="shared" si="17"/>
        <v>0</v>
      </c>
      <c r="I332" s="263"/>
      <c r="J332" s="224"/>
    </row>
    <row r="333" spans="1:10" x14ac:dyDescent="0.3">
      <c r="A333" s="383" t="s">
        <v>1107</v>
      </c>
      <c r="B333" s="384" t="s">
        <v>872</v>
      </c>
      <c r="C333" s="393">
        <v>2</v>
      </c>
      <c r="D333" s="393">
        <v>10</v>
      </c>
      <c r="E333" s="294">
        <v>0</v>
      </c>
      <c r="F333" s="294">
        <f t="shared" si="15"/>
        <v>0</v>
      </c>
      <c r="G333" s="294">
        <f t="shared" si="16"/>
        <v>0</v>
      </c>
      <c r="H333" s="294">
        <f t="shared" si="17"/>
        <v>0</v>
      </c>
      <c r="I333" s="263"/>
      <c r="J333" s="224"/>
    </row>
    <row r="334" spans="1:10" x14ac:dyDescent="0.3">
      <c r="A334" s="379" t="s">
        <v>134</v>
      </c>
      <c r="B334" s="380" t="s">
        <v>801</v>
      </c>
      <c r="C334" s="391">
        <v>2</v>
      </c>
      <c r="D334" s="391">
        <v>10</v>
      </c>
      <c r="E334" s="391"/>
      <c r="F334" s="391"/>
      <c r="G334" s="391"/>
      <c r="H334" s="391"/>
      <c r="I334" s="391"/>
      <c r="J334" s="391"/>
    </row>
    <row r="335" spans="1:10" x14ac:dyDescent="0.3">
      <c r="A335" s="383" t="s">
        <v>1108</v>
      </c>
      <c r="B335" s="387" t="s">
        <v>882</v>
      </c>
      <c r="C335" s="393">
        <v>2</v>
      </c>
      <c r="D335" s="393">
        <v>10</v>
      </c>
      <c r="E335" s="294">
        <v>0</v>
      </c>
      <c r="F335" s="294">
        <f t="shared" si="15"/>
        <v>0</v>
      </c>
      <c r="G335" s="294">
        <f t="shared" si="16"/>
        <v>0</v>
      </c>
      <c r="H335" s="294">
        <f t="shared" si="17"/>
        <v>0</v>
      </c>
      <c r="I335" s="263"/>
      <c r="J335" s="224"/>
    </row>
    <row r="336" spans="1:10" x14ac:dyDescent="0.3">
      <c r="A336" s="383" t="s">
        <v>1109</v>
      </c>
      <c r="B336" s="384" t="s">
        <v>884</v>
      </c>
      <c r="C336" s="393">
        <v>2</v>
      </c>
      <c r="D336" s="393">
        <v>10</v>
      </c>
      <c r="E336" s="294">
        <v>0</v>
      </c>
      <c r="F336" s="294">
        <f t="shared" si="15"/>
        <v>0</v>
      </c>
      <c r="G336" s="294">
        <f t="shared" si="16"/>
        <v>0</v>
      </c>
      <c r="H336" s="294">
        <f t="shared" si="17"/>
        <v>0</v>
      </c>
      <c r="I336" s="263"/>
      <c r="J336" s="224"/>
    </row>
    <row r="337" spans="1:10" x14ac:dyDescent="0.3">
      <c r="A337" s="383" t="s">
        <v>1110</v>
      </c>
      <c r="B337" s="384" t="s">
        <v>870</v>
      </c>
      <c r="C337" s="393">
        <v>2</v>
      </c>
      <c r="D337" s="393">
        <v>10</v>
      </c>
      <c r="E337" s="294">
        <v>0</v>
      </c>
      <c r="F337" s="294">
        <f t="shared" si="15"/>
        <v>0</v>
      </c>
      <c r="G337" s="294">
        <f t="shared" si="16"/>
        <v>0</v>
      </c>
      <c r="H337" s="294">
        <f t="shared" si="17"/>
        <v>0</v>
      </c>
      <c r="I337" s="263"/>
      <c r="J337" s="224"/>
    </row>
    <row r="338" spans="1:10" x14ac:dyDescent="0.3">
      <c r="A338" s="383" t="s">
        <v>1111</v>
      </c>
      <c r="B338" s="384" t="s">
        <v>872</v>
      </c>
      <c r="C338" s="393">
        <v>2</v>
      </c>
      <c r="D338" s="393">
        <v>10</v>
      </c>
      <c r="E338" s="294">
        <v>0</v>
      </c>
      <c r="F338" s="294">
        <f t="shared" si="15"/>
        <v>0</v>
      </c>
      <c r="G338" s="294">
        <f t="shared" si="16"/>
        <v>0</v>
      </c>
      <c r="H338" s="294">
        <f t="shared" si="17"/>
        <v>0</v>
      </c>
      <c r="I338" s="263"/>
      <c r="J338" s="224"/>
    </row>
    <row r="339" spans="1:10" x14ac:dyDescent="0.3">
      <c r="A339" s="379" t="s">
        <v>133</v>
      </c>
      <c r="B339" s="380" t="s">
        <v>835</v>
      </c>
      <c r="C339" s="391">
        <v>0</v>
      </c>
      <c r="D339" s="391">
        <v>0</v>
      </c>
      <c r="E339" s="391"/>
      <c r="F339" s="391"/>
      <c r="G339" s="391"/>
      <c r="H339" s="391"/>
      <c r="I339" s="391"/>
      <c r="J339" s="391"/>
    </row>
    <row r="340" spans="1:10" x14ac:dyDescent="0.3">
      <c r="A340" s="383" t="s">
        <v>1112</v>
      </c>
      <c r="B340" s="387" t="s">
        <v>888</v>
      </c>
      <c r="C340" s="393">
        <v>0</v>
      </c>
      <c r="D340" s="393">
        <v>0</v>
      </c>
      <c r="E340" s="294">
        <v>0</v>
      </c>
      <c r="F340" s="294">
        <f t="shared" si="15"/>
        <v>0</v>
      </c>
      <c r="G340" s="294">
        <f t="shared" si="16"/>
        <v>0</v>
      </c>
      <c r="H340" s="294">
        <f t="shared" si="17"/>
        <v>0</v>
      </c>
      <c r="I340" s="263"/>
      <c r="J340" s="224"/>
    </row>
    <row r="341" spans="1:10" x14ac:dyDescent="0.3">
      <c r="A341" s="383" t="s">
        <v>1113</v>
      </c>
      <c r="B341" s="384" t="s">
        <v>890</v>
      </c>
      <c r="C341" s="393">
        <v>0</v>
      </c>
      <c r="D341" s="393">
        <v>0</v>
      </c>
      <c r="E341" s="294">
        <v>0</v>
      </c>
      <c r="F341" s="294">
        <f t="shared" si="15"/>
        <v>0</v>
      </c>
      <c r="G341" s="294">
        <f t="shared" si="16"/>
        <v>0</v>
      </c>
      <c r="H341" s="294">
        <f t="shared" si="17"/>
        <v>0</v>
      </c>
      <c r="I341" s="263"/>
      <c r="J341" s="224"/>
    </row>
    <row r="342" spans="1:10" x14ac:dyDescent="0.3">
      <c r="A342" s="383" t="s">
        <v>1114</v>
      </c>
      <c r="B342" s="385" t="s">
        <v>892</v>
      </c>
      <c r="C342" s="394">
        <v>0</v>
      </c>
      <c r="D342" s="394">
        <v>0</v>
      </c>
      <c r="E342" s="294">
        <v>0</v>
      </c>
      <c r="F342" s="294">
        <f t="shared" si="15"/>
        <v>0</v>
      </c>
      <c r="G342" s="294">
        <f t="shared" si="16"/>
        <v>0</v>
      </c>
      <c r="H342" s="294">
        <f t="shared" si="17"/>
        <v>0</v>
      </c>
      <c r="I342" s="263"/>
      <c r="J342" s="224"/>
    </row>
    <row r="343" spans="1:10" x14ac:dyDescent="0.3">
      <c r="A343" s="383" t="s">
        <v>1115</v>
      </c>
      <c r="B343" s="384" t="s">
        <v>870</v>
      </c>
      <c r="C343" s="393">
        <v>0</v>
      </c>
      <c r="D343" s="393">
        <v>0</v>
      </c>
      <c r="E343" s="294">
        <v>0</v>
      </c>
      <c r="F343" s="294">
        <f t="shared" si="15"/>
        <v>0</v>
      </c>
      <c r="G343" s="294">
        <f t="shared" si="16"/>
        <v>0</v>
      </c>
      <c r="H343" s="294">
        <f t="shared" si="17"/>
        <v>0</v>
      </c>
      <c r="I343" s="263"/>
      <c r="J343" s="224"/>
    </row>
    <row r="344" spans="1:10" x14ac:dyDescent="0.3">
      <c r="A344" s="383" t="s">
        <v>1116</v>
      </c>
      <c r="B344" s="384" t="s">
        <v>872</v>
      </c>
      <c r="C344" s="393">
        <v>0</v>
      </c>
      <c r="D344" s="393">
        <v>0</v>
      </c>
      <c r="E344" s="294">
        <v>0</v>
      </c>
      <c r="F344" s="294">
        <f t="shared" si="15"/>
        <v>0</v>
      </c>
      <c r="G344" s="294">
        <f t="shared" si="16"/>
        <v>0</v>
      </c>
      <c r="H344" s="294">
        <f t="shared" si="17"/>
        <v>0</v>
      </c>
      <c r="I344" s="263"/>
      <c r="J344" s="224"/>
    </row>
    <row r="345" spans="1:10" ht="18" x14ac:dyDescent="0.35">
      <c r="A345" s="377">
        <v>3.3</v>
      </c>
      <c r="B345" s="378" t="s">
        <v>895</v>
      </c>
      <c r="C345" s="390">
        <v>1</v>
      </c>
      <c r="D345" s="390">
        <v>5</v>
      </c>
      <c r="E345" s="390"/>
      <c r="F345" s="390"/>
      <c r="G345" s="390"/>
      <c r="H345" s="390"/>
      <c r="I345" s="390"/>
      <c r="J345" s="390"/>
    </row>
    <row r="346" spans="1:10" x14ac:dyDescent="0.3">
      <c r="A346" s="379" t="s">
        <v>518</v>
      </c>
      <c r="B346" s="380" t="s">
        <v>896</v>
      </c>
      <c r="C346" s="391">
        <v>1</v>
      </c>
      <c r="D346" s="391">
        <v>5</v>
      </c>
      <c r="E346" s="391"/>
      <c r="F346" s="391"/>
      <c r="G346" s="391"/>
      <c r="H346" s="391"/>
      <c r="I346" s="391"/>
      <c r="J346" s="391"/>
    </row>
    <row r="347" spans="1:10" x14ac:dyDescent="0.3">
      <c r="A347" s="381" t="s">
        <v>1117</v>
      </c>
      <c r="B347" s="382" t="s">
        <v>898</v>
      </c>
      <c r="C347" s="392">
        <v>1</v>
      </c>
      <c r="D347" s="392">
        <v>5</v>
      </c>
      <c r="E347" s="392"/>
      <c r="F347" s="392"/>
      <c r="G347" s="392"/>
      <c r="H347" s="392"/>
      <c r="I347" s="392"/>
      <c r="J347" s="392"/>
    </row>
    <row r="348" spans="1:10" x14ac:dyDescent="0.3">
      <c r="A348" s="383" t="s">
        <v>1118</v>
      </c>
      <c r="B348" s="384" t="s">
        <v>900</v>
      </c>
      <c r="C348" s="393">
        <v>1</v>
      </c>
      <c r="D348" s="393">
        <v>5</v>
      </c>
      <c r="E348" s="294">
        <v>0</v>
      </c>
      <c r="F348" s="294">
        <f t="shared" si="15"/>
        <v>0</v>
      </c>
      <c r="G348" s="294">
        <f t="shared" si="16"/>
        <v>0</v>
      </c>
      <c r="H348" s="294">
        <f t="shared" si="17"/>
        <v>0</v>
      </c>
      <c r="I348" s="263"/>
      <c r="J348" s="224"/>
    </row>
    <row r="349" spans="1:10" x14ac:dyDescent="0.3">
      <c r="A349" s="383" t="s">
        <v>1119</v>
      </c>
      <c r="B349" s="384" t="s">
        <v>902</v>
      </c>
      <c r="C349" s="393">
        <v>1</v>
      </c>
      <c r="D349" s="393">
        <v>5</v>
      </c>
      <c r="E349" s="294">
        <v>0</v>
      </c>
      <c r="F349" s="294">
        <f t="shared" si="15"/>
        <v>0</v>
      </c>
      <c r="G349" s="294">
        <f t="shared" si="16"/>
        <v>0</v>
      </c>
      <c r="H349" s="294">
        <f t="shared" si="17"/>
        <v>0</v>
      </c>
      <c r="I349" s="263"/>
      <c r="J349" s="224"/>
    </row>
    <row r="350" spans="1:10" x14ac:dyDescent="0.3">
      <c r="A350" s="383" t="s">
        <v>1120</v>
      </c>
      <c r="B350" s="384" t="s">
        <v>904</v>
      </c>
      <c r="C350" s="393">
        <v>1</v>
      </c>
      <c r="D350" s="393">
        <v>5</v>
      </c>
      <c r="E350" s="294">
        <v>0</v>
      </c>
      <c r="F350" s="294">
        <f t="shared" si="15"/>
        <v>0</v>
      </c>
      <c r="G350" s="294">
        <f t="shared" si="16"/>
        <v>0</v>
      </c>
      <c r="H350" s="294">
        <f t="shared" si="17"/>
        <v>0</v>
      </c>
      <c r="I350" s="263"/>
      <c r="J350" s="224"/>
    </row>
    <row r="351" spans="1:10" x14ac:dyDescent="0.3">
      <c r="A351" s="381" t="s">
        <v>137</v>
      </c>
      <c r="B351" s="382" t="s">
        <v>905</v>
      </c>
      <c r="C351" s="392">
        <v>1</v>
      </c>
      <c r="D351" s="392">
        <v>5</v>
      </c>
      <c r="E351" s="392"/>
      <c r="F351" s="392"/>
      <c r="G351" s="392"/>
      <c r="H351" s="392"/>
      <c r="I351" s="392"/>
      <c r="J351" s="392"/>
    </row>
    <row r="352" spans="1:10" x14ac:dyDescent="0.3">
      <c r="A352" s="383" t="s">
        <v>1121</v>
      </c>
      <c r="B352" s="384" t="s">
        <v>907</v>
      </c>
      <c r="C352" s="393">
        <v>1</v>
      </c>
      <c r="D352" s="393">
        <v>5</v>
      </c>
      <c r="E352" s="294">
        <v>0</v>
      </c>
      <c r="F352" s="294">
        <f t="shared" si="15"/>
        <v>0</v>
      </c>
      <c r="G352" s="294">
        <f t="shared" si="16"/>
        <v>0</v>
      </c>
      <c r="H352" s="294">
        <f t="shared" si="17"/>
        <v>0</v>
      </c>
      <c r="I352" s="263"/>
      <c r="J352" s="224"/>
    </row>
    <row r="353" spans="1:10" x14ac:dyDescent="0.3">
      <c r="A353" s="383" t="s">
        <v>1122</v>
      </c>
      <c r="B353" s="384" t="s">
        <v>909</v>
      </c>
      <c r="C353" s="393">
        <v>1</v>
      </c>
      <c r="D353" s="393">
        <v>5</v>
      </c>
      <c r="E353" s="294">
        <v>0</v>
      </c>
      <c r="F353" s="294">
        <f t="shared" si="15"/>
        <v>0</v>
      </c>
      <c r="G353" s="294">
        <f t="shared" si="16"/>
        <v>0</v>
      </c>
      <c r="H353" s="294">
        <f t="shared" si="17"/>
        <v>0</v>
      </c>
      <c r="I353" s="263"/>
      <c r="J353" s="224"/>
    </row>
    <row r="354" spans="1:10" x14ac:dyDescent="0.3">
      <c r="A354" s="381" t="s">
        <v>138</v>
      </c>
      <c r="B354" s="382" t="s">
        <v>911</v>
      </c>
      <c r="C354" s="392">
        <v>1</v>
      </c>
      <c r="D354" s="392">
        <v>5</v>
      </c>
      <c r="E354" s="392"/>
      <c r="F354" s="392"/>
      <c r="G354" s="392"/>
      <c r="H354" s="392"/>
      <c r="I354" s="392"/>
      <c r="J354" s="392"/>
    </row>
    <row r="355" spans="1:10" x14ac:dyDescent="0.3">
      <c r="A355" s="383" t="s">
        <v>1123</v>
      </c>
      <c r="B355" s="384" t="s">
        <v>913</v>
      </c>
      <c r="C355" s="393">
        <v>1</v>
      </c>
      <c r="D355" s="393">
        <v>5</v>
      </c>
      <c r="E355" s="294">
        <v>0</v>
      </c>
      <c r="F355" s="294">
        <f t="shared" si="15"/>
        <v>0</v>
      </c>
      <c r="G355" s="294">
        <f t="shared" si="16"/>
        <v>0</v>
      </c>
      <c r="H355" s="294">
        <f t="shared" si="17"/>
        <v>0</v>
      </c>
      <c r="I355" s="263"/>
      <c r="J355" s="224"/>
    </row>
    <row r="356" spans="1:10" x14ac:dyDescent="0.3">
      <c r="A356" s="381" t="s">
        <v>519</v>
      </c>
      <c r="B356" s="382" t="s">
        <v>915</v>
      </c>
      <c r="C356" s="392">
        <v>1</v>
      </c>
      <c r="D356" s="392">
        <v>5</v>
      </c>
      <c r="E356" s="392"/>
      <c r="F356" s="392"/>
      <c r="G356" s="392"/>
      <c r="H356" s="392"/>
      <c r="I356" s="392"/>
      <c r="J356" s="392"/>
    </row>
    <row r="357" spans="1:10" x14ac:dyDescent="0.3">
      <c r="A357" s="383" t="s">
        <v>1124</v>
      </c>
      <c r="B357" s="384" t="s">
        <v>785</v>
      </c>
      <c r="C357" s="393">
        <v>2</v>
      </c>
      <c r="D357" s="393">
        <v>10</v>
      </c>
      <c r="E357" s="294">
        <v>0</v>
      </c>
      <c r="F357" s="294">
        <f t="shared" si="15"/>
        <v>0</v>
      </c>
      <c r="G357" s="294">
        <f t="shared" si="16"/>
        <v>0</v>
      </c>
      <c r="H357" s="294">
        <f t="shared" si="17"/>
        <v>0</v>
      </c>
      <c r="I357" s="263"/>
      <c r="J357" s="224"/>
    </row>
    <row r="358" spans="1:10" x14ac:dyDescent="0.3">
      <c r="A358" s="383" t="s">
        <v>1125</v>
      </c>
      <c r="B358" s="384" t="s">
        <v>918</v>
      </c>
      <c r="C358" s="393">
        <v>1</v>
      </c>
      <c r="D358" s="393">
        <v>5</v>
      </c>
      <c r="E358" s="294">
        <v>0</v>
      </c>
      <c r="F358" s="294">
        <f t="shared" si="15"/>
        <v>0</v>
      </c>
      <c r="G358" s="294">
        <f t="shared" si="16"/>
        <v>0</v>
      </c>
      <c r="H358" s="294">
        <f t="shared" si="17"/>
        <v>0</v>
      </c>
      <c r="I358" s="263"/>
      <c r="J358" s="224"/>
    </row>
    <row r="359" spans="1:10" x14ac:dyDescent="0.3">
      <c r="A359" s="383" t="s">
        <v>1126</v>
      </c>
      <c r="B359" s="384" t="s">
        <v>920</v>
      </c>
      <c r="C359" s="393">
        <v>1</v>
      </c>
      <c r="D359" s="393">
        <v>5</v>
      </c>
      <c r="E359" s="294">
        <v>0</v>
      </c>
      <c r="F359" s="294">
        <f t="shared" si="15"/>
        <v>0</v>
      </c>
      <c r="G359" s="294">
        <f t="shared" si="16"/>
        <v>0</v>
      </c>
      <c r="H359" s="294">
        <f t="shared" si="17"/>
        <v>0</v>
      </c>
      <c r="I359" s="263"/>
      <c r="J359" s="224"/>
    </row>
    <row r="360" spans="1:10" x14ac:dyDescent="0.3">
      <c r="A360" s="383" t="s">
        <v>1127</v>
      </c>
      <c r="B360" s="384" t="s">
        <v>922</v>
      </c>
      <c r="C360" s="393">
        <v>1</v>
      </c>
      <c r="D360" s="393">
        <v>5</v>
      </c>
      <c r="E360" s="294">
        <v>0</v>
      </c>
      <c r="F360" s="294">
        <f t="shared" si="15"/>
        <v>0</v>
      </c>
      <c r="G360" s="294">
        <f t="shared" si="16"/>
        <v>0</v>
      </c>
      <c r="H360" s="294">
        <f t="shared" si="17"/>
        <v>0</v>
      </c>
      <c r="I360" s="263"/>
      <c r="J360" s="224"/>
    </row>
    <row r="361" spans="1:10" x14ac:dyDescent="0.3">
      <c r="A361" s="383" t="s">
        <v>1128</v>
      </c>
      <c r="B361" s="384" t="s">
        <v>924</v>
      </c>
      <c r="C361" s="393">
        <v>1</v>
      </c>
      <c r="D361" s="393">
        <v>5</v>
      </c>
      <c r="E361" s="294">
        <v>0</v>
      </c>
      <c r="F361" s="294">
        <f t="shared" si="15"/>
        <v>0</v>
      </c>
      <c r="G361" s="294">
        <f t="shared" si="16"/>
        <v>0</v>
      </c>
      <c r="H361" s="294">
        <f t="shared" si="17"/>
        <v>0</v>
      </c>
      <c r="I361" s="263"/>
      <c r="J361" s="224"/>
    </row>
    <row r="362" spans="1:10" x14ac:dyDescent="0.3">
      <c r="A362" s="379" t="s">
        <v>137</v>
      </c>
      <c r="B362" s="380" t="s">
        <v>925</v>
      </c>
      <c r="C362" s="391">
        <v>0</v>
      </c>
      <c r="D362" s="391">
        <v>0</v>
      </c>
      <c r="E362" s="391"/>
      <c r="F362" s="391"/>
      <c r="G362" s="391"/>
      <c r="H362" s="391"/>
      <c r="I362" s="391"/>
      <c r="J362" s="391"/>
    </row>
    <row r="363" spans="1:10" x14ac:dyDescent="0.3">
      <c r="A363" s="383" t="s">
        <v>1121</v>
      </c>
      <c r="B363" s="384" t="s">
        <v>926</v>
      </c>
      <c r="C363" s="393">
        <v>0</v>
      </c>
      <c r="D363" s="393">
        <v>0</v>
      </c>
      <c r="E363" s="294">
        <v>0</v>
      </c>
      <c r="F363" s="294">
        <f t="shared" si="15"/>
        <v>0</v>
      </c>
      <c r="G363" s="294">
        <f t="shared" si="16"/>
        <v>0</v>
      </c>
      <c r="H363" s="294">
        <f t="shared" si="17"/>
        <v>0</v>
      </c>
      <c r="I363" s="263"/>
      <c r="J363" s="224"/>
    </row>
    <row r="364" spans="1:10" x14ac:dyDescent="0.3">
      <c r="A364" s="383" t="s">
        <v>1122</v>
      </c>
      <c r="B364" s="384" t="s">
        <v>907</v>
      </c>
      <c r="C364" s="393">
        <v>0</v>
      </c>
      <c r="D364" s="393">
        <v>0</v>
      </c>
      <c r="E364" s="294">
        <v>0</v>
      </c>
      <c r="F364" s="294">
        <f t="shared" si="15"/>
        <v>0</v>
      </c>
      <c r="G364" s="294">
        <f t="shared" si="16"/>
        <v>0</v>
      </c>
      <c r="H364" s="294">
        <f t="shared" si="17"/>
        <v>0</v>
      </c>
      <c r="I364" s="263"/>
      <c r="J364" s="224"/>
    </row>
    <row r="365" spans="1:10" x14ac:dyDescent="0.3">
      <c r="A365" s="383" t="s">
        <v>1129</v>
      </c>
      <c r="B365" s="384" t="s">
        <v>909</v>
      </c>
      <c r="C365" s="393">
        <v>0</v>
      </c>
      <c r="D365" s="393">
        <v>0</v>
      </c>
      <c r="E365" s="294">
        <v>0</v>
      </c>
      <c r="F365" s="294">
        <f t="shared" si="15"/>
        <v>0</v>
      </c>
      <c r="G365" s="294">
        <f t="shared" si="16"/>
        <v>0</v>
      </c>
      <c r="H365" s="294">
        <f t="shared" si="17"/>
        <v>0</v>
      </c>
      <c r="I365" s="263"/>
      <c r="J365" s="224"/>
    </row>
    <row r="366" spans="1:10" x14ac:dyDescent="0.3">
      <c r="A366" s="383" t="s">
        <v>1130</v>
      </c>
      <c r="B366" s="384" t="s">
        <v>913</v>
      </c>
      <c r="C366" s="393">
        <v>0</v>
      </c>
      <c r="D366" s="393">
        <v>0</v>
      </c>
      <c r="E366" s="294">
        <v>0</v>
      </c>
      <c r="F366" s="294">
        <f t="shared" si="15"/>
        <v>0</v>
      </c>
      <c r="G366" s="294">
        <f t="shared" si="16"/>
        <v>0</v>
      </c>
      <c r="H366" s="294">
        <f t="shared" si="17"/>
        <v>0</v>
      </c>
      <c r="I366" s="263"/>
      <c r="J366" s="224"/>
    </row>
    <row r="367" spans="1:10" x14ac:dyDescent="0.3">
      <c r="A367" s="383" t="s">
        <v>1131</v>
      </c>
      <c r="B367" s="384" t="s">
        <v>930</v>
      </c>
      <c r="C367" s="393">
        <v>0</v>
      </c>
      <c r="D367" s="393">
        <v>0</v>
      </c>
      <c r="E367" s="294">
        <v>0</v>
      </c>
      <c r="F367" s="294">
        <f t="shared" si="15"/>
        <v>0</v>
      </c>
      <c r="G367" s="294">
        <f t="shared" si="16"/>
        <v>0</v>
      </c>
      <c r="H367" s="294">
        <f t="shared" si="17"/>
        <v>0</v>
      </c>
      <c r="I367" s="263"/>
      <c r="J367" s="224"/>
    </row>
    <row r="368" spans="1:10" ht="21" x14ac:dyDescent="0.4">
      <c r="A368" s="375">
        <v>4</v>
      </c>
      <c r="B368" s="376" t="s">
        <v>401</v>
      </c>
      <c r="C368" s="414">
        <v>1</v>
      </c>
      <c r="D368" s="414">
        <v>4</v>
      </c>
      <c r="E368" s="414"/>
      <c r="F368" s="414"/>
      <c r="G368" s="414"/>
      <c r="H368" s="414"/>
      <c r="I368" s="414"/>
      <c r="J368" s="414"/>
    </row>
    <row r="369" spans="1:10" ht="18" x14ac:dyDescent="0.35">
      <c r="A369" s="377">
        <v>4.0999999999999996</v>
      </c>
      <c r="B369" s="378" t="s">
        <v>742</v>
      </c>
      <c r="C369" s="390">
        <v>1</v>
      </c>
      <c r="D369" s="390">
        <v>4</v>
      </c>
      <c r="E369" s="390"/>
      <c r="F369" s="390"/>
      <c r="G369" s="390"/>
      <c r="H369" s="390"/>
      <c r="I369" s="390"/>
      <c r="J369" s="390"/>
    </row>
    <row r="370" spans="1:10" x14ac:dyDescent="0.3">
      <c r="A370" s="379" t="s">
        <v>86</v>
      </c>
      <c r="B370" s="380" t="s">
        <v>743</v>
      </c>
      <c r="C370" s="391">
        <v>1</v>
      </c>
      <c r="D370" s="391">
        <v>4</v>
      </c>
      <c r="E370" s="391"/>
      <c r="F370" s="391"/>
      <c r="G370" s="391"/>
      <c r="H370" s="391"/>
      <c r="I370" s="391"/>
      <c r="J370" s="391"/>
    </row>
    <row r="371" spans="1:10" x14ac:dyDescent="0.3">
      <c r="A371" s="381" t="s">
        <v>1132</v>
      </c>
      <c r="B371" s="382" t="s">
        <v>745</v>
      </c>
      <c r="C371" s="392">
        <v>1</v>
      </c>
      <c r="D371" s="392">
        <v>4</v>
      </c>
      <c r="E371" s="392"/>
      <c r="F371" s="392"/>
      <c r="G371" s="392"/>
      <c r="H371" s="392"/>
      <c r="I371" s="392"/>
      <c r="J371" s="392"/>
    </row>
    <row r="372" spans="1:10" x14ac:dyDescent="0.3">
      <c r="A372" s="383" t="s">
        <v>1133</v>
      </c>
      <c r="B372" s="384" t="s">
        <v>747</v>
      </c>
      <c r="C372" s="393">
        <v>1</v>
      </c>
      <c r="D372" s="393">
        <v>4</v>
      </c>
      <c r="E372" s="294">
        <v>0</v>
      </c>
      <c r="F372" s="294">
        <f t="shared" si="15"/>
        <v>0</v>
      </c>
      <c r="G372" s="294">
        <f t="shared" si="16"/>
        <v>0</v>
      </c>
      <c r="H372" s="294">
        <f t="shared" si="17"/>
        <v>0</v>
      </c>
      <c r="I372" s="263"/>
      <c r="J372" s="224"/>
    </row>
    <row r="373" spans="1:10" x14ac:dyDescent="0.3">
      <c r="A373" s="381" t="s">
        <v>1134</v>
      </c>
      <c r="B373" s="382" t="s">
        <v>749</v>
      </c>
      <c r="C373" s="392">
        <v>1</v>
      </c>
      <c r="D373" s="392">
        <v>4</v>
      </c>
      <c r="E373" s="392"/>
      <c r="F373" s="392"/>
      <c r="G373" s="392"/>
      <c r="H373" s="392"/>
      <c r="I373" s="392"/>
      <c r="J373" s="392"/>
    </row>
    <row r="374" spans="1:10" x14ac:dyDescent="0.3">
      <c r="A374" s="383" t="s">
        <v>1135</v>
      </c>
      <c r="B374" s="384" t="s">
        <v>751</v>
      </c>
      <c r="C374" s="393">
        <v>0</v>
      </c>
      <c r="D374" s="393">
        <v>0</v>
      </c>
      <c r="E374" s="294">
        <v>0</v>
      </c>
      <c r="F374" s="294">
        <f t="shared" si="15"/>
        <v>0</v>
      </c>
      <c r="G374" s="294">
        <f t="shared" si="16"/>
        <v>0</v>
      </c>
      <c r="H374" s="294">
        <f t="shared" si="17"/>
        <v>0</v>
      </c>
      <c r="I374" s="263"/>
      <c r="J374" s="224"/>
    </row>
    <row r="375" spans="1:10" x14ac:dyDescent="0.3">
      <c r="A375" s="383" t="s">
        <v>1136</v>
      </c>
      <c r="B375" s="384" t="s">
        <v>753</v>
      </c>
      <c r="C375" s="393">
        <v>2</v>
      </c>
      <c r="D375" s="393">
        <v>8</v>
      </c>
      <c r="E375" s="294">
        <v>0</v>
      </c>
      <c r="F375" s="294">
        <f t="shared" si="15"/>
        <v>0</v>
      </c>
      <c r="G375" s="294">
        <f t="shared" si="16"/>
        <v>0</v>
      </c>
      <c r="H375" s="294">
        <f t="shared" si="17"/>
        <v>0</v>
      </c>
      <c r="I375" s="263"/>
      <c r="J375" s="224"/>
    </row>
    <row r="376" spans="1:10" x14ac:dyDescent="0.3">
      <c r="A376" s="383" t="s">
        <v>1137</v>
      </c>
      <c r="B376" s="384" t="s">
        <v>755</v>
      </c>
      <c r="C376" s="393">
        <v>1</v>
      </c>
      <c r="D376" s="393">
        <v>4</v>
      </c>
      <c r="E376" s="294">
        <v>0</v>
      </c>
      <c r="F376" s="294">
        <f t="shared" si="15"/>
        <v>0</v>
      </c>
      <c r="G376" s="294">
        <f t="shared" si="16"/>
        <v>0</v>
      </c>
      <c r="H376" s="294">
        <f t="shared" si="17"/>
        <v>0</v>
      </c>
      <c r="I376" s="263"/>
      <c r="J376" s="224"/>
    </row>
    <row r="377" spans="1:10" x14ac:dyDescent="0.3">
      <c r="A377" s="383" t="s">
        <v>1137</v>
      </c>
      <c r="B377" s="384" t="s">
        <v>450</v>
      </c>
      <c r="C377" s="393">
        <v>0</v>
      </c>
      <c r="D377" s="393">
        <v>0</v>
      </c>
      <c r="E377" s="294">
        <v>0</v>
      </c>
      <c r="F377" s="294">
        <f t="shared" ref="F377:F437" si="18">E377*D377</f>
        <v>0</v>
      </c>
      <c r="G377" s="294">
        <f t="shared" ref="G377:G437" si="19">F377*$G$4</f>
        <v>0</v>
      </c>
      <c r="H377" s="294">
        <f t="shared" ref="H377:H437" si="20">F377+G377</f>
        <v>0</v>
      </c>
      <c r="I377" s="263"/>
      <c r="J377" s="224"/>
    </row>
    <row r="378" spans="1:10" x14ac:dyDescent="0.3">
      <c r="A378" s="383" t="s">
        <v>1138</v>
      </c>
      <c r="B378" s="384" t="s">
        <v>758</v>
      </c>
      <c r="C378" s="393">
        <v>0</v>
      </c>
      <c r="D378" s="393">
        <v>0</v>
      </c>
      <c r="E378" s="294">
        <v>0</v>
      </c>
      <c r="F378" s="294">
        <f t="shared" si="18"/>
        <v>0</v>
      </c>
      <c r="G378" s="294">
        <f t="shared" si="19"/>
        <v>0</v>
      </c>
      <c r="H378" s="294">
        <f t="shared" si="20"/>
        <v>0</v>
      </c>
      <c r="I378" s="263"/>
      <c r="J378" s="224"/>
    </row>
    <row r="379" spans="1:10" x14ac:dyDescent="0.3">
      <c r="A379" s="379" t="s">
        <v>87</v>
      </c>
      <c r="B379" s="380" t="s">
        <v>759</v>
      </c>
      <c r="C379" s="391">
        <v>1</v>
      </c>
      <c r="D379" s="391">
        <v>4</v>
      </c>
      <c r="E379" s="391"/>
      <c r="F379" s="391"/>
      <c r="G379" s="391"/>
      <c r="H379" s="391"/>
      <c r="I379" s="391"/>
      <c r="J379" s="391"/>
    </row>
    <row r="380" spans="1:10" x14ac:dyDescent="0.3">
      <c r="A380" s="381" t="s">
        <v>1139</v>
      </c>
      <c r="B380" s="382" t="s">
        <v>761</v>
      </c>
      <c r="C380" s="392">
        <v>1</v>
      </c>
      <c r="D380" s="392">
        <v>4</v>
      </c>
      <c r="E380" s="392"/>
      <c r="F380" s="392"/>
      <c r="G380" s="392"/>
      <c r="H380" s="392"/>
      <c r="I380" s="392"/>
      <c r="J380" s="392"/>
    </row>
    <row r="381" spans="1:10" x14ac:dyDescent="0.3">
      <c r="A381" s="383" t="s">
        <v>1140</v>
      </c>
      <c r="B381" s="384" t="s">
        <v>763</v>
      </c>
      <c r="C381" s="393">
        <v>1</v>
      </c>
      <c r="D381" s="393">
        <v>4</v>
      </c>
      <c r="E381" s="294">
        <v>0</v>
      </c>
      <c r="F381" s="294">
        <f t="shared" si="18"/>
        <v>0</v>
      </c>
      <c r="G381" s="294">
        <f t="shared" si="19"/>
        <v>0</v>
      </c>
      <c r="H381" s="294">
        <f t="shared" si="20"/>
        <v>0</v>
      </c>
      <c r="I381" s="263"/>
      <c r="J381" s="224"/>
    </row>
    <row r="382" spans="1:10" x14ac:dyDescent="0.3">
      <c r="A382" s="383" t="s">
        <v>1141</v>
      </c>
      <c r="B382" s="384" t="s">
        <v>766</v>
      </c>
      <c r="C382" s="393">
        <v>1</v>
      </c>
      <c r="D382" s="393">
        <v>4</v>
      </c>
      <c r="E382" s="294">
        <v>0</v>
      </c>
      <c r="F382" s="294">
        <f t="shared" si="18"/>
        <v>0</v>
      </c>
      <c r="G382" s="294">
        <f t="shared" si="19"/>
        <v>0</v>
      </c>
      <c r="H382" s="294">
        <f t="shared" si="20"/>
        <v>0</v>
      </c>
      <c r="I382" s="263"/>
      <c r="J382" s="224"/>
    </row>
    <row r="383" spans="1:10" x14ac:dyDescent="0.3">
      <c r="A383" s="383" t="s">
        <v>1142</v>
      </c>
      <c r="B383" s="384" t="s">
        <v>768</v>
      </c>
      <c r="C383" s="393">
        <v>1</v>
      </c>
      <c r="D383" s="393">
        <v>4</v>
      </c>
      <c r="E383" s="294">
        <v>0</v>
      </c>
      <c r="F383" s="294">
        <f t="shared" si="18"/>
        <v>0</v>
      </c>
      <c r="G383" s="294">
        <f t="shared" si="19"/>
        <v>0</v>
      </c>
      <c r="H383" s="294">
        <f t="shared" si="20"/>
        <v>0</v>
      </c>
      <c r="I383" s="263"/>
      <c r="J383" s="224"/>
    </row>
    <row r="384" spans="1:10" x14ac:dyDescent="0.3">
      <c r="A384" s="381" t="s">
        <v>1143</v>
      </c>
      <c r="B384" s="382" t="s">
        <v>770</v>
      </c>
      <c r="C384" s="392">
        <v>0</v>
      </c>
      <c r="D384" s="392">
        <v>0</v>
      </c>
      <c r="E384" s="392"/>
      <c r="F384" s="392"/>
      <c r="G384" s="392"/>
      <c r="H384" s="392"/>
      <c r="I384" s="392"/>
      <c r="J384" s="392"/>
    </row>
    <row r="385" spans="1:10" x14ac:dyDescent="0.3">
      <c r="A385" s="383" t="s">
        <v>1144</v>
      </c>
      <c r="B385" s="384" t="s">
        <v>763</v>
      </c>
      <c r="C385" s="393">
        <v>0</v>
      </c>
      <c r="D385" s="393">
        <v>0</v>
      </c>
      <c r="E385" s="294">
        <v>0</v>
      </c>
      <c r="F385" s="294">
        <f t="shared" si="18"/>
        <v>0</v>
      </c>
      <c r="G385" s="294">
        <f t="shared" si="19"/>
        <v>0</v>
      </c>
      <c r="H385" s="294">
        <f t="shared" si="20"/>
        <v>0</v>
      </c>
      <c r="I385" s="263"/>
      <c r="J385" s="224"/>
    </row>
    <row r="386" spans="1:10" x14ac:dyDescent="0.3">
      <c r="A386" s="381" t="s">
        <v>1145</v>
      </c>
      <c r="B386" s="382" t="s">
        <v>773</v>
      </c>
      <c r="C386" s="392">
        <v>1</v>
      </c>
      <c r="D386" s="392">
        <v>4</v>
      </c>
      <c r="E386" s="392"/>
      <c r="F386" s="392"/>
      <c r="G386" s="392"/>
      <c r="H386" s="392"/>
      <c r="I386" s="392"/>
      <c r="J386" s="392"/>
    </row>
    <row r="387" spans="1:10" x14ac:dyDescent="0.3">
      <c r="A387" s="383" t="s">
        <v>1146</v>
      </c>
      <c r="B387" s="384" t="s">
        <v>775</v>
      </c>
      <c r="C387" s="393">
        <v>1</v>
      </c>
      <c r="D387" s="393">
        <v>4</v>
      </c>
      <c r="E387" s="294">
        <v>0</v>
      </c>
      <c r="F387" s="294">
        <f t="shared" si="18"/>
        <v>0</v>
      </c>
      <c r="G387" s="294">
        <f t="shared" si="19"/>
        <v>0</v>
      </c>
      <c r="H387" s="294">
        <f t="shared" si="20"/>
        <v>0</v>
      </c>
      <c r="I387" s="263"/>
      <c r="J387" s="224"/>
    </row>
    <row r="388" spans="1:10" x14ac:dyDescent="0.3">
      <c r="A388" s="383" t="s">
        <v>1147</v>
      </c>
      <c r="B388" s="384" t="s">
        <v>777</v>
      </c>
      <c r="C388" s="393">
        <v>1</v>
      </c>
      <c r="D388" s="393">
        <v>4</v>
      </c>
      <c r="E388" s="294">
        <v>0</v>
      </c>
      <c r="F388" s="294">
        <f t="shared" si="18"/>
        <v>0</v>
      </c>
      <c r="G388" s="294">
        <f t="shared" si="19"/>
        <v>0</v>
      </c>
      <c r="H388" s="294">
        <f t="shared" si="20"/>
        <v>0</v>
      </c>
      <c r="I388" s="263"/>
      <c r="J388" s="224"/>
    </row>
    <row r="389" spans="1:10" x14ac:dyDescent="0.3">
      <c r="A389" s="381" t="s">
        <v>1148</v>
      </c>
      <c r="B389" s="382" t="s">
        <v>392</v>
      </c>
      <c r="C389" s="392">
        <v>0</v>
      </c>
      <c r="D389" s="392">
        <v>0</v>
      </c>
      <c r="E389" s="392"/>
      <c r="F389" s="392"/>
      <c r="G389" s="392"/>
      <c r="H389" s="392"/>
      <c r="I389" s="392"/>
      <c r="J389" s="392"/>
    </row>
    <row r="390" spans="1:10" x14ac:dyDescent="0.3">
      <c r="A390" s="383" t="s">
        <v>1149</v>
      </c>
      <c r="B390" s="384" t="s">
        <v>780</v>
      </c>
      <c r="C390" s="393">
        <v>0</v>
      </c>
      <c r="D390" s="393">
        <v>0</v>
      </c>
      <c r="E390" s="294">
        <v>0</v>
      </c>
      <c r="F390" s="294">
        <f t="shared" si="18"/>
        <v>0</v>
      </c>
      <c r="G390" s="294">
        <f t="shared" si="19"/>
        <v>0</v>
      </c>
      <c r="H390" s="294">
        <f t="shared" si="20"/>
        <v>0</v>
      </c>
      <c r="I390" s="263"/>
      <c r="J390" s="224"/>
    </row>
    <row r="391" spans="1:10" x14ac:dyDescent="0.3">
      <c r="A391" s="386" t="s">
        <v>1150</v>
      </c>
      <c r="B391" s="385" t="s">
        <v>764</v>
      </c>
      <c r="C391" s="394">
        <v>0</v>
      </c>
      <c r="D391" s="394">
        <v>0</v>
      </c>
      <c r="E391" s="294">
        <v>0</v>
      </c>
      <c r="F391" s="294">
        <f t="shared" si="18"/>
        <v>0</v>
      </c>
      <c r="G391" s="294">
        <f t="shared" si="19"/>
        <v>0</v>
      </c>
      <c r="H391" s="294">
        <f t="shared" si="20"/>
        <v>0</v>
      </c>
      <c r="I391" s="263"/>
      <c r="J391" s="224"/>
    </row>
    <row r="392" spans="1:10" x14ac:dyDescent="0.3">
      <c r="A392" s="386" t="s">
        <v>1151</v>
      </c>
      <c r="B392" s="385" t="s">
        <v>783</v>
      </c>
      <c r="C392" s="394">
        <v>0</v>
      </c>
      <c r="D392" s="394">
        <v>0</v>
      </c>
      <c r="E392" s="294">
        <v>0</v>
      </c>
      <c r="F392" s="294">
        <f t="shared" si="18"/>
        <v>0</v>
      </c>
      <c r="G392" s="294">
        <f t="shared" si="19"/>
        <v>0</v>
      </c>
      <c r="H392" s="294">
        <f t="shared" si="20"/>
        <v>0</v>
      </c>
      <c r="I392" s="263"/>
      <c r="J392" s="224"/>
    </row>
    <row r="393" spans="1:10" x14ac:dyDescent="0.3">
      <c r="A393" s="386" t="s">
        <v>1152</v>
      </c>
      <c r="B393" s="385" t="s">
        <v>785</v>
      </c>
      <c r="C393" s="394">
        <v>0</v>
      </c>
      <c r="D393" s="394">
        <v>0</v>
      </c>
      <c r="E393" s="294">
        <v>0</v>
      </c>
      <c r="F393" s="294">
        <f t="shared" si="18"/>
        <v>0</v>
      </c>
      <c r="G393" s="294">
        <f t="shared" si="19"/>
        <v>0</v>
      </c>
      <c r="H393" s="294">
        <f t="shared" si="20"/>
        <v>0</v>
      </c>
      <c r="I393" s="263"/>
      <c r="J393" s="224"/>
    </row>
    <row r="394" spans="1:10" x14ac:dyDescent="0.3">
      <c r="A394" s="381" t="s">
        <v>1153</v>
      </c>
      <c r="B394" s="382" t="s">
        <v>787</v>
      </c>
      <c r="C394" s="392">
        <v>1</v>
      </c>
      <c r="D394" s="392">
        <v>4</v>
      </c>
      <c r="E394" s="392"/>
      <c r="F394" s="392"/>
      <c r="G394" s="392"/>
      <c r="H394" s="392"/>
      <c r="I394" s="392"/>
      <c r="J394" s="392"/>
    </row>
    <row r="395" spans="1:10" x14ac:dyDescent="0.3">
      <c r="A395" s="383" t="s">
        <v>1154</v>
      </c>
      <c r="B395" s="384" t="s">
        <v>789</v>
      </c>
      <c r="C395" s="393">
        <v>1</v>
      </c>
      <c r="D395" s="393">
        <v>4</v>
      </c>
      <c r="E395" s="294">
        <v>0</v>
      </c>
      <c r="F395" s="294">
        <f t="shared" si="18"/>
        <v>0</v>
      </c>
      <c r="G395" s="294">
        <f t="shared" si="19"/>
        <v>0</v>
      </c>
      <c r="H395" s="294">
        <f t="shared" si="20"/>
        <v>0</v>
      </c>
      <c r="I395" s="263"/>
      <c r="J395" s="224"/>
    </row>
    <row r="396" spans="1:10" x14ac:dyDescent="0.3">
      <c r="A396" s="386" t="s">
        <v>1155</v>
      </c>
      <c r="B396" s="385" t="s">
        <v>791</v>
      </c>
      <c r="C396" s="394">
        <v>1</v>
      </c>
      <c r="D396" s="394">
        <v>4</v>
      </c>
      <c r="E396" s="294">
        <v>0</v>
      </c>
      <c r="F396" s="294">
        <f t="shared" si="18"/>
        <v>0</v>
      </c>
      <c r="G396" s="294">
        <f t="shared" si="19"/>
        <v>0</v>
      </c>
      <c r="H396" s="294">
        <f t="shared" si="20"/>
        <v>0</v>
      </c>
      <c r="I396" s="263"/>
      <c r="J396" s="224"/>
    </row>
    <row r="397" spans="1:10" x14ac:dyDescent="0.3">
      <c r="A397" s="383" t="s">
        <v>1156</v>
      </c>
      <c r="B397" s="384" t="s">
        <v>793</v>
      </c>
      <c r="C397" s="393">
        <v>1</v>
      </c>
      <c r="D397" s="393">
        <v>4</v>
      </c>
      <c r="E397" s="294">
        <v>0</v>
      </c>
      <c r="F397" s="294">
        <f t="shared" si="18"/>
        <v>0</v>
      </c>
      <c r="G397" s="294">
        <f t="shared" si="19"/>
        <v>0</v>
      </c>
      <c r="H397" s="294">
        <f t="shared" si="20"/>
        <v>0</v>
      </c>
      <c r="I397" s="263"/>
      <c r="J397" s="224"/>
    </row>
    <row r="398" spans="1:10" x14ac:dyDescent="0.3">
      <c r="A398" s="386" t="s">
        <v>1157</v>
      </c>
      <c r="B398" s="385" t="s">
        <v>791</v>
      </c>
      <c r="C398" s="394">
        <v>1</v>
      </c>
      <c r="D398" s="394">
        <v>4</v>
      </c>
      <c r="E398" s="294">
        <v>0</v>
      </c>
      <c r="F398" s="294">
        <f t="shared" si="18"/>
        <v>0</v>
      </c>
      <c r="G398" s="294">
        <f t="shared" si="19"/>
        <v>0</v>
      </c>
      <c r="H398" s="294">
        <f t="shared" si="20"/>
        <v>0</v>
      </c>
      <c r="I398" s="263"/>
      <c r="J398" s="224"/>
    </row>
    <row r="399" spans="1:10" x14ac:dyDescent="0.3">
      <c r="A399" s="383" t="s">
        <v>1158</v>
      </c>
      <c r="B399" s="384" t="s">
        <v>796</v>
      </c>
      <c r="C399" s="393">
        <v>0</v>
      </c>
      <c r="D399" s="393">
        <v>0</v>
      </c>
      <c r="E399" s="294">
        <v>0</v>
      </c>
      <c r="F399" s="294">
        <f t="shared" si="18"/>
        <v>0</v>
      </c>
      <c r="G399" s="294">
        <f t="shared" si="19"/>
        <v>0</v>
      </c>
      <c r="H399" s="294">
        <f t="shared" si="20"/>
        <v>0</v>
      </c>
      <c r="I399" s="263"/>
      <c r="J399" s="224"/>
    </row>
    <row r="400" spans="1:10" x14ac:dyDescent="0.3">
      <c r="A400" s="383" t="s">
        <v>1159</v>
      </c>
      <c r="B400" s="384" t="s">
        <v>798</v>
      </c>
      <c r="C400" s="393">
        <v>0</v>
      </c>
      <c r="D400" s="393">
        <v>0</v>
      </c>
      <c r="E400" s="294">
        <v>0</v>
      </c>
      <c r="F400" s="294">
        <f t="shared" si="18"/>
        <v>0</v>
      </c>
      <c r="G400" s="294">
        <f t="shared" si="19"/>
        <v>0</v>
      </c>
      <c r="H400" s="294">
        <f t="shared" si="20"/>
        <v>0</v>
      </c>
      <c r="I400" s="263"/>
      <c r="J400" s="224"/>
    </row>
    <row r="401" spans="1:10" x14ac:dyDescent="0.3">
      <c r="A401" s="383" t="s">
        <v>1160</v>
      </c>
      <c r="B401" s="384" t="s">
        <v>800</v>
      </c>
      <c r="C401" s="393">
        <v>1</v>
      </c>
      <c r="D401" s="393">
        <v>4</v>
      </c>
      <c r="E401" s="294">
        <v>0</v>
      </c>
      <c r="F401" s="294">
        <f t="shared" si="18"/>
        <v>0</v>
      </c>
      <c r="G401" s="294">
        <f t="shared" si="19"/>
        <v>0</v>
      </c>
      <c r="H401" s="294">
        <f t="shared" si="20"/>
        <v>0</v>
      </c>
      <c r="I401" s="263"/>
      <c r="J401" s="224"/>
    </row>
    <row r="402" spans="1:10" x14ac:dyDescent="0.3">
      <c r="A402" s="379" t="s">
        <v>88</v>
      </c>
      <c r="B402" s="380" t="s">
        <v>801</v>
      </c>
      <c r="C402" s="391">
        <v>1</v>
      </c>
      <c r="D402" s="391">
        <v>4</v>
      </c>
      <c r="E402" s="391"/>
      <c r="F402" s="391"/>
      <c r="G402" s="391"/>
      <c r="H402" s="391"/>
      <c r="I402" s="391"/>
      <c r="J402" s="391"/>
    </row>
    <row r="403" spans="1:10" x14ac:dyDescent="0.3">
      <c r="A403" s="381" t="s">
        <v>89</v>
      </c>
      <c r="B403" s="382" t="s">
        <v>803</v>
      </c>
      <c r="C403" s="392">
        <v>1</v>
      </c>
      <c r="D403" s="392">
        <v>4</v>
      </c>
      <c r="E403" s="392"/>
      <c r="F403" s="392"/>
      <c r="G403" s="392"/>
      <c r="H403" s="392"/>
      <c r="I403" s="392"/>
      <c r="J403" s="392"/>
    </row>
    <row r="404" spans="1:10" x14ac:dyDescent="0.3">
      <c r="A404" s="383" t="s">
        <v>1161</v>
      </c>
      <c r="B404" s="384" t="s">
        <v>805</v>
      </c>
      <c r="C404" s="393">
        <v>1</v>
      </c>
      <c r="D404" s="393">
        <v>4</v>
      </c>
      <c r="E404" s="294">
        <v>0</v>
      </c>
      <c r="F404" s="294">
        <f t="shared" si="18"/>
        <v>0</v>
      </c>
      <c r="G404" s="294">
        <f t="shared" si="19"/>
        <v>0</v>
      </c>
      <c r="H404" s="294">
        <f t="shared" si="20"/>
        <v>0</v>
      </c>
      <c r="I404" s="263"/>
      <c r="J404" s="224"/>
    </row>
    <row r="405" spans="1:10" x14ac:dyDescent="0.3">
      <c r="A405" s="383" t="s">
        <v>1162</v>
      </c>
      <c r="B405" s="384" t="s">
        <v>807</v>
      </c>
      <c r="C405" s="393">
        <v>1</v>
      </c>
      <c r="D405" s="393">
        <v>4</v>
      </c>
      <c r="E405" s="294">
        <v>0</v>
      </c>
      <c r="F405" s="294">
        <f t="shared" si="18"/>
        <v>0</v>
      </c>
      <c r="G405" s="294">
        <f t="shared" si="19"/>
        <v>0</v>
      </c>
      <c r="H405" s="294">
        <f t="shared" si="20"/>
        <v>0</v>
      </c>
      <c r="I405" s="263"/>
      <c r="J405" s="224"/>
    </row>
    <row r="406" spans="1:10" x14ac:dyDescent="0.3">
      <c r="A406" s="383" t="s">
        <v>1163</v>
      </c>
      <c r="B406" s="384" t="s">
        <v>809</v>
      </c>
      <c r="C406" s="393">
        <v>1</v>
      </c>
      <c r="D406" s="393">
        <v>4</v>
      </c>
      <c r="E406" s="294">
        <v>0</v>
      </c>
      <c r="F406" s="294">
        <f t="shared" si="18"/>
        <v>0</v>
      </c>
      <c r="G406" s="294">
        <f t="shared" si="19"/>
        <v>0</v>
      </c>
      <c r="H406" s="294">
        <f t="shared" si="20"/>
        <v>0</v>
      </c>
      <c r="I406" s="263"/>
      <c r="J406" s="224"/>
    </row>
    <row r="407" spans="1:10" x14ac:dyDescent="0.3">
      <c r="A407" s="381" t="s">
        <v>90</v>
      </c>
      <c r="B407" s="382" t="s">
        <v>811</v>
      </c>
      <c r="C407" s="392">
        <v>0</v>
      </c>
      <c r="D407" s="392">
        <v>0</v>
      </c>
      <c r="E407" s="392"/>
      <c r="F407" s="392"/>
      <c r="G407" s="392"/>
      <c r="H407" s="392"/>
      <c r="I407" s="392"/>
      <c r="J407" s="392"/>
    </row>
    <row r="408" spans="1:10" x14ac:dyDescent="0.3">
      <c r="A408" s="383" t="s">
        <v>1164</v>
      </c>
      <c r="B408" s="384" t="s">
        <v>805</v>
      </c>
      <c r="C408" s="393">
        <v>0</v>
      </c>
      <c r="D408" s="393">
        <v>0</v>
      </c>
      <c r="E408" s="294">
        <v>0</v>
      </c>
      <c r="F408" s="294">
        <f t="shared" si="18"/>
        <v>0</v>
      </c>
      <c r="G408" s="294">
        <f t="shared" si="19"/>
        <v>0</v>
      </c>
      <c r="H408" s="294">
        <f t="shared" si="20"/>
        <v>0</v>
      </c>
      <c r="I408" s="263"/>
      <c r="J408" s="224"/>
    </row>
    <row r="409" spans="1:10" x14ac:dyDescent="0.3">
      <c r="A409" s="381" t="s">
        <v>1165</v>
      </c>
      <c r="B409" s="382" t="s">
        <v>814</v>
      </c>
      <c r="C409" s="392">
        <v>1</v>
      </c>
      <c r="D409" s="392">
        <v>4</v>
      </c>
      <c r="E409" s="392"/>
      <c r="F409" s="392"/>
      <c r="G409" s="392"/>
      <c r="H409" s="392"/>
      <c r="I409" s="392"/>
      <c r="J409" s="392"/>
    </row>
    <row r="410" spans="1:10" x14ac:dyDescent="0.3">
      <c r="A410" s="383" t="s">
        <v>1166</v>
      </c>
      <c r="B410" s="384" t="s">
        <v>816</v>
      </c>
      <c r="C410" s="393">
        <v>1</v>
      </c>
      <c r="D410" s="393">
        <v>4</v>
      </c>
      <c r="E410" s="294">
        <v>0</v>
      </c>
      <c r="F410" s="294">
        <f t="shared" si="18"/>
        <v>0</v>
      </c>
      <c r="G410" s="294">
        <f t="shared" si="19"/>
        <v>0</v>
      </c>
      <c r="H410" s="294">
        <f t="shared" si="20"/>
        <v>0</v>
      </c>
      <c r="I410" s="263"/>
      <c r="J410" s="224"/>
    </row>
    <row r="411" spans="1:10" x14ac:dyDescent="0.3">
      <c r="A411" s="383" t="s">
        <v>1167</v>
      </c>
      <c r="B411" s="384" t="s">
        <v>818</v>
      </c>
      <c r="C411" s="393">
        <v>1</v>
      </c>
      <c r="D411" s="393">
        <v>4</v>
      </c>
      <c r="E411" s="294">
        <v>0</v>
      </c>
      <c r="F411" s="294">
        <f t="shared" si="18"/>
        <v>0</v>
      </c>
      <c r="G411" s="294">
        <f t="shared" si="19"/>
        <v>0</v>
      </c>
      <c r="H411" s="294">
        <f t="shared" si="20"/>
        <v>0</v>
      </c>
      <c r="I411" s="263"/>
      <c r="J411" s="224"/>
    </row>
    <row r="412" spans="1:10" x14ac:dyDescent="0.3">
      <c r="A412" s="381" t="s">
        <v>1168</v>
      </c>
      <c r="B412" s="382" t="s">
        <v>391</v>
      </c>
      <c r="C412" s="392">
        <v>0</v>
      </c>
      <c r="D412" s="392">
        <v>0</v>
      </c>
      <c r="E412" s="392"/>
      <c r="F412" s="392"/>
      <c r="G412" s="392"/>
      <c r="H412" s="392"/>
      <c r="I412" s="392"/>
      <c r="J412" s="392"/>
    </row>
    <row r="413" spans="1:10" x14ac:dyDescent="0.3">
      <c r="A413" s="383" t="s">
        <v>1169</v>
      </c>
      <c r="B413" s="384" t="s">
        <v>821</v>
      </c>
      <c r="C413" s="393">
        <v>0</v>
      </c>
      <c r="D413" s="393">
        <v>0</v>
      </c>
      <c r="E413" s="294">
        <v>0</v>
      </c>
      <c r="F413" s="294">
        <f t="shared" si="18"/>
        <v>0</v>
      </c>
      <c r="G413" s="294">
        <f t="shared" si="19"/>
        <v>0</v>
      </c>
      <c r="H413" s="294">
        <f t="shared" si="20"/>
        <v>0</v>
      </c>
      <c r="I413" s="263"/>
      <c r="J413" s="224"/>
    </row>
    <row r="414" spans="1:10" x14ac:dyDescent="0.3">
      <c r="A414" s="383" t="s">
        <v>1170</v>
      </c>
      <c r="B414" s="385" t="s">
        <v>823</v>
      </c>
      <c r="C414" s="394">
        <v>0</v>
      </c>
      <c r="D414" s="394">
        <v>0</v>
      </c>
      <c r="E414" s="294">
        <v>0</v>
      </c>
      <c r="F414" s="294">
        <f t="shared" si="18"/>
        <v>0</v>
      </c>
      <c r="G414" s="294">
        <f t="shared" si="19"/>
        <v>0</v>
      </c>
      <c r="H414" s="294">
        <f t="shared" si="20"/>
        <v>0</v>
      </c>
      <c r="I414" s="263"/>
      <c r="J414" s="224"/>
    </row>
    <row r="415" spans="1:10" x14ac:dyDescent="0.3">
      <c r="A415" s="383" t="s">
        <v>1171</v>
      </c>
      <c r="B415" s="385" t="s">
        <v>785</v>
      </c>
      <c r="C415" s="394">
        <v>0</v>
      </c>
      <c r="D415" s="394">
        <v>0</v>
      </c>
      <c r="E415" s="294">
        <v>0</v>
      </c>
      <c r="F415" s="294">
        <f t="shared" si="18"/>
        <v>0</v>
      </c>
      <c r="G415" s="294">
        <f t="shared" si="19"/>
        <v>0</v>
      </c>
      <c r="H415" s="294">
        <f t="shared" si="20"/>
        <v>0</v>
      </c>
      <c r="I415" s="263"/>
      <c r="J415" s="224"/>
    </row>
    <row r="416" spans="1:10" x14ac:dyDescent="0.3">
      <c r="A416" s="381" t="s">
        <v>1172</v>
      </c>
      <c r="B416" s="382" t="s">
        <v>826</v>
      </c>
      <c r="C416" s="392">
        <v>1</v>
      </c>
      <c r="D416" s="392">
        <v>4</v>
      </c>
      <c r="E416" s="392"/>
      <c r="F416" s="392"/>
      <c r="G416" s="392"/>
      <c r="H416" s="392"/>
      <c r="I416" s="392"/>
      <c r="J416" s="392"/>
    </row>
    <row r="417" spans="1:10" x14ac:dyDescent="0.3">
      <c r="A417" s="383" t="s">
        <v>1173</v>
      </c>
      <c r="B417" s="384" t="s">
        <v>789</v>
      </c>
      <c r="C417" s="393">
        <v>1</v>
      </c>
      <c r="D417" s="393">
        <v>4</v>
      </c>
      <c r="E417" s="294">
        <v>0</v>
      </c>
      <c r="F417" s="294">
        <f t="shared" si="18"/>
        <v>0</v>
      </c>
      <c r="G417" s="294">
        <f t="shared" si="19"/>
        <v>0</v>
      </c>
      <c r="H417" s="294">
        <f t="shared" si="20"/>
        <v>0</v>
      </c>
      <c r="I417" s="263"/>
      <c r="J417" s="224"/>
    </row>
    <row r="418" spans="1:10" x14ac:dyDescent="0.3">
      <c r="A418" s="386" t="s">
        <v>1174</v>
      </c>
      <c r="B418" s="385" t="s">
        <v>791</v>
      </c>
      <c r="C418" s="394">
        <v>1</v>
      </c>
      <c r="D418" s="394">
        <v>4</v>
      </c>
      <c r="E418" s="294">
        <v>0</v>
      </c>
      <c r="F418" s="294">
        <f t="shared" si="18"/>
        <v>0</v>
      </c>
      <c r="G418" s="294">
        <f t="shared" si="19"/>
        <v>0</v>
      </c>
      <c r="H418" s="294">
        <f t="shared" si="20"/>
        <v>0</v>
      </c>
      <c r="I418" s="263"/>
      <c r="J418" s="224"/>
    </row>
    <row r="419" spans="1:10" x14ac:dyDescent="0.3">
      <c r="A419" s="383" t="s">
        <v>1175</v>
      </c>
      <c r="B419" s="384" t="s">
        <v>793</v>
      </c>
      <c r="C419" s="393">
        <v>1</v>
      </c>
      <c r="D419" s="393">
        <v>4</v>
      </c>
      <c r="E419" s="294">
        <v>0</v>
      </c>
      <c r="F419" s="294">
        <f t="shared" si="18"/>
        <v>0</v>
      </c>
      <c r="G419" s="294">
        <f t="shared" si="19"/>
        <v>0</v>
      </c>
      <c r="H419" s="294">
        <f t="shared" si="20"/>
        <v>0</v>
      </c>
      <c r="I419" s="263"/>
      <c r="J419" s="224"/>
    </row>
    <row r="420" spans="1:10" x14ac:dyDescent="0.3">
      <c r="A420" s="386" t="s">
        <v>1176</v>
      </c>
      <c r="B420" s="385" t="s">
        <v>791</v>
      </c>
      <c r="C420" s="394">
        <v>1</v>
      </c>
      <c r="D420" s="394">
        <v>4</v>
      </c>
      <c r="E420" s="294">
        <v>0</v>
      </c>
      <c r="F420" s="294">
        <f t="shared" si="18"/>
        <v>0</v>
      </c>
      <c r="G420" s="294">
        <f t="shared" si="19"/>
        <v>0</v>
      </c>
      <c r="H420" s="294">
        <f t="shared" si="20"/>
        <v>0</v>
      </c>
      <c r="I420" s="263"/>
      <c r="J420" s="224"/>
    </row>
    <row r="421" spans="1:10" x14ac:dyDescent="0.3">
      <c r="A421" s="383" t="s">
        <v>1177</v>
      </c>
      <c r="B421" s="384" t="s">
        <v>796</v>
      </c>
      <c r="C421" s="393">
        <v>0</v>
      </c>
      <c r="D421" s="393">
        <v>0</v>
      </c>
      <c r="E421" s="294">
        <v>0</v>
      </c>
      <c r="F421" s="294">
        <f t="shared" si="18"/>
        <v>0</v>
      </c>
      <c r="G421" s="294">
        <f t="shared" si="19"/>
        <v>0</v>
      </c>
      <c r="H421" s="294">
        <f t="shared" si="20"/>
        <v>0</v>
      </c>
      <c r="I421" s="263"/>
      <c r="J421" s="224"/>
    </row>
    <row r="422" spans="1:10" x14ac:dyDescent="0.3">
      <c r="A422" s="383" t="s">
        <v>1178</v>
      </c>
      <c r="B422" s="384" t="s">
        <v>798</v>
      </c>
      <c r="C422" s="393">
        <v>0</v>
      </c>
      <c r="D422" s="393">
        <v>0</v>
      </c>
      <c r="E422" s="294">
        <v>0</v>
      </c>
      <c r="F422" s="294">
        <f t="shared" si="18"/>
        <v>0</v>
      </c>
      <c r="G422" s="294">
        <f t="shared" si="19"/>
        <v>0</v>
      </c>
      <c r="H422" s="294">
        <f t="shared" si="20"/>
        <v>0</v>
      </c>
      <c r="I422" s="263"/>
      <c r="J422" s="224"/>
    </row>
    <row r="423" spans="1:10" x14ac:dyDescent="0.3">
      <c r="A423" s="383" t="s">
        <v>1179</v>
      </c>
      <c r="B423" s="384" t="s">
        <v>800</v>
      </c>
      <c r="C423" s="393">
        <v>0</v>
      </c>
      <c r="D423" s="393">
        <v>0</v>
      </c>
      <c r="E423" s="294">
        <v>0</v>
      </c>
      <c r="F423" s="294">
        <f t="shared" si="18"/>
        <v>0</v>
      </c>
      <c r="G423" s="294">
        <f t="shared" si="19"/>
        <v>0</v>
      </c>
      <c r="H423" s="294">
        <f t="shared" si="20"/>
        <v>0</v>
      </c>
      <c r="I423" s="263"/>
      <c r="J423" s="224"/>
    </row>
    <row r="424" spans="1:10" x14ac:dyDescent="0.3">
      <c r="A424" s="379" t="s">
        <v>1180</v>
      </c>
      <c r="B424" s="380" t="s">
        <v>835</v>
      </c>
      <c r="C424" s="391">
        <v>0</v>
      </c>
      <c r="D424" s="391">
        <v>0</v>
      </c>
      <c r="E424" s="391"/>
      <c r="F424" s="391"/>
      <c r="G424" s="391"/>
      <c r="H424" s="391"/>
      <c r="I424" s="391"/>
      <c r="J424" s="391"/>
    </row>
    <row r="425" spans="1:10" x14ac:dyDescent="0.3">
      <c r="A425" s="381" t="s">
        <v>1181</v>
      </c>
      <c r="B425" s="382" t="s">
        <v>837</v>
      </c>
      <c r="C425" s="392">
        <v>0</v>
      </c>
      <c r="D425" s="392">
        <v>0</v>
      </c>
      <c r="E425" s="392"/>
      <c r="F425" s="392"/>
      <c r="G425" s="392"/>
      <c r="H425" s="392"/>
      <c r="I425" s="392"/>
      <c r="J425" s="392"/>
    </row>
    <row r="426" spans="1:10" x14ac:dyDescent="0.3">
      <c r="A426" s="383" t="s">
        <v>1182</v>
      </c>
      <c r="B426" s="384" t="s">
        <v>839</v>
      </c>
      <c r="C426" s="393">
        <v>0</v>
      </c>
      <c r="D426" s="393">
        <v>0</v>
      </c>
      <c r="E426" s="294">
        <v>0</v>
      </c>
      <c r="F426" s="294">
        <f t="shared" si="18"/>
        <v>0</v>
      </c>
      <c r="G426" s="294">
        <f t="shared" si="19"/>
        <v>0</v>
      </c>
      <c r="H426" s="294">
        <f t="shared" si="20"/>
        <v>0</v>
      </c>
      <c r="I426" s="263"/>
      <c r="J426" s="224"/>
    </row>
    <row r="427" spans="1:10" x14ac:dyDescent="0.3">
      <c r="A427" s="383" t="s">
        <v>1183</v>
      </c>
      <c r="B427" s="384" t="s">
        <v>841</v>
      </c>
      <c r="C427" s="393">
        <v>0</v>
      </c>
      <c r="D427" s="393">
        <v>0</v>
      </c>
      <c r="E427" s="294">
        <v>0</v>
      </c>
      <c r="F427" s="294">
        <f t="shared" si="18"/>
        <v>0</v>
      </c>
      <c r="G427" s="294">
        <f t="shared" si="19"/>
        <v>0</v>
      </c>
      <c r="H427" s="294">
        <f t="shared" si="20"/>
        <v>0</v>
      </c>
      <c r="I427" s="263"/>
      <c r="J427" s="224"/>
    </row>
    <row r="428" spans="1:10" x14ac:dyDescent="0.3">
      <c r="A428" s="383" t="s">
        <v>1184</v>
      </c>
      <c r="B428" s="384" t="s">
        <v>843</v>
      </c>
      <c r="C428" s="393">
        <v>0</v>
      </c>
      <c r="D428" s="393">
        <v>0</v>
      </c>
      <c r="E428" s="294">
        <v>0</v>
      </c>
      <c r="F428" s="294">
        <f t="shared" si="18"/>
        <v>0</v>
      </c>
      <c r="G428" s="294">
        <f t="shared" si="19"/>
        <v>0</v>
      </c>
      <c r="H428" s="294">
        <f t="shared" si="20"/>
        <v>0</v>
      </c>
      <c r="I428" s="263"/>
      <c r="J428" s="224"/>
    </row>
    <row r="429" spans="1:10" x14ac:dyDescent="0.3">
      <c r="A429" s="381" t="s">
        <v>1185</v>
      </c>
      <c r="B429" s="382" t="s">
        <v>845</v>
      </c>
      <c r="C429" s="392">
        <v>0</v>
      </c>
      <c r="D429" s="392">
        <v>0</v>
      </c>
      <c r="E429" s="392"/>
      <c r="F429" s="392"/>
      <c r="G429" s="392"/>
      <c r="H429" s="392"/>
      <c r="I429" s="392"/>
      <c r="J429" s="392"/>
    </row>
    <row r="430" spans="1:10" x14ac:dyDescent="0.3">
      <c r="A430" s="383" t="s">
        <v>1186</v>
      </c>
      <c r="B430" s="384" t="s">
        <v>847</v>
      </c>
      <c r="C430" s="393">
        <v>0</v>
      </c>
      <c r="D430" s="393">
        <v>0</v>
      </c>
      <c r="E430" s="294">
        <v>0</v>
      </c>
      <c r="F430" s="294">
        <f t="shared" si="18"/>
        <v>0</v>
      </c>
      <c r="G430" s="294">
        <f t="shared" si="19"/>
        <v>0</v>
      </c>
      <c r="H430" s="294">
        <f t="shared" si="20"/>
        <v>0</v>
      </c>
      <c r="I430" s="263"/>
      <c r="J430" s="224"/>
    </row>
    <row r="431" spans="1:10" x14ac:dyDescent="0.3">
      <c r="A431" s="383" t="s">
        <v>1187</v>
      </c>
      <c r="B431" s="384" t="s">
        <v>849</v>
      </c>
      <c r="C431" s="393">
        <v>0</v>
      </c>
      <c r="D431" s="393">
        <v>0</v>
      </c>
      <c r="E431" s="294">
        <v>0</v>
      </c>
      <c r="F431" s="294">
        <f t="shared" si="18"/>
        <v>0</v>
      </c>
      <c r="G431" s="294">
        <f t="shared" si="19"/>
        <v>0</v>
      </c>
      <c r="H431" s="294">
        <f t="shared" si="20"/>
        <v>0</v>
      </c>
      <c r="I431" s="263"/>
      <c r="J431" s="224"/>
    </row>
    <row r="432" spans="1:10" x14ac:dyDescent="0.3">
      <c r="A432" s="381" t="s">
        <v>1188</v>
      </c>
      <c r="B432" s="382" t="s">
        <v>851</v>
      </c>
      <c r="C432" s="392">
        <v>0</v>
      </c>
      <c r="D432" s="392">
        <v>0</v>
      </c>
      <c r="E432" s="392"/>
      <c r="F432" s="392"/>
      <c r="G432" s="392"/>
      <c r="H432" s="392"/>
      <c r="I432" s="392"/>
      <c r="J432" s="392"/>
    </row>
    <row r="433" spans="1:10" x14ac:dyDescent="0.3">
      <c r="A433" s="383" t="s">
        <v>1189</v>
      </c>
      <c r="B433" s="384" t="s">
        <v>853</v>
      </c>
      <c r="C433" s="393">
        <v>0</v>
      </c>
      <c r="D433" s="393">
        <v>0</v>
      </c>
      <c r="E433" s="294">
        <v>0</v>
      </c>
      <c r="F433" s="294">
        <f t="shared" si="18"/>
        <v>0</v>
      </c>
      <c r="G433" s="294">
        <f t="shared" si="19"/>
        <v>0</v>
      </c>
      <c r="H433" s="294">
        <f t="shared" si="20"/>
        <v>0</v>
      </c>
      <c r="I433" s="263"/>
      <c r="J433" s="224"/>
    </row>
    <row r="434" spans="1:10" x14ac:dyDescent="0.3">
      <c r="A434" s="383" t="s">
        <v>1190</v>
      </c>
      <c r="B434" s="385" t="s">
        <v>855</v>
      </c>
      <c r="C434" s="394">
        <v>0</v>
      </c>
      <c r="D434" s="394">
        <v>0</v>
      </c>
      <c r="E434" s="294">
        <v>0</v>
      </c>
      <c r="F434" s="294">
        <f t="shared" si="18"/>
        <v>0</v>
      </c>
      <c r="G434" s="294">
        <f t="shared" si="19"/>
        <v>0</v>
      </c>
      <c r="H434" s="294">
        <f t="shared" si="20"/>
        <v>0</v>
      </c>
      <c r="I434" s="263"/>
      <c r="J434" s="224"/>
    </row>
    <row r="435" spans="1:10" x14ac:dyDescent="0.3">
      <c r="A435" s="383" t="s">
        <v>1191</v>
      </c>
      <c r="B435" s="385" t="s">
        <v>785</v>
      </c>
      <c r="C435" s="394">
        <v>0</v>
      </c>
      <c r="D435" s="394">
        <v>0</v>
      </c>
      <c r="E435" s="294">
        <v>0</v>
      </c>
      <c r="F435" s="294">
        <f t="shared" si="18"/>
        <v>0</v>
      </c>
      <c r="G435" s="294">
        <f t="shared" si="19"/>
        <v>0</v>
      </c>
      <c r="H435" s="294">
        <f t="shared" si="20"/>
        <v>0</v>
      </c>
      <c r="I435" s="263"/>
      <c r="J435" s="224"/>
    </row>
    <row r="436" spans="1:10" x14ac:dyDescent="0.3">
      <c r="A436" s="381" t="s">
        <v>1192</v>
      </c>
      <c r="B436" s="382" t="s">
        <v>858</v>
      </c>
      <c r="C436" s="392">
        <v>0</v>
      </c>
      <c r="D436" s="392">
        <v>0</v>
      </c>
      <c r="E436" s="392"/>
      <c r="F436" s="392"/>
      <c r="G436" s="392"/>
      <c r="H436" s="392"/>
      <c r="I436" s="392"/>
      <c r="J436" s="392"/>
    </row>
    <row r="437" spans="1:10" x14ac:dyDescent="0.3">
      <c r="A437" s="383" t="s">
        <v>1193</v>
      </c>
      <c r="B437" s="384" t="s">
        <v>789</v>
      </c>
      <c r="C437" s="393">
        <v>0</v>
      </c>
      <c r="D437" s="393">
        <v>0</v>
      </c>
      <c r="E437" s="294">
        <v>0</v>
      </c>
      <c r="F437" s="294">
        <f t="shared" si="18"/>
        <v>0</v>
      </c>
      <c r="G437" s="294">
        <f t="shared" si="19"/>
        <v>0</v>
      </c>
      <c r="H437" s="294">
        <f t="shared" si="20"/>
        <v>0</v>
      </c>
      <c r="I437" s="263"/>
      <c r="J437" s="224"/>
    </row>
    <row r="438" spans="1:10" x14ac:dyDescent="0.3">
      <c r="A438" s="386" t="s">
        <v>1194</v>
      </c>
      <c r="B438" s="385" t="s">
        <v>791</v>
      </c>
      <c r="C438" s="394">
        <v>0</v>
      </c>
      <c r="D438" s="394">
        <v>0</v>
      </c>
      <c r="E438" s="294">
        <v>0</v>
      </c>
      <c r="F438" s="294">
        <f t="shared" ref="F438:F499" si="21">E438*D438</f>
        <v>0</v>
      </c>
      <c r="G438" s="294">
        <f t="shared" ref="G438:G499" si="22">F438*$G$4</f>
        <v>0</v>
      </c>
      <c r="H438" s="294">
        <f t="shared" ref="H438:H499" si="23">F438+G438</f>
        <v>0</v>
      </c>
      <c r="I438" s="263"/>
      <c r="J438" s="224"/>
    </row>
    <row r="439" spans="1:10" x14ac:dyDescent="0.3">
      <c r="A439" s="383" t="s">
        <v>1195</v>
      </c>
      <c r="B439" s="384" t="s">
        <v>793</v>
      </c>
      <c r="C439" s="393">
        <v>0</v>
      </c>
      <c r="D439" s="393">
        <v>0</v>
      </c>
      <c r="E439" s="294">
        <v>0</v>
      </c>
      <c r="F439" s="294">
        <f t="shared" si="21"/>
        <v>0</v>
      </c>
      <c r="G439" s="294">
        <f t="shared" si="22"/>
        <v>0</v>
      </c>
      <c r="H439" s="294">
        <f t="shared" si="23"/>
        <v>0</v>
      </c>
      <c r="I439" s="263"/>
      <c r="J439" s="224"/>
    </row>
    <row r="440" spans="1:10" x14ac:dyDescent="0.3">
      <c r="A440" s="386" t="s">
        <v>1196</v>
      </c>
      <c r="B440" s="385" t="s">
        <v>791</v>
      </c>
      <c r="C440" s="394">
        <v>0</v>
      </c>
      <c r="D440" s="394">
        <v>0</v>
      </c>
      <c r="E440" s="294">
        <v>0</v>
      </c>
      <c r="F440" s="294">
        <f t="shared" si="21"/>
        <v>0</v>
      </c>
      <c r="G440" s="294">
        <f t="shared" si="22"/>
        <v>0</v>
      </c>
      <c r="H440" s="294">
        <f t="shared" si="23"/>
        <v>0</v>
      </c>
      <c r="I440" s="263"/>
      <c r="J440" s="224"/>
    </row>
    <row r="441" spans="1:10" x14ac:dyDescent="0.3">
      <c r="A441" s="383" t="s">
        <v>1197</v>
      </c>
      <c r="B441" s="384" t="s">
        <v>796</v>
      </c>
      <c r="C441" s="393">
        <v>0</v>
      </c>
      <c r="D441" s="393">
        <v>0</v>
      </c>
      <c r="E441" s="294">
        <v>0</v>
      </c>
      <c r="F441" s="294">
        <f t="shared" si="21"/>
        <v>0</v>
      </c>
      <c r="G441" s="294">
        <f t="shared" si="22"/>
        <v>0</v>
      </c>
      <c r="H441" s="294">
        <f t="shared" si="23"/>
        <v>0</v>
      </c>
      <c r="I441" s="263"/>
      <c r="J441" s="224"/>
    </row>
    <row r="442" spans="1:10" x14ac:dyDescent="0.3">
      <c r="A442" s="383" t="s">
        <v>1198</v>
      </c>
      <c r="B442" s="384" t="s">
        <v>798</v>
      </c>
      <c r="C442" s="393">
        <v>0</v>
      </c>
      <c r="D442" s="393">
        <v>0</v>
      </c>
      <c r="E442" s="294">
        <v>0</v>
      </c>
      <c r="F442" s="294">
        <f t="shared" si="21"/>
        <v>0</v>
      </c>
      <c r="G442" s="294">
        <f t="shared" si="22"/>
        <v>0</v>
      </c>
      <c r="H442" s="294">
        <f t="shared" si="23"/>
        <v>0</v>
      </c>
      <c r="I442" s="263"/>
      <c r="J442" s="224"/>
    </row>
    <row r="443" spans="1:10" x14ac:dyDescent="0.3">
      <c r="A443" s="383" t="s">
        <v>1199</v>
      </c>
      <c r="B443" s="384" t="s">
        <v>800</v>
      </c>
      <c r="C443" s="393">
        <v>0</v>
      </c>
      <c r="D443" s="393">
        <v>0</v>
      </c>
      <c r="E443" s="294">
        <v>0</v>
      </c>
      <c r="F443" s="294">
        <f t="shared" si="21"/>
        <v>0</v>
      </c>
      <c r="G443" s="294">
        <f t="shared" si="22"/>
        <v>0</v>
      </c>
      <c r="H443" s="294">
        <f t="shared" si="23"/>
        <v>0</v>
      </c>
      <c r="I443" s="263"/>
      <c r="J443" s="224"/>
    </row>
    <row r="444" spans="1:10" ht="18" x14ac:dyDescent="0.35">
      <c r="A444" s="377">
        <v>4.2</v>
      </c>
      <c r="B444" s="378" t="s">
        <v>866</v>
      </c>
      <c r="C444" s="390">
        <v>1</v>
      </c>
      <c r="D444" s="390">
        <v>4</v>
      </c>
      <c r="E444" s="390"/>
      <c r="F444" s="390"/>
      <c r="G444" s="390"/>
      <c r="H444" s="390"/>
      <c r="I444" s="390"/>
      <c r="J444" s="390"/>
    </row>
    <row r="445" spans="1:10" x14ac:dyDescent="0.3">
      <c r="A445" s="379" t="s">
        <v>92</v>
      </c>
      <c r="B445" s="380" t="s">
        <v>743</v>
      </c>
      <c r="C445" s="391">
        <v>2</v>
      </c>
      <c r="D445" s="391">
        <v>8</v>
      </c>
      <c r="E445" s="391"/>
      <c r="F445" s="391"/>
      <c r="G445" s="391"/>
      <c r="H445" s="391"/>
      <c r="I445" s="391"/>
      <c r="J445" s="391"/>
    </row>
    <row r="446" spans="1:10" x14ac:dyDescent="0.3">
      <c r="A446" s="383" t="s">
        <v>93</v>
      </c>
      <c r="B446" s="384" t="s">
        <v>868</v>
      </c>
      <c r="C446" s="393">
        <v>2</v>
      </c>
      <c r="D446" s="393">
        <v>8</v>
      </c>
      <c r="E446" s="294">
        <v>0</v>
      </c>
      <c r="F446" s="294">
        <f t="shared" si="21"/>
        <v>0</v>
      </c>
      <c r="G446" s="294">
        <f t="shared" si="22"/>
        <v>0</v>
      </c>
      <c r="H446" s="294">
        <f t="shared" si="23"/>
        <v>0</v>
      </c>
      <c r="I446" s="263"/>
      <c r="J446" s="224"/>
    </row>
    <row r="447" spans="1:10" x14ac:dyDescent="0.3">
      <c r="A447" s="383" t="s">
        <v>94</v>
      </c>
      <c r="B447" s="384" t="s">
        <v>870</v>
      </c>
      <c r="C447" s="393">
        <v>2</v>
      </c>
      <c r="D447" s="393">
        <v>8</v>
      </c>
      <c r="E447" s="294">
        <v>0</v>
      </c>
      <c r="F447" s="294">
        <f t="shared" si="21"/>
        <v>0</v>
      </c>
      <c r="G447" s="294">
        <f t="shared" si="22"/>
        <v>0</v>
      </c>
      <c r="H447" s="294">
        <f t="shared" si="23"/>
        <v>0</v>
      </c>
      <c r="I447" s="263"/>
      <c r="J447" s="224"/>
    </row>
    <row r="448" spans="1:10" x14ac:dyDescent="0.3">
      <c r="A448" s="383" t="s">
        <v>95</v>
      </c>
      <c r="B448" s="384" t="s">
        <v>872</v>
      </c>
      <c r="C448" s="393">
        <v>2</v>
      </c>
      <c r="D448" s="393">
        <v>8</v>
      </c>
      <c r="E448" s="294">
        <v>0</v>
      </c>
      <c r="F448" s="294">
        <f t="shared" si="21"/>
        <v>0</v>
      </c>
      <c r="G448" s="294">
        <f t="shared" si="22"/>
        <v>0</v>
      </c>
      <c r="H448" s="294">
        <f t="shared" si="23"/>
        <v>0</v>
      </c>
      <c r="I448" s="263"/>
      <c r="J448" s="224"/>
    </row>
    <row r="449" spans="1:10" x14ac:dyDescent="0.3">
      <c r="A449" s="379" t="s">
        <v>96</v>
      </c>
      <c r="B449" s="380" t="s">
        <v>759</v>
      </c>
      <c r="C449" s="391">
        <v>2</v>
      </c>
      <c r="D449" s="391">
        <v>8</v>
      </c>
      <c r="E449" s="391"/>
      <c r="F449" s="391"/>
      <c r="G449" s="391"/>
      <c r="H449" s="391"/>
      <c r="I449" s="391"/>
      <c r="J449" s="391"/>
    </row>
    <row r="450" spans="1:10" x14ac:dyDescent="0.3">
      <c r="A450" s="383" t="s">
        <v>1200</v>
      </c>
      <c r="B450" s="387" t="s">
        <v>874</v>
      </c>
      <c r="C450" s="393">
        <v>2</v>
      </c>
      <c r="D450" s="393">
        <v>8</v>
      </c>
      <c r="E450" s="294">
        <v>0</v>
      </c>
      <c r="F450" s="294">
        <f t="shared" si="21"/>
        <v>0</v>
      </c>
      <c r="G450" s="294">
        <f t="shared" si="22"/>
        <v>0</v>
      </c>
      <c r="H450" s="294">
        <f t="shared" si="23"/>
        <v>0</v>
      </c>
      <c r="I450" s="263"/>
      <c r="J450" s="224"/>
    </row>
    <row r="451" spans="1:10" x14ac:dyDescent="0.3">
      <c r="A451" s="383" t="s">
        <v>1201</v>
      </c>
      <c r="B451" s="383" t="s">
        <v>876</v>
      </c>
      <c r="C451" s="393">
        <v>1</v>
      </c>
      <c r="D451" s="393">
        <v>4</v>
      </c>
      <c r="E451" s="294">
        <v>0</v>
      </c>
      <c r="F451" s="294">
        <f t="shared" si="21"/>
        <v>0</v>
      </c>
      <c r="G451" s="294">
        <f t="shared" si="22"/>
        <v>0</v>
      </c>
      <c r="H451" s="294">
        <f t="shared" si="23"/>
        <v>0</v>
      </c>
      <c r="I451" s="263"/>
      <c r="J451" s="224"/>
    </row>
    <row r="452" spans="1:10" x14ac:dyDescent="0.3">
      <c r="A452" s="383" t="s">
        <v>1202</v>
      </c>
      <c r="B452" s="384" t="s">
        <v>878</v>
      </c>
      <c r="C452" s="393">
        <v>2</v>
      </c>
      <c r="D452" s="393">
        <v>8</v>
      </c>
      <c r="E452" s="294">
        <v>0</v>
      </c>
      <c r="F452" s="294">
        <f t="shared" si="21"/>
        <v>0</v>
      </c>
      <c r="G452" s="294">
        <f t="shared" si="22"/>
        <v>0</v>
      </c>
      <c r="H452" s="294">
        <f t="shared" si="23"/>
        <v>0</v>
      </c>
      <c r="I452" s="263"/>
      <c r="J452" s="224"/>
    </row>
    <row r="453" spans="1:10" x14ac:dyDescent="0.3">
      <c r="A453" s="383" t="s">
        <v>1203</v>
      </c>
      <c r="B453" s="384" t="s">
        <v>870</v>
      </c>
      <c r="C453" s="393">
        <v>2</v>
      </c>
      <c r="D453" s="393">
        <v>8</v>
      </c>
      <c r="E453" s="294">
        <v>0</v>
      </c>
      <c r="F453" s="294">
        <f t="shared" si="21"/>
        <v>0</v>
      </c>
      <c r="G453" s="294">
        <f t="shared" si="22"/>
        <v>0</v>
      </c>
      <c r="H453" s="294">
        <f t="shared" si="23"/>
        <v>0</v>
      </c>
      <c r="I453" s="263"/>
      <c r="J453" s="224"/>
    </row>
    <row r="454" spans="1:10" x14ac:dyDescent="0.3">
      <c r="A454" s="383" t="s">
        <v>1204</v>
      </c>
      <c r="B454" s="384" t="s">
        <v>872</v>
      </c>
      <c r="C454" s="393">
        <v>2</v>
      </c>
      <c r="D454" s="393">
        <v>8</v>
      </c>
      <c r="E454" s="294">
        <v>0</v>
      </c>
      <c r="F454" s="294">
        <f t="shared" si="21"/>
        <v>0</v>
      </c>
      <c r="G454" s="294">
        <f t="shared" si="22"/>
        <v>0</v>
      </c>
      <c r="H454" s="294">
        <f t="shared" si="23"/>
        <v>0</v>
      </c>
      <c r="I454" s="263"/>
      <c r="J454" s="224"/>
    </row>
    <row r="455" spans="1:10" x14ac:dyDescent="0.3">
      <c r="A455" s="379" t="s">
        <v>97</v>
      </c>
      <c r="B455" s="380" t="s">
        <v>801</v>
      </c>
      <c r="C455" s="391">
        <v>0</v>
      </c>
      <c r="D455" s="391">
        <v>0</v>
      </c>
      <c r="E455" s="391"/>
      <c r="F455" s="391"/>
      <c r="G455" s="391"/>
      <c r="H455" s="391"/>
      <c r="I455" s="391"/>
      <c r="J455" s="391"/>
    </row>
    <row r="456" spans="1:10" x14ac:dyDescent="0.3">
      <c r="A456" s="383" t="s">
        <v>1205</v>
      </c>
      <c r="B456" s="387" t="s">
        <v>882</v>
      </c>
      <c r="C456" s="393">
        <v>0</v>
      </c>
      <c r="D456" s="393">
        <v>0</v>
      </c>
      <c r="E456" s="294">
        <v>0</v>
      </c>
      <c r="F456" s="294">
        <f t="shared" si="21"/>
        <v>0</v>
      </c>
      <c r="G456" s="294">
        <f t="shared" si="22"/>
        <v>0</v>
      </c>
      <c r="H456" s="294">
        <f t="shared" si="23"/>
        <v>0</v>
      </c>
      <c r="I456" s="263"/>
      <c r="J456" s="224"/>
    </row>
    <row r="457" spans="1:10" x14ac:dyDescent="0.3">
      <c r="A457" s="383" t="s">
        <v>1206</v>
      </c>
      <c r="B457" s="384" t="s">
        <v>884</v>
      </c>
      <c r="C457" s="393">
        <v>0</v>
      </c>
      <c r="D457" s="393">
        <v>0</v>
      </c>
      <c r="E457" s="294">
        <v>0</v>
      </c>
      <c r="F457" s="294">
        <f t="shared" si="21"/>
        <v>0</v>
      </c>
      <c r="G457" s="294">
        <f t="shared" si="22"/>
        <v>0</v>
      </c>
      <c r="H457" s="294">
        <f t="shared" si="23"/>
        <v>0</v>
      </c>
      <c r="I457" s="263"/>
      <c r="J457" s="224"/>
    </row>
    <row r="458" spans="1:10" x14ac:dyDescent="0.3">
      <c r="A458" s="383" t="s">
        <v>1207</v>
      </c>
      <c r="B458" s="384" t="s">
        <v>870</v>
      </c>
      <c r="C458" s="393">
        <v>0</v>
      </c>
      <c r="D458" s="393">
        <v>0</v>
      </c>
      <c r="E458" s="294">
        <v>0</v>
      </c>
      <c r="F458" s="294">
        <f t="shared" si="21"/>
        <v>0</v>
      </c>
      <c r="G458" s="294">
        <f t="shared" si="22"/>
        <v>0</v>
      </c>
      <c r="H458" s="294">
        <f t="shared" si="23"/>
        <v>0</v>
      </c>
      <c r="I458" s="263"/>
      <c r="J458" s="224"/>
    </row>
    <row r="459" spans="1:10" x14ac:dyDescent="0.3">
      <c r="A459" s="383" t="s">
        <v>1208</v>
      </c>
      <c r="B459" s="384" t="s">
        <v>872</v>
      </c>
      <c r="C459" s="393">
        <v>0</v>
      </c>
      <c r="D459" s="393">
        <v>0</v>
      </c>
      <c r="E459" s="294">
        <v>0</v>
      </c>
      <c r="F459" s="294">
        <f t="shared" si="21"/>
        <v>0</v>
      </c>
      <c r="G459" s="294">
        <f t="shared" si="22"/>
        <v>0</v>
      </c>
      <c r="H459" s="294">
        <f t="shared" si="23"/>
        <v>0</v>
      </c>
      <c r="I459" s="263"/>
      <c r="J459" s="224"/>
    </row>
    <row r="460" spans="1:10" x14ac:dyDescent="0.3">
      <c r="A460" s="379" t="s">
        <v>520</v>
      </c>
      <c r="B460" s="380" t="s">
        <v>835</v>
      </c>
      <c r="C460" s="391">
        <v>0</v>
      </c>
      <c r="D460" s="391">
        <v>0</v>
      </c>
      <c r="E460" s="391"/>
      <c r="F460" s="391"/>
      <c r="G460" s="391"/>
      <c r="H460" s="391"/>
      <c r="I460" s="391"/>
      <c r="J460" s="391"/>
    </row>
    <row r="461" spans="1:10" x14ac:dyDescent="0.3">
      <c r="A461" s="383" t="s">
        <v>1209</v>
      </c>
      <c r="B461" s="387" t="s">
        <v>888</v>
      </c>
      <c r="C461" s="393">
        <v>0</v>
      </c>
      <c r="D461" s="393">
        <v>0</v>
      </c>
      <c r="E461" s="294">
        <v>0</v>
      </c>
      <c r="F461" s="294">
        <f t="shared" si="21"/>
        <v>0</v>
      </c>
      <c r="G461" s="294">
        <f t="shared" si="22"/>
        <v>0</v>
      </c>
      <c r="H461" s="294">
        <f t="shared" si="23"/>
        <v>0</v>
      </c>
      <c r="I461" s="263"/>
      <c r="J461" s="224"/>
    </row>
    <row r="462" spans="1:10" x14ac:dyDescent="0.3">
      <c r="A462" s="383" t="s">
        <v>1210</v>
      </c>
      <c r="B462" s="384" t="s">
        <v>890</v>
      </c>
      <c r="C462" s="393">
        <v>0</v>
      </c>
      <c r="D462" s="393">
        <v>0</v>
      </c>
      <c r="E462" s="294">
        <v>0</v>
      </c>
      <c r="F462" s="294">
        <f t="shared" si="21"/>
        <v>0</v>
      </c>
      <c r="G462" s="294">
        <f t="shared" si="22"/>
        <v>0</v>
      </c>
      <c r="H462" s="294">
        <f t="shared" si="23"/>
        <v>0</v>
      </c>
      <c r="I462" s="263"/>
      <c r="J462" s="224"/>
    </row>
    <row r="463" spans="1:10" x14ac:dyDescent="0.3">
      <c r="A463" s="383" t="s">
        <v>1211</v>
      </c>
      <c r="B463" s="385" t="s">
        <v>892</v>
      </c>
      <c r="C463" s="394">
        <v>0</v>
      </c>
      <c r="D463" s="394">
        <v>0</v>
      </c>
      <c r="E463" s="294">
        <v>0</v>
      </c>
      <c r="F463" s="294">
        <f t="shared" si="21"/>
        <v>0</v>
      </c>
      <c r="G463" s="294">
        <f t="shared" si="22"/>
        <v>0</v>
      </c>
      <c r="H463" s="294">
        <f t="shared" si="23"/>
        <v>0</v>
      </c>
      <c r="I463" s="263"/>
      <c r="J463" s="224"/>
    </row>
    <row r="464" spans="1:10" x14ac:dyDescent="0.3">
      <c r="A464" s="383" t="s">
        <v>1212</v>
      </c>
      <c r="B464" s="384" t="s">
        <v>870</v>
      </c>
      <c r="C464" s="393">
        <v>0</v>
      </c>
      <c r="D464" s="393">
        <v>0</v>
      </c>
      <c r="E464" s="294">
        <v>0</v>
      </c>
      <c r="F464" s="294">
        <f t="shared" si="21"/>
        <v>0</v>
      </c>
      <c r="G464" s="294">
        <f t="shared" si="22"/>
        <v>0</v>
      </c>
      <c r="H464" s="294">
        <f t="shared" si="23"/>
        <v>0</v>
      </c>
      <c r="I464" s="263"/>
      <c r="J464" s="224"/>
    </row>
    <row r="465" spans="1:10" x14ac:dyDescent="0.3">
      <c r="A465" s="383" t="s">
        <v>1213</v>
      </c>
      <c r="B465" s="384" t="s">
        <v>872</v>
      </c>
      <c r="C465" s="393">
        <v>0</v>
      </c>
      <c r="D465" s="393">
        <v>0</v>
      </c>
      <c r="E465" s="294">
        <v>0</v>
      </c>
      <c r="F465" s="294">
        <f t="shared" si="21"/>
        <v>0</v>
      </c>
      <c r="G465" s="294">
        <f t="shared" si="22"/>
        <v>0</v>
      </c>
      <c r="H465" s="294">
        <f t="shared" si="23"/>
        <v>0</v>
      </c>
      <c r="I465" s="263"/>
      <c r="J465" s="224"/>
    </row>
    <row r="466" spans="1:10" ht="18" x14ac:dyDescent="0.35">
      <c r="A466" s="377">
        <v>4.3</v>
      </c>
      <c r="B466" s="378" t="s">
        <v>895</v>
      </c>
      <c r="C466" s="390">
        <v>1</v>
      </c>
      <c r="D466" s="390">
        <v>4</v>
      </c>
      <c r="E466" s="390"/>
      <c r="F466" s="390"/>
      <c r="G466" s="390"/>
      <c r="H466" s="390"/>
      <c r="I466" s="390"/>
      <c r="J466" s="390"/>
    </row>
    <row r="467" spans="1:10" x14ac:dyDescent="0.3">
      <c r="A467" s="379" t="s">
        <v>98</v>
      </c>
      <c r="B467" s="380" t="s">
        <v>896</v>
      </c>
      <c r="C467" s="391">
        <v>1</v>
      </c>
      <c r="D467" s="391">
        <v>4</v>
      </c>
      <c r="E467" s="391"/>
      <c r="F467" s="391"/>
      <c r="G467" s="391"/>
      <c r="H467" s="391"/>
      <c r="I467" s="391"/>
      <c r="J467" s="391"/>
    </row>
    <row r="468" spans="1:10" x14ac:dyDescent="0.3">
      <c r="A468" s="381" t="s">
        <v>1214</v>
      </c>
      <c r="B468" s="382" t="s">
        <v>898</v>
      </c>
      <c r="C468" s="392">
        <v>1</v>
      </c>
      <c r="D468" s="392">
        <v>4</v>
      </c>
      <c r="E468" s="392"/>
      <c r="F468" s="392"/>
      <c r="G468" s="392"/>
      <c r="H468" s="392"/>
      <c r="I468" s="392"/>
      <c r="J468" s="392"/>
    </row>
    <row r="469" spans="1:10" x14ac:dyDescent="0.3">
      <c r="A469" s="383" t="s">
        <v>1215</v>
      </c>
      <c r="B469" s="384" t="s">
        <v>900</v>
      </c>
      <c r="C469" s="393">
        <v>1</v>
      </c>
      <c r="D469" s="393">
        <v>4</v>
      </c>
      <c r="E469" s="294">
        <v>0</v>
      </c>
      <c r="F469" s="294">
        <f t="shared" si="21"/>
        <v>0</v>
      </c>
      <c r="G469" s="294">
        <f t="shared" si="22"/>
        <v>0</v>
      </c>
      <c r="H469" s="294">
        <f t="shared" si="23"/>
        <v>0</v>
      </c>
      <c r="I469" s="263"/>
      <c r="J469" s="224"/>
    </row>
    <row r="470" spans="1:10" x14ac:dyDescent="0.3">
      <c r="A470" s="383" t="s">
        <v>1216</v>
      </c>
      <c r="B470" s="384" t="s">
        <v>902</v>
      </c>
      <c r="C470" s="393">
        <v>1</v>
      </c>
      <c r="D470" s="393">
        <v>4</v>
      </c>
      <c r="E470" s="294">
        <v>0</v>
      </c>
      <c r="F470" s="294">
        <f t="shared" si="21"/>
        <v>0</v>
      </c>
      <c r="G470" s="294">
        <f t="shared" si="22"/>
        <v>0</v>
      </c>
      <c r="H470" s="294">
        <f t="shared" si="23"/>
        <v>0</v>
      </c>
      <c r="I470" s="263"/>
      <c r="J470" s="224"/>
    </row>
    <row r="471" spans="1:10" x14ac:dyDescent="0.3">
      <c r="A471" s="383" t="s">
        <v>1217</v>
      </c>
      <c r="B471" s="384" t="s">
        <v>904</v>
      </c>
      <c r="C471" s="393">
        <v>1</v>
      </c>
      <c r="D471" s="393">
        <v>4</v>
      </c>
      <c r="E471" s="294">
        <v>0</v>
      </c>
      <c r="F471" s="294">
        <f t="shared" si="21"/>
        <v>0</v>
      </c>
      <c r="G471" s="294">
        <f t="shared" si="22"/>
        <v>0</v>
      </c>
      <c r="H471" s="294">
        <f t="shared" si="23"/>
        <v>0</v>
      </c>
      <c r="I471" s="263"/>
      <c r="J471" s="224"/>
    </row>
    <row r="472" spans="1:10" x14ac:dyDescent="0.3">
      <c r="A472" s="381" t="s">
        <v>99</v>
      </c>
      <c r="B472" s="382" t="s">
        <v>905</v>
      </c>
      <c r="C472" s="392">
        <v>1</v>
      </c>
      <c r="D472" s="392">
        <v>4</v>
      </c>
      <c r="E472" s="392"/>
      <c r="F472" s="392"/>
      <c r="G472" s="392"/>
      <c r="H472" s="392"/>
      <c r="I472" s="392"/>
      <c r="J472" s="392"/>
    </row>
    <row r="473" spans="1:10" x14ac:dyDescent="0.3">
      <c r="A473" s="383" t="s">
        <v>1218</v>
      </c>
      <c r="B473" s="384" t="s">
        <v>907</v>
      </c>
      <c r="C473" s="393">
        <v>1</v>
      </c>
      <c r="D473" s="393">
        <v>4</v>
      </c>
      <c r="E473" s="294">
        <v>0</v>
      </c>
      <c r="F473" s="294">
        <f t="shared" si="21"/>
        <v>0</v>
      </c>
      <c r="G473" s="294">
        <f t="shared" si="22"/>
        <v>0</v>
      </c>
      <c r="H473" s="294">
        <f t="shared" si="23"/>
        <v>0</v>
      </c>
      <c r="I473" s="263"/>
      <c r="J473" s="224"/>
    </row>
    <row r="474" spans="1:10" x14ac:dyDescent="0.3">
      <c r="A474" s="383" t="s">
        <v>1219</v>
      </c>
      <c r="B474" s="384" t="s">
        <v>909</v>
      </c>
      <c r="C474" s="393">
        <v>1</v>
      </c>
      <c r="D474" s="393">
        <v>4</v>
      </c>
      <c r="E474" s="294">
        <v>0</v>
      </c>
      <c r="F474" s="294">
        <f t="shared" si="21"/>
        <v>0</v>
      </c>
      <c r="G474" s="294">
        <f t="shared" si="22"/>
        <v>0</v>
      </c>
      <c r="H474" s="294">
        <f t="shared" si="23"/>
        <v>0</v>
      </c>
      <c r="I474" s="263"/>
      <c r="J474" s="224"/>
    </row>
    <row r="475" spans="1:10" x14ac:dyDescent="0.3">
      <c r="A475" s="381" t="s">
        <v>100</v>
      </c>
      <c r="B475" s="382" t="s">
        <v>911</v>
      </c>
      <c r="C475" s="392">
        <v>1</v>
      </c>
      <c r="D475" s="392">
        <v>4</v>
      </c>
      <c r="E475" s="392"/>
      <c r="F475" s="392"/>
      <c r="G475" s="392"/>
      <c r="H475" s="392"/>
      <c r="I475" s="392"/>
      <c r="J475" s="392"/>
    </row>
    <row r="476" spans="1:10" x14ac:dyDescent="0.3">
      <c r="A476" s="383" t="s">
        <v>439</v>
      </c>
      <c r="B476" s="384" t="s">
        <v>913</v>
      </c>
      <c r="C476" s="393">
        <v>1</v>
      </c>
      <c r="D476" s="393">
        <v>4</v>
      </c>
      <c r="E476" s="294">
        <v>0</v>
      </c>
      <c r="F476" s="294">
        <f t="shared" si="21"/>
        <v>0</v>
      </c>
      <c r="G476" s="294">
        <f t="shared" si="22"/>
        <v>0</v>
      </c>
      <c r="H476" s="294">
        <f t="shared" si="23"/>
        <v>0</v>
      </c>
      <c r="I476" s="263"/>
      <c r="J476" s="224"/>
    </row>
    <row r="477" spans="1:10" x14ac:dyDescent="0.3">
      <c r="A477" s="381" t="s">
        <v>101</v>
      </c>
      <c r="B477" s="382" t="s">
        <v>915</v>
      </c>
      <c r="C477" s="392">
        <v>1</v>
      </c>
      <c r="D477" s="392">
        <v>4</v>
      </c>
      <c r="E477" s="392"/>
      <c r="F477" s="392"/>
      <c r="G477" s="392"/>
      <c r="H477" s="392"/>
      <c r="I477" s="392"/>
      <c r="J477" s="392"/>
    </row>
    <row r="478" spans="1:10" x14ac:dyDescent="0.3">
      <c r="A478" s="383" t="s">
        <v>440</v>
      </c>
      <c r="B478" s="384" t="s">
        <v>785</v>
      </c>
      <c r="C478" s="393">
        <v>2</v>
      </c>
      <c r="D478" s="393">
        <v>8</v>
      </c>
      <c r="E478" s="294">
        <v>0</v>
      </c>
      <c r="F478" s="294">
        <f t="shared" si="21"/>
        <v>0</v>
      </c>
      <c r="G478" s="294">
        <f t="shared" si="22"/>
        <v>0</v>
      </c>
      <c r="H478" s="294">
        <f t="shared" si="23"/>
        <v>0</v>
      </c>
      <c r="I478" s="263"/>
      <c r="J478" s="224"/>
    </row>
    <row r="479" spans="1:10" x14ac:dyDescent="0.3">
      <c r="A479" s="383" t="s">
        <v>441</v>
      </c>
      <c r="B479" s="384" t="s">
        <v>918</v>
      </c>
      <c r="C479" s="393">
        <v>1</v>
      </c>
      <c r="D479" s="393">
        <v>4</v>
      </c>
      <c r="E479" s="294">
        <v>0</v>
      </c>
      <c r="F479" s="294">
        <f t="shared" si="21"/>
        <v>0</v>
      </c>
      <c r="G479" s="294">
        <f t="shared" si="22"/>
        <v>0</v>
      </c>
      <c r="H479" s="294">
        <f t="shared" si="23"/>
        <v>0</v>
      </c>
      <c r="I479" s="263"/>
      <c r="J479" s="224"/>
    </row>
    <row r="480" spans="1:10" x14ac:dyDescent="0.3">
      <c r="A480" s="383" t="s">
        <v>442</v>
      </c>
      <c r="B480" s="384" t="s">
        <v>920</v>
      </c>
      <c r="C480" s="393">
        <v>1</v>
      </c>
      <c r="D480" s="393">
        <v>4</v>
      </c>
      <c r="E480" s="294">
        <v>0</v>
      </c>
      <c r="F480" s="294">
        <f t="shared" si="21"/>
        <v>0</v>
      </c>
      <c r="G480" s="294">
        <f t="shared" si="22"/>
        <v>0</v>
      </c>
      <c r="H480" s="294">
        <f t="shared" si="23"/>
        <v>0</v>
      </c>
      <c r="I480" s="263"/>
      <c r="J480" s="224"/>
    </row>
    <row r="481" spans="1:10" x14ac:dyDescent="0.3">
      <c r="A481" s="383" t="s">
        <v>443</v>
      </c>
      <c r="B481" s="384" t="s">
        <v>922</v>
      </c>
      <c r="C481" s="393">
        <v>1</v>
      </c>
      <c r="D481" s="393">
        <v>4</v>
      </c>
      <c r="E481" s="294">
        <v>0</v>
      </c>
      <c r="F481" s="294">
        <f t="shared" si="21"/>
        <v>0</v>
      </c>
      <c r="G481" s="294">
        <f t="shared" si="22"/>
        <v>0</v>
      </c>
      <c r="H481" s="294">
        <f t="shared" si="23"/>
        <v>0</v>
      </c>
      <c r="I481" s="263"/>
      <c r="J481" s="224"/>
    </row>
    <row r="482" spans="1:10" x14ac:dyDescent="0.3">
      <c r="A482" s="383" t="s">
        <v>444</v>
      </c>
      <c r="B482" s="384" t="s">
        <v>924</v>
      </c>
      <c r="C482" s="393">
        <v>1</v>
      </c>
      <c r="D482" s="393">
        <v>4</v>
      </c>
      <c r="E482" s="294">
        <v>0</v>
      </c>
      <c r="F482" s="294">
        <f t="shared" si="21"/>
        <v>0</v>
      </c>
      <c r="G482" s="294">
        <f t="shared" si="22"/>
        <v>0</v>
      </c>
      <c r="H482" s="294">
        <f t="shared" si="23"/>
        <v>0</v>
      </c>
      <c r="I482" s="263"/>
      <c r="J482" s="224"/>
    </row>
    <row r="483" spans="1:10" x14ac:dyDescent="0.3">
      <c r="A483" s="379" t="s">
        <v>99</v>
      </c>
      <c r="B483" s="380" t="s">
        <v>925</v>
      </c>
      <c r="C483" s="391">
        <v>0</v>
      </c>
      <c r="D483" s="391">
        <v>0</v>
      </c>
      <c r="E483" s="391"/>
      <c r="F483" s="391"/>
      <c r="G483" s="391"/>
      <c r="H483" s="391"/>
      <c r="I483" s="391"/>
      <c r="J483" s="391"/>
    </row>
    <row r="484" spans="1:10" x14ac:dyDescent="0.3">
      <c r="A484" s="383" t="s">
        <v>1218</v>
      </c>
      <c r="B484" s="384" t="s">
        <v>926</v>
      </c>
      <c r="C484" s="393">
        <v>0</v>
      </c>
      <c r="D484" s="393">
        <v>0</v>
      </c>
      <c r="E484" s="294">
        <v>0</v>
      </c>
      <c r="F484" s="294">
        <f t="shared" si="21"/>
        <v>0</v>
      </c>
      <c r="G484" s="294">
        <f t="shared" si="22"/>
        <v>0</v>
      </c>
      <c r="H484" s="294">
        <f t="shared" si="23"/>
        <v>0</v>
      </c>
      <c r="I484" s="263"/>
      <c r="J484" s="224"/>
    </row>
    <row r="485" spans="1:10" x14ac:dyDescent="0.3">
      <c r="A485" s="383" t="s">
        <v>1219</v>
      </c>
      <c r="B485" s="384" t="s">
        <v>907</v>
      </c>
      <c r="C485" s="393">
        <v>0</v>
      </c>
      <c r="D485" s="393">
        <v>0</v>
      </c>
      <c r="E485" s="294">
        <v>0</v>
      </c>
      <c r="F485" s="294">
        <f t="shared" si="21"/>
        <v>0</v>
      </c>
      <c r="G485" s="294">
        <f t="shared" si="22"/>
        <v>0</v>
      </c>
      <c r="H485" s="294">
        <f t="shared" si="23"/>
        <v>0</v>
      </c>
      <c r="I485" s="263"/>
      <c r="J485" s="224"/>
    </row>
    <row r="486" spans="1:10" x14ac:dyDescent="0.3">
      <c r="A486" s="383" t="s">
        <v>1220</v>
      </c>
      <c r="B486" s="384" t="s">
        <v>909</v>
      </c>
      <c r="C486" s="393">
        <v>0</v>
      </c>
      <c r="D486" s="393">
        <v>0</v>
      </c>
      <c r="E486" s="294">
        <v>0</v>
      </c>
      <c r="F486" s="294">
        <f t="shared" si="21"/>
        <v>0</v>
      </c>
      <c r="G486" s="294">
        <f t="shared" si="22"/>
        <v>0</v>
      </c>
      <c r="H486" s="294">
        <f t="shared" si="23"/>
        <v>0</v>
      </c>
      <c r="I486" s="263"/>
      <c r="J486" s="224"/>
    </row>
    <row r="487" spans="1:10" x14ac:dyDescent="0.3">
      <c r="A487" s="383" t="s">
        <v>1221</v>
      </c>
      <c r="B487" s="384" t="s">
        <v>913</v>
      </c>
      <c r="C487" s="393">
        <v>0</v>
      </c>
      <c r="D487" s="393">
        <v>0</v>
      </c>
      <c r="E487" s="294">
        <v>0</v>
      </c>
      <c r="F487" s="294">
        <f t="shared" si="21"/>
        <v>0</v>
      </c>
      <c r="G487" s="294">
        <f t="shared" si="22"/>
        <v>0</v>
      </c>
      <c r="H487" s="294">
        <f t="shared" si="23"/>
        <v>0</v>
      </c>
      <c r="I487" s="263"/>
      <c r="J487" s="224"/>
    </row>
    <row r="488" spans="1:10" x14ac:dyDescent="0.3">
      <c r="A488" s="383" t="s">
        <v>1222</v>
      </c>
      <c r="B488" s="384" t="s">
        <v>930</v>
      </c>
      <c r="C488" s="393">
        <v>0</v>
      </c>
      <c r="D488" s="393">
        <v>0</v>
      </c>
      <c r="E488" s="294">
        <v>0</v>
      </c>
      <c r="F488" s="294">
        <f t="shared" si="21"/>
        <v>0</v>
      </c>
      <c r="G488" s="294">
        <f t="shared" si="22"/>
        <v>0</v>
      </c>
      <c r="H488" s="294">
        <f t="shared" si="23"/>
        <v>0</v>
      </c>
      <c r="I488" s="263"/>
      <c r="J488" s="224"/>
    </row>
    <row r="489" spans="1:10" ht="21" x14ac:dyDescent="0.4">
      <c r="A489" s="375">
        <v>5</v>
      </c>
      <c r="B489" s="376" t="s">
        <v>1223</v>
      </c>
      <c r="C489" s="414">
        <v>1</v>
      </c>
      <c r="D489" s="414">
        <v>2</v>
      </c>
      <c r="E489" s="414"/>
      <c r="F489" s="414"/>
      <c r="G489" s="414"/>
      <c r="H489" s="414"/>
      <c r="I489" s="414"/>
      <c r="J489" s="414"/>
    </row>
    <row r="490" spans="1:10" ht="18" x14ac:dyDescent="0.35">
      <c r="A490" s="377">
        <v>5.0999999999999996</v>
      </c>
      <c r="B490" s="378" t="s">
        <v>742</v>
      </c>
      <c r="C490" s="390">
        <v>1</v>
      </c>
      <c r="D490" s="390">
        <v>2</v>
      </c>
      <c r="E490" s="390"/>
      <c r="F490" s="390"/>
      <c r="G490" s="390"/>
      <c r="H490" s="390"/>
      <c r="I490" s="390"/>
      <c r="J490" s="390"/>
    </row>
    <row r="491" spans="1:10" x14ac:dyDescent="0.3">
      <c r="A491" s="379" t="s">
        <v>103</v>
      </c>
      <c r="B491" s="380" t="s">
        <v>743</v>
      </c>
      <c r="C491" s="391">
        <v>1</v>
      </c>
      <c r="D491" s="391">
        <v>2</v>
      </c>
      <c r="E491" s="391"/>
      <c r="F491" s="391"/>
      <c r="G491" s="391"/>
      <c r="H491" s="391"/>
      <c r="I491" s="391"/>
      <c r="J491" s="391"/>
    </row>
    <row r="492" spans="1:10" x14ac:dyDescent="0.3">
      <c r="A492" s="381" t="s">
        <v>1224</v>
      </c>
      <c r="B492" s="382" t="s">
        <v>745</v>
      </c>
      <c r="C492" s="392">
        <v>1</v>
      </c>
      <c r="D492" s="392">
        <v>2</v>
      </c>
      <c r="E492" s="392"/>
      <c r="F492" s="392"/>
      <c r="G492" s="392"/>
      <c r="H492" s="392"/>
      <c r="I492" s="392"/>
      <c r="J492" s="392"/>
    </row>
    <row r="493" spans="1:10" x14ac:dyDescent="0.3">
      <c r="A493" s="383" t="s">
        <v>1225</v>
      </c>
      <c r="B493" s="384" t="s">
        <v>747</v>
      </c>
      <c r="C493" s="393">
        <v>1</v>
      </c>
      <c r="D493" s="393">
        <v>2</v>
      </c>
      <c r="E493" s="294">
        <v>0</v>
      </c>
      <c r="F493" s="294">
        <f t="shared" si="21"/>
        <v>0</v>
      </c>
      <c r="G493" s="294">
        <f t="shared" si="22"/>
        <v>0</v>
      </c>
      <c r="H493" s="294">
        <f t="shared" si="23"/>
        <v>0</v>
      </c>
      <c r="I493" s="263"/>
      <c r="J493" s="224"/>
    </row>
    <row r="494" spans="1:10" x14ac:dyDescent="0.3">
      <c r="A494" s="381" t="s">
        <v>1226</v>
      </c>
      <c r="B494" s="382" t="s">
        <v>749</v>
      </c>
      <c r="C494" s="392">
        <v>1</v>
      </c>
      <c r="D494" s="392">
        <v>2</v>
      </c>
      <c r="E494" s="392"/>
      <c r="F494" s="392"/>
      <c r="G494" s="392"/>
      <c r="H494" s="392"/>
      <c r="I494" s="392"/>
      <c r="J494" s="392"/>
    </row>
    <row r="495" spans="1:10" x14ac:dyDescent="0.3">
      <c r="A495" s="383" t="s">
        <v>1227</v>
      </c>
      <c r="B495" s="384" t="s">
        <v>751</v>
      </c>
      <c r="C495" s="393">
        <v>0</v>
      </c>
      <c r="D495" s="393">
        <v>0</v>
      </c>
      <c r="E495" s="294">
        <v>0</v>
      </c>
      <c r="F495" s="294">
        <f t="shared" si="21"/>
        <v>0</v>
      </c>
      <c r="G495" s="294">
        <f t="shared" si="22"/>
        <v>0</v>
      </c>
      <c r="H495" s="294">
        <f t="shared" si="23"/>
        <v>0</v>
      </c>
      <c r="I495" s="263"/>
      <c r="J495" s="224"/>
    </row>
    <row r="496" spans="1:10" x14ac:dyDescent="0.3">
      <c r="A496" s="383" t="s">
        <v>1228</v>
      </c>
      <c r="B496" s="384" t="s">
        <v>753</v>
      </c>
      <c r="C496" s="393">
        <v>4</v>
      </c>
      <c r="D496" s="393">
        <v>8</v>
      </c>
      <c r="E496" s="294">
        <v>0</v>
      </c>
      <c r="F496" s="294">
        <f t="shared" si="21"/>
        <v>0</v>
      </c>
      <c r="G496" s="294">
        <f t="shared" si="22"/>
        <v>0</v>
      </c>
      <c r="H496" s="294">
        <f t="shared" si="23"/>
        <v>0</v>
      </c>
      <c r="I496" s="263"/>
      <c r="J496" s="224"/>
    </row>
    <row r="497" spans="1:10" x14ac:dyDescent="0.3">
      <c r="A497" s="383" t="s">
        <v>1229</v>
      </c>
      <c r="B497" s="384" t="s">
        <v>755</v>
      </c>
      <c r="C497" s="393">
        <v>0</v>
      </c>
      <c r="D497" s="393">
        <v>0</v>
      </c>
      <c r="E497" s="294">
        <v>0</v>
      </c>
      <c r="F497" s="294">
        <f t="shared" si="21"/>
        <v>0</v>
      </c>
      <c r="G497" s="294">
        <f t="shared" si="22"/>
        <v>0</v>
      </c>
      <c r="H497" s="294">
        <f t="shared" si="23"/>
        <v>0</v>
      </c>
      <c r="I497" s="263"/>
      <c r="J497" s="224"/>
    </row>
    <row r="498" spans="1:10" x14ac:dyDescent="0.3">
      <c r="A498" s="383" t="s">
        <v>1230</v>
      </c>
      <c r="B498" s="384" t="s">
        <v>450</v>
      </c>
      <c r="C498" s="393">
        <v>0</v>
      </c>
      <c r="D498" s="393">
        <v>0</v>
      </c>
      <c r="E498" s="294">
        <v>0</v>
      </c>
      <c r="F498" s="294">
        <f t="shared" si="21"/>
        <v>0</v>
      </c>
      <c r="G498" s="294">
        <f t="shared" si="22"/>
        <v>0</v>
      </c>
      <c r="H498" s="294">
        <f t="shared" si="23"/>
        <v>0</v>
      </c>
      <c r="I498" s="263"/>
      <c r="J498" s="224"/>
    </row>
    <row r="499" spans="1:10" x14ac:dyDescent="0.3">
      <c r="A499" s="383" t="s">
        <v>1231</v>
      </c>
      <c r="B499" s="384" t="s">
        <v>758</v>
      </c>
      <c r="C499" s="393">
        <v>0</v>
      </c>
      <c r="D499" s="393">
        <v>0</v>
      </c>
      <c r="E499" s="294">
        <v>0</v>
      </c>
      <c r="F499" s="294">
        <f t="shared" si="21"/>
        <v>0</v>
      </c>
      <c r="G499" s="294">
        <f t="shared" si="22"/>
        <v>0</v>
      </c>
      <c r="H499" s="294">
        <f t="shared" si="23"/>
        <v>0</v>
      </c>
      <c r="I499" s="263"/>
      <c r="J499" s="224"/>
    </row>
    <row r="500" spans="1:10" x14ac:dyDescent="0.3">
      <c r="A500" s="379" t="s">
        <v>104</v>
      </c>
      <c r="B500" s="380" t="s">
        <v>759</v>
      </c>
      <c r="C500" s="391">
        <v>1</v>
      </c>
      <c r="D500" s="391">
        <v>2</v>
      </c>
      <c r="E500" s="391"/>
      <c r="F500" s="391"/>
      <c r="G500" s="391"/>
      <c r="H500" s="391"/>
      <c r="I500" s="391"/>
      <c r="J500" s="391"/>
    </row>
    <row r="501" spans="1:10" x14ac:dyDescent="0.3">
      <c r="A501" s="381" t="s">
        <v>1232</v>
      </c>
      <c r="B501" s="382" t="s">
        <v>761</v>
      </c>
      <c r="C501" s="392">
        <v>1</v>
      </c>
      <c r="D501" s="392">
        <v>2</v>
      </c>
      <c r="E501" s="392"/>
      <c r="F501" s="392"/>
      <c r="G501" s="392"/>
      <c r="H501" s="392"/>
      <c r="I501" s="392"/>
      <c r="J501" s="392"/>
    </row>
    <row r="502" spans="1:10" x14ac:dyDescent="0.3">
      <c r="A502" s="383" t="s">
        <v>1233</v>
      </c>
      <c r="B502" s="384" t="s">
        <v>763</v>
      </c>
      <c r="C502" s="393">
        <v>1</v>
      </c>
      <c r="D502" s="393">
        <v>2</v>
      </c>
      <c r="E502" s="294">
        <v>0</v>
      </c>
      <c r="F502" s="294">
        <f t="shared" ref="F502:F560" si="24">E502*D502</f>
        <v>0</v>
      </c>
      <c r="G502" s="294">
        <f t="shared" ref="G502:G560" si="25">F502*$G$4</f>
        <v>0</v>
      </c>
      <c r="H502" s="294">
        <f t="shared" ref="H502:H560" si="26">F502+G502</f>
        <v>0</v>
      </c>
      <c r="I502" s="263"/>
      <c r="J502" s="224"/>
    </row>
    <row r="503" spans="1:10" x14ac:dyDescent="0.3">
      <c r="A503" s="383" t="s">
        <v>1234</v>
      </c>
      <c r="B503" s="384" t="s">
        <v>766</v>
      </c>
      <c r="C503" s="393">
        <v>1</v>
      </c>
      <c r="D503" s="393">
        <v>2</v>
      </c>
      <c r="E503" s="294">
        <v>0</v>
      </c>
      <c r="F503" s="294">
        <f t="shared" si="24"/>
        <v>0</v>
      </c>
      <c r="G503" s="294">
        <f t="shared" si="25"/>
        <v>0</v>
      </c>
      <c r="H503" s="294">
        <f t="shared" si="26"/>
        <v>0</v>
      </c>
      <c r="I503" s="263"/>
      <c r="J503" s="224"/>
    </row>
    <row r="504" spans="1:10" x14ac:dyDescent="0.3">
      <c r="A504" s="383" t="s">
        <v>1235</v>
      </c>
      <c r="B504" s="384" t="s">
        <v>768</v>
      </c>
      <c r="C504" s="393">
        <v>1</v>
      </c>
      <c r="D504" s="393">
        <v>2</v>
      </c>
      <c r="E504" s="294">
        <v>0</v>
      </c>
      <c r="F504" s="294">
        <f t="shared" si="24"/>
        <v>0</v>
      </c>
      <c r="G504" s="294">
        <f t="shared" si="25"/>
        <v>0</v>
      </c>
      <c r="H504" s="294">
        <f t="shared" si="26"/>
        <v>0</v>
      </c>
      <c r="I504" s="263"/>
      <c r="J504" s="224"/>
    </row>
    <row r="505" spans="1:10" x14ac:dyDescent="0.3">
      <c r="A505" s="381" t="s">
        <v>1236</v>
      </c>
      <c r="B505" s="382" t="s">
        <v>770</v>
      </c>
      <c r="C505" s="392">
        <v>0</v>
      </c>
      <c r="D505" s="392">
        <v>0</v>
      </c>
      <c r="E505" s="392"/>
      <c r="F505" s="392"/>
      <c r="G505" s="392"/>
      <c r="H505" s="392"/>
      <c r="I505" s="392"/>
      <c r="J505" s="392"/>
    </row>
    <row r="506" spans="1:10" x14ac:dyDescent="0.3">
      <c r="A506" s="383" t="s">
        <v>1237</v>
      </c>
      <c r="B506" s="384" t="s">
        <v>763</v>
      </c>
      <c r="C506" s="393">
        <v>0</v>
      </c>
      <c r="D506" s="393">
        <v>0</v>
      </c>
      <c r="E506" s="294">
        <v>0</v>
      </c>
      <c r="F506" s="294">
        <f t="shared" si="24"/>
        <v>0</v>
      </c>
      <c r="G506" s="294">
        <f t="shared" si="25"/>
        <v>0</v>
      </c>
      <c r="H506" s="294">
        <f t="shared" si="26"/>
        <v>0</v>
      </c>
      <c r="I506" s="263"/>
      <c r="J506" s="224"/>
    </row>
    <row r="507" spans="1:10" x14ac:dyDescent="0.3">
      <c r="A507" s="381" t="s">
        <v>1238</v>
      </c>
      <c r="B507" s="382" t="s">
        <v>773</v>
      </c>
      <c r="C507" s="392">
        <v>0</v>
      </c>
      <c r="D507" s="392">
        <v>0</v>
      </c>
      <c r="E507" s="392"/>
      <c r="F507" s="392"/>
      <c r="G507" s="392"/>
      <c r="H507" s="392"/>
      <c r="I507" s="392"/>
      <c r="J507" s="392"/>
    </row>
    <row r="508" spans="1:10" x14ac:dyDescent="0.3">
      <c r="A508" s="383" t="s">
        <v>1239</v>
      </c>
      <c r="B508" s="384" t="s">
        <v>775</v>
      </c>
      <c r="C508" s="393">
        <v>0</v>
      </c>
      <c r="D508" s="393">
        <v>0</v>
      </c>
      <c r="E508" s="294">
        <v>0</v>
      </c>
      <c r="F508" s="294">
        <f t="shared" si="24"/>
        <v>0</v>
      </c>
      <c r="G508" s="294">
        <f t="shared" si="25"/>
        <v>0</v>
      </c>
      <c r="H508" s="294">
        <f t="shared" si="26"/>
        <v>0</v>
      </c>
      <c r="I508" s="263"/>
      <c r="J508" s="224"/>
    </row>
    <row r="509" spans="1:10" x14ac:dyDescent="0.3">
      <c r="A509" s="383" t="s">
        <v>1240</v>
      </c>
      <c r="B509" s="384" t="s">
        <v>777</v>
      </c>
      <c r="C509" s="393">
        <v>0</v>
      </c>
      <c r="D509" s="393">
        <v>0</v>
      </c>
      <c r="E509" s="294">
        <v>0</v>
      </c>
      <c r="F509" s="294">
        <f t="shared" si="24"/>
        <v>0</v>
      </c>
      <c r="G509" s="294">
        <f t="shared" si="25"/>
        <v>0</v>
      </c>
      <c r="H509" s="294">
        <f t="shared" si="26"/>
        <v>0</v>
      </c>
      <c r="I509" s="263"/>
      <c r="J509" s="224"/>
    </row>
    <row r="510" spans="1:10" x14ac:dyDescent="0.3">
      <c r="A510" s="381" t="s">
        <v>1241</v>
      </c>
      <c r="B510" s="382" t="s">
        <v>392</v>
      </c>
      <c r="C510" s="392">
        <v>0</v>
      </c>
      <c r="D510" s="392">
        <v>0</v>
      </c>
      <c r="E510" s="392"/>
      <c r="F510" s="392"/>
      <c r="G510" s="392"/>
      <c r="H510" s="392"/>
      <c r="I510" s="392"/>
      <c r="J510" s="392"/>
    </row>
    <row r="511" spans="1:10" x14ac:dyDescent="0.3">
      <c r="A511" s="383" t="s">
        <v>1242</v>
      </c>
      <c r="B511" s="384" t="s">
        <v>780</v>
      </c>
      <c r="C511" s="393">
        <v>0</v>
      </c>
      <c r="D511" s="393">
        <v>0</v>
      </c>
      <c r="E511" s="294">
        <v>0</v>
      </c>
      <c r="F511" s="294">
        <f t="shared" si="24"/>
        <v>0</v>
      </c>
      <c r="G511" s="294">
        <f t="shared" si="25"/>
        <v>0</v>
      </c>
      <c r="H511" s="294">
        <f t="shared" si="26"/>
        <v>0</v>
      </c>
      <c r="I511" s="263"/>
      <c r="J511" s="224"/>
    </row>
    <row r="512" spans="1:10" x14ac:dyDescent="0.3">
      <c r="A512" s="386" t="s">
        <v>1243</v>
      </c>
      <c r="B512" s="385" t="s">
        <v>764</v>
      </c>
      <c r="C512" s="394">
        <v>0</v>
      </c>
      <c r="D512" s="394">
        <v>0</v>
      </c>
      <c r="E512" s="294">
        <v>0</v>
      </c>
      <c r="F512" s="294">
        <f t="shared" si="24"/>
        <v>0</v>
      </c>
      <c r="G512" s="294">
        <f t="shared" si="25"/>
        <v>0</v>
      </c>
      <c r="H512" s="294">
        <f t="shared" si="26"/>
        <v>0</v>
      </c>
      <c r="I512" s="263"/>
      <c r="J512" s="224"/>
    </row>
    <row r="513" spans="1:10" x14ac:dyDescent="0.3">
      <c r="A513" s="386" t="s">
        <v>1244</v>
      </c>
      <c r="B513" s="385" t="s">
        <v>783</v>
      </c>
      <c r="C513" s="394">
        <v>0</v>
      </c>
      <c r="D513" s="394">
        <v>0</v>
      </c>
      <c r="E513" s="294">
        <v>0</v>
      </c>
      <c r="F513" s="294">
        <f t="shared" si="24"/>
        <v>0</v>
      </c>
      <c r="G513" s="294">
        <f t="shared" si="25"/>
        <v>0</v>
      </c>
      <c r="H513" s="294">
        <f t="shared" si="26"/>
        <v>0</v>
      </c>
      <c r="I513" s="263"/>
      <c r="J513" s="224"/>
    </row>
    <row r="514" spans="1:10" x14ac:dyDescent="0.3">
      <c r="A514" s="386" t="s">
        <v>1245</v>
      </c>
      <c r="B514" s="385" t="s">
        <v>785</v>
      </c>
      <c r="C514" s="394">
        <v>0</v>
      </c>
      <c r="D514" s="394">
        <v>0</v>
      </c>
      <c r="E514" s="294">
        <v>0</v>
      </c>
      <c r="F514" s="294">
        <f t="shared" si="24"/>
        <v>0</v>
      </c>
      <c r="G514" s="294">
        <f t="shared" si="25"/>
        <v>0</v>
      </c>
      <c r="H514" s="294">
        <f t="shared" si="26"/>
        <v>0</v>
      </c>
      <c r="I514" s="263"/>
      <c r="J514" s="224"/>
    </row>
    <row r="515" spans="1:10" x14ac:dyDescent="0.3">
      <c r="A515" s="381" t="s">
        <v>1246</v>
      </c>
      <c r="B515" s="382" t="s">
        <v>787</v>
      </c>
      <c r="C515" s="392">
        <v>1</v>
      </c>
      <c r="D515" s="392">
        <v>2</v>
      </c>
      <c r="E515" s="392"/>
      <c r="F515" s="392"/>
      <c r="G515" s="392"/>
      <c r="H515" s="392"/>
      <c r="I515" s="392"/>
      <c r="J515" s="392"/>
    </row>
    <row r="516" spans="1:10" x14ac:dyDescent="0.3">
      <c r="A516" s="383" t="s">
        <v>1247</v>
      </c>
      <c r="B516" s="384" t="s">
        <v>789</v>
      </c>
      <c r="C516" s="393">
        <v>1</v>
      </c>
      <c r="D516" s="393">
        <v>2</v>
      </c>
      <c r="E516" s="294">
        <v>0</v>
      </c>
      <c r="F516" s="294">
        <f t="shared" si="24"/>
        <v>0</v>
      </c>
      <c r="G516" s="294">
        <f t="shared" si="25"/>
        <v>0</v>
      </c>
      <c r="H516" s="294">
        <f t="shared" si="26"/>
        <v>0</v>
      </c>
      <c r="I516" s="263"/>
      <c r="J516" s="224"/>
    </row>
    <row r="517" spans="1:10" x14ac:dyDescent="0.3">
      <c r="A517" s="386" t="s">
        <v>1248</v>
      </c>
      <c r="B517" s="385" t="s">
        <v>791</v>
      </c>
      <c r="C517" s="394">
        <v>1</v>
      </c>
      <c r="D517" s="394">
        <v>2</v>
      </c>
      <c r="E517" s="294">
        <v>0</v>
      </c>
      <c r="F517" s="294">
        <f t="shared" si="24"/>
        <v>0</v>
      </c>
      <c r="G517" s="294">
        <f t="shared" si="25"/>
        <v>0</v>
      </c>
      <c r="H517" s="294">
        <f t="shared" si="26"/>
        <v>0</v>
      </c>
      <c r="I517" s="263"/>
      <c r="J517" s="224"/>
    </row>
    <row r="518" spans="1:10" x14ac:dyDescent="0.3">
      <c r="A518" s="383" t="s">
        <v>1249</v>
      </c>
      <c r="B518" s="384" t="s">
        <v>793</v>
      </c>
      <c r="C518" s="393">
        <v>1</v>
      </c>
      <c r="D518" s="393">
        <v>2</v>
      </c>
      <c r="E518" s="294">
        <v>0</v>
      </c>
      <c r="F518" s="294">
        <f t="shared" si="24"/>
        <v>0</v>
      </c>
      <c r="G518" s="294">
        <f t="shared" si="25"/>
        <v>0</v>
      </c>
      <c r="H518" s="294">
        <f t="shared" si="26"/>
        <v>0</v>
      </c>
      <c r="I518" s="263"/>
      <c r="J518" s="224"/>
    </row>
    <row r="519" spans="1:10" x14ac:dyDescent="0.3">
      <c r="A519" s="386" t="s">
        <v>1250</v>
      </c>
      <c r="B519" s="385" t="s">
        <v>791</v>
      </c>
      <c r="C519" s="394">
        <v>1</v>
      </c>
      <c r="D519" s="394">
        <v>2</v>
      </c>
      <c r="E519" s="294">
        <v>0</v>
      </c>
      <c r="F519" s="294">
        <f t="shared" si="24"/>
        <v>0</v>
      </c>
      <c r="G519" s="294">
        <f t="shared" si="25"/>
        <v>0</v>
      </c>
      <c r="H519" s="294">
        <f t="shared" si="26"/>
        <v>0</v>
      </c>
      <c r="I519" s="263"/>
      <c r="J519" s="224"/>
    </row>
    <row r="520" spans="1:10" x14ac:dyDescent="0.3">
      <c r="A520" s="383" t="s">
        <v>1251</v>
      </c>
      <c r="B520" s="384" t="s">
        <v>796</v>
      </c>
      <c r="C520" s="393">
        <v>0</v>
      </c>
      <c r="D520" s="393">
        <v>0</v>
      </c>
      <c r="E520" s="294">
        <v>0</v>
      </c>
      <c r="F520" s="294">
        <f t="shared" si="24"/>
        <v>0</v>
      </c>
      <c r="G520" s="294">
        <f t="shared" si="25"/>
        <v>0</v>
      </c>
      <c r="H520" s="294">
        <f t="shared" si="26"/>
        <v>0</v>
      </c>
      <c r="I520" s="263"/>
      <c r="J520" s="224"/>
    </row>
    <row r="521" spans="1:10" x14ac:dyDescent="0.3">
      <c r="A521" s="383" t="s">
        <v>1252</v>
      </c>
      <c r="B521" s="384" t="s">
        <v>798</v>
      </c>
      <c r="C521" s="393">
        <v>0</v>
      </c>
      <c r="D521" s="393">
        <v>0</v>
      </c>
      <c r="E521" s="294">
        <v>0</v>
      </c>
      <c r="F521" s="294">
        <f t="shared" si="24"/>
        <v>0</v>
      </c>
      <c r="G521" s="294">
        <f t="shared" si="25"/>
        <v>0</v>
      </c>
      <c r="H521" s="294">
        <f t="shared" si="26"/>
        <v>0</v>
      </c>
      <c r="I521" s="263"/>
      <c r="J521" s="224"/>
    </row>
    <row r="522" spans="1:10" x14ac:dyDescent="0.3">
      <c r="A522" s="383" t="s">
        <v>1253</v>
      </c>
      <c r="B522" s="384" t="s">
        <v>800</v>
      </c>
      <c r="C522" s="393">
        <v>0</v>
      </c>
      <c r="D522" s="393">
        <v>0</v>
      </c>
      <c r="E522" s="294">
        <v>0</v>
      </c>
      <c r="F522" s="294">
        <f t="shared" si="24"/>
        <v>0</v>
      </c>
      <c r="G522" s="294">
        <f t="shared" si="25"/>
        <v>0</v>
      </c>
      <c r="H522" s="294">
        <f t="shared" si="26"/>
        <v>0</v>
      </c>
      <c r="I522" s="263"/>
      <c r="J522" s="224"/>
    </row>
    <row r="523" spans="1:10" x14ac:dyDescent="0.3">
      <c r="A523" s="379" t="s">
        <v>105</v>
      </c>
      <c r="B523" s="380" t="s">
        <v>801</v>
      </c>
      <c r="C523" s="391">
        <v>0</v>
      </c>
      <c r="D523" s="391">
        <v>0</v>
      </c>
      <c r="E523" s="391"/>
      <c r="F523" s="391"/>
      <c r="G523" s="391"/>
      <c r="H523" s="391"/>
      <c r="I523" s="391"/>
      <c r="J523" s="391"/>
    </row>
    <row r="524" spans="1:10" x14ac:dyDescent="0.3">
      <c r="A524" s="381" t="s">
        <v>1254</v>
      </c>
      <c r="B524" s="382" t="s">
        <v>803</v>
      </c>
      <c r="C524" s="392">
        <v>0</v>
      </c>
      <c r="D524" s="392">
        <v>0</v>
      </c>
      <c r="E524" s="392"/>
      <c r="F524" s="392"/>
      <c r="G524" s="392"/>
      <c r="H524" s="392"/>
      <c r="I524" s="392"/>
      <c r="J524" s="392"/>
    </row>
    <row r="525" spans="1:10" x14ac:dyDescent="0.3">
      <c r="A525" s="383" t="s">
        <v>1255</v>
      </c>
      <c r="B525" s="384" t="s">
        <v>805</v>
      </c>
      <c r="C525" s="393">
        <v>0</v>
      </c>
      <c r="D525" s="393">
        <v>0</v>
      </c>
      <c r="E525" s="294">
        <v>0</v>
      </c>
      <c r="F525" s="294">
        <f t="shared" si="24"/>
        <v>0</v>
      </c>
      <c r="G525" s="294">
        <f t="shared" si="25"/>
        <v>0</v>
      </c>
      <c r="H525" s="294">
        <f t="shared" si="26"/>
        <v>0</v>
      </c>
      <c r="I525" s="263"/>
      <c r="J525" s="224"/>
    </row>
    <row r="526" spans="1:10" x14ac:dyDescent="0.3">
      <c r="A526" s="383" t="s">
        <v>1256</v>
      </c>
      <c r="B526" s="384" t="s">
        <v>807</v>
      </c>
      <c r="C526" s="393">
        <v>0</v>
      </c>
      <c r="D526" s="393">
        <v>0</v>
      </c>
      <c r="E526" s="294">
        <v>0</v>
      </c>
      <c r="F526" s="294">
        <f t="shared" si="24"/>
        <v>0</v>
      </c>
      <c r="G526" s="294">
        <f t="shared" si="25"/>
        <v>0</v>
      </c>
      <c r="H526" s="294">
        <f t="shared" si="26"/>
        <v>0</v>
      </c>
      <c r="I526" s="263"/>
      <c r="J526" s="224"/>
    </row>
    <row r="527" spans="1:10" x14ac:dyDescent="0.3">
      <c r="A527" s="383" t="s">
        <v>1257</v>
      </c>
      <c r="B527" s="384" t="s">
        <v>809</v>
      </c>
      <c r="C527" s="393">
        <v>0</v>
      </c>
      <c r="D527" s="393">
        <v>0</v>
      </c>
      <c r="E527" s="294">
        <v>0</v>
      </c>
      <c r="F527" s="294">
        <f t="shared" si="24"/>
        <v>0</v>
      </c>
      <c r="G527" s="294">
        <f t="shared" si="25"/>
        <v>0</v>
      </c>
      <c r="H527" s="294">
        <f t="shared" si="26"/>
        <v>0</v>
      </c>
      <c r="I527" s="263"/>
      <c r="J527" s="224"/>
    </row>
    <row r="528" spans="1:10" x14ac:dyDescent="0.3">
      <c r="A528" s="381" t="s">
        <v>1258</v>
      </c>
      <c r="B528" s="382" t="s">
        <v>811</v>
      </c>
      <c r="C528" s="392">
        <v>0</v>
      </c>
      <c r="D528" s="392">
        <v>0</v>
      </c>
      <c r="E528" s="392"/>
      <c r="F528" s="392"/>
      <c r="G528" s="392"/>
      <c r="H528" s="392"/>
      <c r="I528" s="392"/>
      <c r="J528" s="392"/>
    </row>
    <row r="529" spans="1:10" x14ac:dyDescent="0.3">
      <c r="A529" s="383" t="s">
        <v>1259</v>
      </c>
      <c r="B529" s="384" t="s">
        <v>805</v>
      </c>
      <c r="C529" s="393">
        <v>0</v>
      </c>
      <c r="D529" s="393">
        <v>0</v>
      </c>
      <c r="E529" s="294">
        <v>0</v>
      </c>
      <c r="F529" s="294">
        <f t="shared" si="24"/>
        <v>0</v>
      </c>
      <c r="G529" s="294">
        <f t="shared" si="25"/>
        <v>0</v>
      </c>
      <c r="H529" s="294">
        <f t="shared" si="26"/>
        <v>0</v>
      </c>
      <c r="I529" s="263"/>
      <c r="J529" s="224"/>
    </row>
    <row r="530" spans="1:10" x14ac:dyDescent="0.3">
      <c r="A530" s="381" t="s">
        <v>1260</v>
      </c>
      <c r="B530" s="382" t="s">
        <v>814</v>
      </c>
      <c r="C530" s="392">
        <v>0</v>
      </c>
      <c r="D530" s="392">
        <v>0</v>
      </c>
      <c r="E530" s="392"/>
      <c r="F530" s="392"/>
      <c r="G530" s="392"/>
      <c r="H530" s="392"/>
      <c r="I530" s="392"/>
      <c r="J530" s="392"/>
    </row>
    <row r="531" spans="1:10" x14ac:dyDescent="0.3">
      <c r="A531" s="383" t="s">
        <v>1261</v>
      </c>
      <c r="B531" s="384" t="s">
        <v>816</v>
      </c>
      <c r="C531" s="393">
        <v>0</v>
      </c>
      <c r="D531" s="393">
        <v>0</v>
      </c>
      <c r="E531" s="294">
        <v>0</v>
      </c>
      <c r="F531" s="294">
        <f t="shared" si="24"/>
        <v>0</v>
      </c>
      <c r="G531" s="294">
        <f t="shared" si="25"/>
        <v>0</v>
      </c>
      <c r="H531" s="294">
        <f t="shared" si="26"/>
        <v>0</v>
      </c>
      <c r="I531" s="263"/>
      <c r="J531" s="224"/>
    </row>
    <row r="532" spans="1:10" x14ac:dyDescent="0.3">
      <c r="A532" s="383" t="s">
        <v>1262</v>
      </c>
      <c r="B532" s="384" t="s">
        <v>818</v>
      </c>
      <c r="C532" s="393">
        <v>0</v>
      </c>
      <c r="D532" s="393">
        <v>0</v>
      </c>
      <c r="E532" s="294">
        <v>0</v>
      </c>
      <c r="F532" s="294">
        <f t="shared" si="24"/>
        <v>0</v>
      </c>
      <c r="G532" s="294">
        <f t="shared" si="25"/>
        <v>0</v>
      </c>
      <c r="H532" s="294">
        <f t="shared" si="26"/>
        <v>0</v>
      </c>
      <c r="I532" s="263"/>
      <c r="J532" s="224"/>
    </row>
    <row r="533" spans="1:10" x14ac:dyDescent="0.3">
      <c r="A533" s="381" t="s">
        <v>1263</v>
      </c>
      <c r="B533" s="382" t="s">
        <v>391</v>
      </c>
      <c r="C533" s="392">
        <v>0</v>
      </c>
      <c r="D533" s="392">
        <v>0</v>
      </c>
      <c r="E533" s="392"/>
      <c r="F533" s="392"/>
      <c r="G533" s="392"/>
      <c r="H533" s="392"/>
      <c r="I533" s="392"/>
      <c r="J533" s="392"/>
    </row>
    <row r="534" spans="1:10" x14ac:dyDescent="0.3">
      <c r="A534" s="383" t="s">
        <v>1264</v>
      </c>
      <c r="B534" s="384" t="s">
        <v>821</v>
      </c>
      <c r="C534" s="393">
        <v>0</v>
      </c>
      <c r="D534" s="393">
        <v>0</v>
      </c>
      <c r="E534" s="294">
        <v>0</v>
      </c>
      <c r="F534" s="294">
        <f t="shared" si="24"/>
        <v>0</v>
      </c>
      <c r="G534" s="294">
        <f t="shared" si="25"/>
        <v>0</v>
      </c>
      <c r="H534" s="294">
        <f t="shared" si="26"/>
        <v>0</v>
      </c>
      <c r="I534" s="263"/>
      <c r="J534" s="224"/>
    </row>
    <row r="535" spans="1:10" x14ac:dyDescent="0.3">
      <c r="A535" s="383" t="s">
        <v>1265</v>
      </c>
      <c r="B535" s="385" t="s">
        <v>823</v>
      </c>
      <c r="C535" s="394">
        <v>0</v>
      </c>
      <c r="D535" s="394">
        <v>0</v>
      </c>
      <c r="E535" s="294">
        <v>0</v>
      </c>
      <c r="F535" s="294">
        <f t="shared" si="24"/>
        <v>0</v>
      </c>
      <c r="G535" s="294">
        <f t="shared" si="25"/>
        <v>0</v>
      </c>
      <c r="H535" s="294">
        <f t="shared" si="26"/>
        <v>0</v>
      </c>
      <c r="I535" s="263"/>
      <c r="J535" s="224"/>
    </row>
    <row r="536" spans="1:10" x14ac:dyDescent="0.3">
      <c r="A536" s="383" t="s">
        <v>1266</v>
      </c>
      <c r="B536" s="385" t="s">
        <v>785</v>
      </c>
      <c r="C536" s="394">
        <v>0</v>
      </c>
      <c r="D536" s="394">
        <v>0</v>
      </c>
      <c r="E536" s="294">
        <v>0</v>
      </c>
      <c r="F536" s="294">
        <f t="shared" si="24"/>
        <v>0</v>
      </c>
      <c r="G536" s="294">
        <f t="shared" si="25"/>
        <v>0</v>
      </c>
      <c r="H536" s="294">
        <f t="shared" si="26"/>
        <v>0</v>
      </c>
      <c r="I536" s="263"/>
      <c r="J536" s="224"/>
    </row>
    <row r="537" spans="1:10" x14ac:dyDescent="0.3">
      <c r="A537" s="381" t="s">
        <v>1267</v>
      </c>
      <c r="B537" s="382" t="s">
        <v>826</v>
      </c>
      <c r="C537" s="392">
        <v>0</v>
      </c>
      <c r="D537" s="392">
        <v>0</v>
      </c>
      <c r="E537" s="392"/>
      <c r="F537" s="392"/>
      <c r="G537" s="392"/>
      <c r="H537" s="392"/>
      <c r="I537" s="392"/>
      <c r="J537" s="392"/>
    </row>
    <row r="538" spans="1:10" x14ac:dyDescent="0.3">
      <c r="A538" s="383" t="s">
        <v>1268</v>
      </c>
      <c r="B538" s="384" t="s">
        <v>789</v>
      </c>
      <c r="C538" s="393">
        <v>0</v>
      </c>
      <c r="D538" s="393">
        <v>0</v>
      </c>
      <c r="E538" s="294">
        <v>0</v>
      </c>
      <c r="F538" s="294">
        <f t="shared" si="24"/>
        <v>0</v>
      </c>
      <c r="G538" s="294">
        <f t="shared" si="25"/>
        <v>0</v>
      </c>
      <c r="H538" s="294">
        <f t="shared" si="26"/>
        <v>0</v>
      </c>
      <c r="I538" s="263"/>
      <c r="J538" s="224"/>
    </row>
    <row r="539" spans="1:10" x14ac:dyDescent="0.3">
      <c r="A539" s="386" t="s">
        <v>1269</v>
      </c>
      <c r="B539" s="385" t="s">
        <v>791</v>
      </c>
      <c r="C539" s="394">
        <v>0</v>
      </c>
      <c r="D539" s="394">
        <v>0</v>
      </c>
      <c r="E539" s="294">
        <v>0</v>
      </c>
      <c r="F539" s="294">
        <f t="shared" si="24"/>
        <v>0</v>
      </c>
      <c r="G539" s="294">
        <f t="shared" si="25"/>
        <v>0</v>
      </c>
      <c r="H539" s="294">
        <f t="shared" si="26"/>
        <v>0</v>
      </c>
      <c r="I539" s="263"/>
      <c r="J539" s="224"/>
    </row>
    <row r="540" spans="1:10" x14ac:dyDescent="0.3">
      <c r="A540" s="383" t="s">
        <v>1270</v>
      </c>
      <c r="B540" s="384" t="s">
        <v>793</v>
      </c>
      <c r="C540" s="393">
        <v>0</v>
      </c>
      <c r="D540" s="393">
        <v>0</v>
      </c>
      <c r="E540" s="294">
        <v>0</v>
      </c>
      <c r="F540" s="294">
        <f t="shared" si="24"/>
        <v>0</v>
      </c>
      <c r="G540" s="294">
        <f t="shared" si="25"/>
        <v>0</v>
      </c>
      <c r="H540" s="294">
        <f t="shared" si="26"/>
        <v>0</v>
      </c>
      <c r="I540" s="263"/>
      <c r="J540" s="224"/>
    </row>
    <row r="541" spans="1:10" x14ac:dyDescent="0.3">
      <c r="A541" s="386" t="s">
        <v>1271</v>
      </c>
      <c r="B541" s="385" t="s">
        <v>791</v>
      </c>
      <c r="C541" s="394">
        <v>0</v>
      </c>
      <c r="D541" s="394">
        <v>0</v>
      </c>
      <c r="E541" s="294">
        <v>0</v>
      </c>
      <c r="F541" s="294">
        <f t="shared" si="24"/>
        <v>0</v>
      </c>
      <c r="G541" s="294">
        <f t="shared" si="25"/>
        <v>0</v>
      </c>
      <c r="H541" s="294">
        <f t="shared" si="26"/>
        <v>0</v>
      </c>
      <c r="I541" s="263"/>
      <c r="J541" s="224"/>
    </row>
    <row r="542" spans="1:10" x14ac:dyDescent="0.3">
      <c r="A542" s="383" t="s">
        <v>1272</v>
      </c>
      <c r="B542" s="384" t="s">
        <v>796</v>
      </c>
      <c r="C542" s="393">
        <v>0</v>
      </c>
      <c r="D542" s="393">
        <v>0</v>
      </c>
      <c r="E542" s="294">
        <v>0</v>
      </c>
      <c r="F542" s="294">
        <f t="shared" si="24"/>
        <v>0</v>
      </c>
      <c r="G542" s="294">
        <f t="shared" si="25"/>
        <v>0</v>
      </c>
      <c r="H542" s="294">
        <f t="shared" si="26"/>
        <v>0</v>
      </c>
      <c r="I542" s="263"/>
      <c r="J542" s="224"/>
    </row>
    <row r="543" spans="1:10" x14ac:dyDescent="0.3">
      <c r="A543" s="383" t="s">
        <v>1273</v>
      </c>
      <c r="B543" s="384" t="s">
        <v>798</v>
      </c>
      <c r="C543" s="393">
        <v>0</v>
      </c>
      <c r="D543" s="393">
        <v>0</v>
      </c>
      <c r="E543" s="294">
        <v>0</v>
      </c>
      <c r="F543" s="294">
        <f t="shared" si="24"/>
        <v>0</v>
      </c>
      <c r="G543" s="294">
        <f t="shared" si="25"/>
        <v>0</v>
      </c>
      <c r="H543" s="294">
        <f t="shared" si="26"/>
        <v>0</v>
      </c>
      <c r="I543" s="263"/>
      <c r="J543" s="224"/>
    </row>
    <row r="544" spans="1:10" x14ac:dyDescent="0.3">
      <c r="A544" s="383" t="s">
        <v>1274</v>
      </c>
      <c r="B544" s="384" t="s">
        <v>800</v>
      </c>
      <c r="C544" s="393">
        <v>0</v>
      </c>
      <c r="D544" s="393">
        <v>0</v>
      </c>
      <c r="E544" s="294">
        <v>0</v>
      </c>
      <c r="F544" s="294">
        <f t="shared" si="24"/>
        <v>0</v>
      </c>
      <c r="G544" s="294">
        <f t="shared" si="25"/>
        <v>0</v>
      </c>
      <c r="H544" s="294">
        <f t="shared" si="26"/>
        <v>0</v>
      </c>
      <c r="I544" s="263"/>
      <c r="J544" s="224"/>
    </row>
    <row r="545" spans="1:10" x14ac:dyDescent="0.3">
      <c r="A545" s="379" t="s">
        <v>107</v>
      </c>
      <c r="B545" s="380" t="s">
        <v>835</v>
      </c>
      <c r="C545" s="391">
        <v>0</v>
      </c>
      <c r="D545" s="391">
        <v>0</v>
      </c>
      <c r="E545" s="391"/>
      <c r="F545" s="391"/>
      <c r="G545" s="391"/>
      <c r="H545" s="391"/>
      <c r="I545" s="391"/>
      <c r="J545" s="391"/>
    </row>
    <row r="546" spans="1:10" x14ac:dyDescent="0.3">
      <c r="A546" s="381" t="s">
        <v>1275</v>
      </c>
      <c r="B546" s="382" t="s">
        <v>837</v>
      </c>
      <c r="C546" s="392">
        <v>0</v>
      </c>
      <c r="D546" s="392">
        <v>0</v>
      </c>
      <c r="E546" s="392"/>
      <c r="F546" s="392"/>
      <c r="G546" s="392"/>
      <c r="H546" s="392"/>
      <c r="I546" s="392"/>
      <c r="J546" s="392"/>
    </row>
    <row r="547" spans="1:10" x14ac:dyDescent="0.3">
      <c r="A547" s="383" t="s">
        <v>1276</v>
      </c>
      <c r="B547" s="384" t="s">
        <v>839</v>
      </c>
      <c r="C547" s="393">
        <v>0</v>
      </c>
      <c r="D547" s="393">
        <v>0</v>
      </c>
      <c r="E547" s="294">
        <v>0</v>
      </c>
      <c r="F547" s="294">
        <f t="shared" si="24"/>
        <v>0</v>
      </c>
      <c r="G547" s="294">
        <f t="shared" si="25"/>
        <v>0</v>
      </c>
      <c r="H547" s="294">
        <f t="shared" si="26"/>
        <v>0</v>
      </c>
      <c r="I547" s="263"/>
      <c r="J547" s="224"/>
    </row>
    <row r="548" spans="1:10" x14ac:dyDescent="0.3">
      <c r="A548" s="383" t="s">
        <v>1277</v>
      </c>
      <c r="B548" s="384" t="s">
        <v>841</v>
      </c>
      <c r="C548" s="393">
        <v>0</v>
      </c>
      <c r="D548" s="393">
        <v>0</v>
      </c>
      <c r="E548" s="294">
        <v>0</v>
      </c>
      <c r="F548" s="294">
        <f t="shared" si="24"/>
        <v>0</v>
      </c>
      <c r="G548" s="294">
        <f t="shared" si="25"/>
        <v>0</v>
      </c>
      <c r="H548" s="294">
        <f t="shared" si="26"/>
        <v>0</v>
      </c>
      <c r="I548" s="263"/>
      <c r="J548" s="224"/>
    </row>
    <row r="549" spans="1:10" x14ac:dyDescent="0.3">
      <c r="A549" s="383" t="s">
        <v>1278</v>
      </c>
      <c r="B549" s="384" t="s">
        <v>843</v>
      </c>
      <c r="C549" s="393">
        <v>0</v>
      </c>
      <c r="D549" s="393">
        <v>0</v>
      </c>
      <c r="E549" s="294">
        <v>0</v>
      </c>
      <c r="F549" s="294">
        <f t="shared" si="24"/>
        <v>0</v>
      </c>
      <c r="G549" s="294">
        <f t="shared" si="25"/>
        <v>0</v>
      </c>
      <c r="H549" s="294">
        <f t="shared" si="26"/>
        <v>0</v>
      </c>
      <c r="I549" s="263"/>
      <c r="J549" s="224"/>
    </row>
    <row r="550" spans="1:10" x14ac:dyDescent="0.3">
      <c r="A550" s="381" t="s">
        <v>1279</v>
      </c>
      <c r="B550" s="382" t="s">
        <v>845</v>
      </c>
      <c r="C550" s="392">
        <v>0</v>
      </c>
      <c r="D550" s="392">
        <v>0</v>
      </c>
      <c r="E550" s="392"/>
      <c r="F550" s="392"/>
      <c r="G550" s="392"/>
      <c r="H550" s="392"/>
      <c r="I550" s="392"/>
      <c r="J550" s="392"/>
    </row>
    <row r="551" spans="1:10" x14ac:dyDescent="0.3">
      <c r="A551" s="383" t="s">
        <v>1280</v>
      </c>
      <c r="B551" s="384" t="s">
        <v>847</v>
      </c>
      <c r="C551" s="393">
        <v>0</v>
      </c>
      <c r="D551" s="393">
        <v>0</v>
      </c>
      <c r="E551" s="294">
        <v>0</v>
      </c>
      <c r="F551" s="294">
        <f t="shared" si="24"/>
        <v>0</v>
      </c>
      <c r="G551" s="294">
        <f t="shared" si="25"/>
        <v>0</v>
      </c>
      <c r="H551" s="294">
        <f t="shared" si="26"/>
        <v>0</v>
      </c>
      <c r="I551" s="263"/>
      <c r="J551" s="224"/>
    </row>
    <row r="552" spans="1:10" x14ac:dyDescent="0.3">
      <c r="A552" s="383" t="s">
        <v>1281</v>
      </c>
      <c r="B552" s="384" t="s">
        <v>849</v>
      </c>
      <c r="C552" s="393">
        <v>0</v>
      </c>
      <c r="D552" s="393">
        <v>0</v>
      </c>
      <c r="E552" s="294">
        <v>0</v>
      </c>
      <c r="F552" s="294">
        <f t="shared" si="24"/>
        <v>0</v>
      </c>
      <c r="G552" s="294">
        <f t="shared" si="25"/>
        <v>0</v>
      </c>
      <c r="H552" s="294">
        <f t="shared" si="26"/>
        <v>0</v>
      </c>
      <c r="I552" s="263"/>
      <c r="J552" s="224"/>
    </row>
    <row r="553" spans="1:10" x14ac:dyDescent="0.3">
      <c r="A553" s="381" t="s">
        <v>1282</v>
      </c>
      <c r="B553" s="382" t="s">
        <v>851</v>
      </c>
      <c r="C553" s="392">
        <v>0</v>
      </c>
      <c r="D553" s="392">
        <v>0</v>
      </c>
      <c r="E553" s="392"/>
      <c r="F553" s="392"/>
      <c r="G553" s="392"/>
      <c r="H553" s="392"/>
      <c r="I553" s="392"/>
      <c r="J553" s="392"/>
    </row>
    <row r="554" spans="1:10" x14ac:dyDescent="0.3">
      <c r="A554" s="383" t="s">
        <v>1283</v>
      </c>
      <c r="B554" s="384" t="s">
        <v>853</v>
      </c>
      <c r="C554" s="393">
        <v>0</v>
      </c>
      <c r="D554" s="393">
        <v>0</v>
      </c>
      <c r="E554" s="294">
        <v>0</v>
      </c>
      <c r="F554" s="294">
        <f t="shared" si="24"/>
        <v>0</v>
      </c>
      <c r="G554" s="294">
        <f t="shared" si="25"/>
        <v>0</v>
      </c>
      <c r="H554" s="294">
        <f t="shared" si="26"/>
        <v>0</v>
      </c>
      <c r="I554" s="263"/>
      <c r="J554" s="224"/>
    </row>
    <row r="555" spans="1:10" x14ac:dyDescent="0.3">
      <c r="A555" s="383" t="s">
        <v>1284</v>
      </c>
      <c r="B555" s="385" t="s">
        <v>855</v>
      </c>
      <c r="C555" s="394">
        <v>0</v>
      </c>
      <c r="D555" s="394">
        <v>0</v>
      </c>
      <c r="E555" s="294">
        <v>0</v>
      </c>
      <c r="F555" s="294">
        <f t="shared" si="24"/>
        <v>0</v>
      </c>
      <c r="G555" s="294">
        <f t="shared" si="25"/>
        <v>0</v>
      </c>
      <c r="H555" s="294">
        <f t="shared" si="26"/>
        <v>0</v>
      </c>
      <c r="I555" s="263"/>
      <c r="J555" s="224"/>
    </row>
    <row r="556" spans="1:10" x14ac:dyDescent="0.3">
      <c r="A556" s="383" t="s">
        <v>1285</v>
      </c>
      <c r="B556" s="385" t="s">
        <v>785</v>
      </c>
      <c r="C556" s="394">
        <v>0</v>
      </c>
      <c r="D556" s="394">
        <v>0</v>
      </c>
      <c r="E556" s="294">
        <v>0</v>
      </c>
      <c r="F556" s="294">
        <f t="shared" si="24"/>
        <v>0</v>
      </c>
      <c r="G556" s="294">
        <f t="shared" si="25"/>
        <v>0</v>
      </c>
      <c r="H556" s="294">
        <f t="shared" si="26"/>
        <v>0</v>
      </c>
      <c r="I556" s="263"/>
      <c r="J556" s="224"/>
    </row>
    <row r="557" spans="1:10" x14ac:dyDescent="0.3">
      <c r="A557" s="381" t="s">
        <v>1286</v>
      </c>
      <c r="B557" s="382" t="s">
        <v>858</v>
      </c>
      <c r="C557" s="392">
        <v>0</v>
      </c>
      <c r="D557" s="392">
        <v>0</v>
      </c>
      <c r="E557" s="392"/>
      <c r="F557" s="392"/>
      <c r="G557" s="392"/>
      <c r="H557" s="392"/>
      <c r="I557" s="392"/>
      <c r="J557" s="392"/>
    </row>
    <row r="558" spans="1:10" x14ac:dyDescent="0.3">
      <c r="A558" s="383" t="s">
        <v>1287</v>
      </c>
      <c r="B558" s="384" t="s">
        <v>789</v>
      </c>
      <c r="C558" s="393">
        <v>0</v>
      </c>
      <c r="D558" s="393">
        <v>0</v>
      </c>
      <c r="E558" s="294">
        <v>0</v>
      </c>
      <c r="F558" s="294">
        <f t="shared" si="24"/>
        <v>0</v>
      </c>
      <c r="G558" s="294">
        <f t="shared" si="25"/>
        <v>0</v>
      </c>
      <c r="H558" s="294">
        <f t="shared" si="26"/>
        <v>0</v>
      </c>
      <c r="I558" s="263"/>
      <c r="J558" s="224"/>
    </row>
    <row r="559" spans="1:10" x14ac:dyDescent="0.3">
      <c r="A559" s="386" t="s">
        <v>1288</v>
      </c>
      <c r="B559" s="385" t="s">
        <v>791</v>
      </c>
      <c r="C559" s="394">
        <v>0</v>
      </c>
      <c r="D559" s="394">
        <v>0</v>
      </c>
      <c r="E559" s="294">
        <v>0</v>
      </c>
      <c r="F559" s="294">
        <f t="shared" si="24"/>
        <v>0</v>
      </c>
      <c r="G559" s="294">
        <f t="shared" si="25"/>
        <v>0</v>
      </c>
      <c r="H559" s="294">
        <f t="shared" si="26"/>
        <v>0</v>
      </c>
      <c r="I559" s="263"/>
      <c r="J559" s="224"/>
    </row>
    <row r="560" spans="1:10" x14ac:dyDescent="0.3">
      <c r="A560" s="383" t="s">
        <v>1289</v>
      </c>
      <c r="B560" s="384" t="s">
        <v>793</v>
      </c>
      <c r="C560" s="393">
        <v>0</v>
      </c>
      <c r="D560" s="393">
        <v>0</v>
      </c>
      <c r="E560" s="294">
        <v>0</v>
      </c>
      <c r="F560" s="294">
        <f t="shared" si="24"/>
        <v>0</v>
      </c>
      <c r="G560" s="294">
        <f t="shared" si="25"/>
        <v>0</v>
      </c>
      <c r="H560" s="294">
        <f t="shared" si="26"/>
        <v>0</v>
      </c>
      <c r="I560" s="263"/>
      <c r="J560" s="224"/>
    </row>
    <row r="561" spans="1:10" x14ac:dyDescent="0.3">
      <c r="A561" s="386" t="s">
        <v>1290</v>
      </c>
      <c r="B561" s="385" t="s">
        <v>791</v>
      </c>
      <c r="C561" s="394">
        <v>0</v>
      </c>
      <c r="D561" s="394">
        <v>0</v>
      </c>
      <c r="E561" s="294">
        <v>0</v>
      </c>
      <c r="F561" s="294">
        <f t="shared" ref="F561:F620" si="27">E561*D561</f>
        <v>0</v>
      </c>
      <c r="G561" s="294">
        <f t="shared" ref="G561:G620" si="28">F561*$G$4</f>
        <v>0</v>
      </c>
      <c r="H561" s="294">
        <f t="shared" ref="H561:H620" si="29">F561+G561</f>
        <v>0</v>
      </c>
      <c r="I561" s="263"/>
      <c r="J561" s="224"/>
    </row>
    <row r="562" spans="1:10" x14ac:dyDescent="0.3">
      <c r="A562" s="383" t="s">
        <v>1291</v>
      </c>
      <c r="B562" s="384" t="s">
        <v>796</v>
      </c>
      <c r="C562" s="393">
        <v>0</v>
      </c>
      <c r="D562" s="393">
        <v>0</v>
      </c>
      <c r="E562" s="294">
        <v>0</v>
      </c>
      <c r="F562" s="294">
        <f t="shared" si="27"/>
        <v>0</v>
      </c>
      <c r="G562" s="294">
        <f t="shared" si="28"/>
        <v>0</v>
      </c>
      <c r="H562" s="294">
        <f t="shared" si="29"/>
        <v>0</v>
      </c>
      <c r="I562" s="263"/>
      <c r="J562" s="224"/>
    </row>
    <row r="563" spans="1:10" x14ac:dyDescent="0.3">
      <c r="A563" s="383" t="s">
        <v>1292</v>
      </c>
      <c r="B563" s="384" t="s">
        <v>798</v>
      </c>
      <c r="C563" s="393">
        <v>0</v>
      </c>
      <c r="D563" s="393">
        <v>0</v>
      </c>
      <c r="E563" s="294">
        <v>0</v>
      </c>
      <c r="F563" s="294">
        <f t="shared" si="27"/>
        <v>0</v>
      </c>
      <c r="G563" s="294">
        <f t="shared" si="28"/>
        <v>0</v>
      </c>
      <c r="H563" s="294">
        <f t="shared" si="29"/>
        <v>0</v>
      </c>
      <c r="I563" s="263"/>
      <c r="J563" s="224"/>
    </row>
    <row r="564" spans="1:10" x14ac:dyDescent="0.3">
      <c r="A564" s="383" t="s">
        <v>1293</v>
      </c>
      <c r="B564" s="384" t="s">
        <v>800</v>
      </c>
      <c r="C564" s="393">
        <v>0</v>
      </c>
      <c r="D564" s="393">
        <v>0</v>
      </c>
      <c r="E564" s="294">
        <v>0</v>
      </c>
      <c r="F564" s="294">
        <f t="shared" si="27"/>
        <v>0</v>
      </c>
      <c r="G564" s="294">
        <f t="shared" si="28"/>
        <v>0</v>
      </c>
      <c r="H564" s="294">
        <f t="shared" si="29"/>
        <v>0</v>
      </c>
      <c r="I564" s="263"/>
      <c r="J564" s="224"/>
    </row>
    <row r="565" spans="1:10" ht="18" x14ac:dyDescent="0.35">
      <c r="A565" s="377">
        <v>5.2</v>
      </c>
      <c r="B565" s="378" t="s">
        <v>866</v>
      </c>
      <c r="C565" s="390">
        <v>1</v>
      </c>
      <c r="D565" s="390">
        <v>2</v>
      </c>
      <c r="E565" s="390"/>
      <c r="F565" s="390"/>
      <c r="G565" s="390"/>
      <c r="H565" s="390"/>
      <c r="I565" s="390"/>
      <c r="J565" s="390"/>
    </row>
    <row r="566" spans="1:10" x14ac:dyDescent="0.3">
      <c r="A566" s="379" t="s">
        <v>109</v>
      </c>
      <c r="B566" s="380" t="s">
        <v>743</v>
      </c>
      <c r="C566" s="391">
        <v>2</v>
      </c>
      <c r="D566" s="391">
        <v>4</v>
      </c>
      <c r="E566" s="391"/>
      <c r="F566" s="391"/>
      <c r="G566" s="391"/>
      <c r="H566" s="391"/>
      <c r="I566" s="391"/>
      <c r="J566" s="391"/>
    </row>
    <row r="567" spans="1:10" x14ac:dyDescent="0.3">
      <c r="A567" s="383" t="s">
        <v>1294</v>
      </c>
      <c r="B567" s="384" t="s">
        <v>868</v>
      </c>
      <c r="C567" s="393">
        <v>2</v>
      </c>
      <c r="D567" s="393">
        <v>4</v>
      </c>
      <c r="E567" s="294">
        <v>0</v>
      </c>
      <c r="F567" s="294">
        <f t="shared" si="27"/>
        <v>0</v>
      </c>
      <c r="G567" s="294">
        <f t="shared" si="28"/>
        <v>0</v>
      </c>
      <c r="H567" s="294">
        <f t="shared" si="29"/>
        <v>0</v>
      </c>
      <c r="I567" s="263"/>
      <c r="J567" s="224"/>
    </row>
    <row r="568" spans="1:10" x14ac:dyDescent="0.3">
      <c r="A568" s="383" t="s">
        <v>1295</v>
      </c>
      <c r="B568" s="384" t="s">
        <v>870</v>
      </c>
      <c r="C568" s="393">
        <v>2</v>
      </c>
      <c r="D568" s="393">
        <v>4</v>
      </c>
      <c r="E568" s="294">
        <v>0</v>
      </c>
      <c r="F568" s="294">
        <f t="shared" si="27"/>
        <v>0</v>
      </c>
      <c r="G568" s="294">
        <f t="shared" si="28"/>
        <v>0</v>
      </c>
      <c r="H568" s="294">
        <f t="shared" si="29"/>
        <v>0</v>
      </c>
      <c r="I568" s="263"/>
      <c r="J568" s="224"/>
    </row>
    <row r="569" spans="1:10" x14ac:dyDescent="0.3">
      <c r="A569" s="383" t="s">
        <v>1296</v>
      </c>
      <c r="B569" s="384" t="s">
        <v>872</v>
      </c>
      <c r="C569" s="393">
        <v>2</v>
      </c>
      <c r="D569" s="393">
        <v>4</v>
      </c>
      <c r="E569" s="294">
        <v>0</v>
      </c>
      <c r="F569" s="294">
        <f t="shared" si="27"/>
        <v>0</v>
      </c>
      <c r="G569" s="294">
        <f t="shared" si="28"/>
        <v>0</v>
      </c>
      <c r="H569" s="294">
        <f t="shared" si="29"/>
        <v>0</v>
      </c>
      <c r="I569" s="263"/>
      <c r="J569" s="224"/>
    </row>
    <row r="570" spans="1:10" x14ac:dyDescent="0.3">
      <c r="A570" s="379" t="s">
        <v>110</v>
      </c>
      <c r="B570" s="380" t="s">
        <v>759</v>
      </c>
      <c r="C570" s="391">
        <v>2</v>
      </c>
      <c r="D570" s="391">
        <v>4</v>
      </c>
      <c r="E570" s="391"/>
      <c r="F570" s="391"/>
      <c r="G570" s="391"/>
      <c r="H570" s="391"/>
      <c r="I570" s="391"/>
      <c r="J570" s="391"/>
    </row>
    <row r="571" spans="1:10" x14ac:dyDescent="0.3">
      <c r="A571" s="383" t="s">
        <v>1297</v>
      </c>
      <c r="B571" s="387" t="s">
        <v>874</v>
      </c>
      <c r="C571" s="393">
        <v>2</v>
      </c>
      <c r="D571" s="393">
        <v>4</v>
      </c>
      <c r="E571" s="294">
        <v>0</v>
      </c>
      <c r="F571" s="294">
        <f t="shared" si="27"/>
        <v>0</v>
      </c>
      <c r="G571" s="294">
        <f t="shared" si="28"/>
        <v>0</v>
      </c>
      <c r="H571" s="294">
        <f t="shared" si="29"/>
        <v>0</v>
      </c>
      <c r="I571" s="263"/>
      <c r="J571" s="224"/>
    </row>
    <row r="572" spans="1:10" x14ac:dyDescent="0.3">
      <c r="A572" s="383" t="s">
        <v>1298</v>
      </c>
      <c r="B572" s="383" t="s">
        <v>876</v>
      </c>
      <c r="C572" s="393">
        <v>1</v>
      </c>
      <c r="D572" s="393">
        <v>2</v>
      </c>
      <c r="E572" s="294">
        <v>0</v>
      </c>
      <c r="F572" s="294">
        <f t="shared" si="27"/>
        <v>0</v>
      </c>
      <c r="G572" s="294">
        <f t="shared" si="28"/>
        <v>0</v>
      </c>
      <c r="H572" s="294">
        <f t="shared" si="29"/>
        <v>0</v>
      </c>
      <c r="I572" s="263"/>
      <c r="J572" s="224"/>
    </row>
    <row r="573" spans="1:10" x14ac:dyDescent="0.3">
      <c r="A573" s="383" t="s">
        <v>1299</v>
      </c>
      <c r="B573" s="384" t="s">
        <v>878</v>
      </c>
      <c r="C573" s="393">
        <v>2</v>
      </c>
      <c r="D573" s="393">
        <v>4</v>
      </c>
      <c r="E573" s="294">
        <v>0</v>
      </c>
      <c r="F573" s="294">
        <f t="shared" si="27"/>
        <v>0</v>
      </c>
      <c r="G573" s="294">
        <f t="shared" si="28"/>
        <v>0</v>
      </c>
      <c r="H573" s="294">
        <f t="shared" si="29"/>
        <v>0</v>
      </c>
      <c r="I573" s="263"/>
      <c r="J573" s="224"/>
    </row>
    <row r="574" spans="1:10" x14ac:dyDescent="0.3">
      <c r="A574" s="383" t="s">
        <v>1300</v>
      </c>
      <c r="B574" s="384" t="s">
        <v>870</v>
      </c>
      <c r="C574" s="393">
        <v>2</v>
      </c>
      <c r="D574" s="393">
        <v>4</v>
      </c>
      <c r="E574" s="294">
        <v>0</v>
      </c>
      <c r="F574" s="294">
        <f t="shared" si="27"/>
        <v>0</v>
      </c>
      <c r="G574" s="294">
        <f t="shared" si="28"/>
        <v>0</v>
      </c>
      <c r="H574" s="294">
        <f t="shared" si="29"/>
        <v>0</v>
      </c>
      <c r="I574" s="263"/>
      <c r="J574" s="224"/>
    </row>
    <row r="575" spans="1:10" x14ac:dyDescent="0.3">
      <c r="A575" s="383" t="s">
        <v>1301</v>
      </c>
      <c r="B575" s="384" t="s">
        <v>872</v>
      </c>
      <c r="C575" s="393">
        <v>2</v>
      </c>
      <c r="D575" s="393">
        <v>4</v>
      </c>
      <c r="E575" s="294">
        <v>0</v>
      </c>
      <c r="F575" s="294">
        <f t="shared" si="27"/>
        <v>0</v>
      </c>
      <c r="G575" s="294">
        <f t="shared" si="28"/>
        <v>0</v>
      </c>
      <c r="H575" s="294">
        <f t="shared" si="29"/>
        <v>0</v>
      </c>
      <c r="I575" s="263"/>
      <c r="J575" s="224"/>
    </row>
    <row r="576" spans="1:10" x14ac:dyDescent="0.3">
      <c r="A576" s="379" t="s">
        <v>111</v>
      </c>
      <c r="B576" s="380" t="s">
        <v>801</v>
      </c>
      <c r="C576" s="391">
        <v>0</v>
      </c>
      <c r="D576" s="391">
        <v>0</v>
      </c>
      <c r="E576" s="391"/>
      <c r="F576" s="391"/>
      <c r="G576" s="391"/>
      <c r="H576" s="391"/>
      <c r="I576" s="391"/>
      <c r="J576" s="391"/>
    </row>
    <row r="577" spans="1:10" x14ac:dyDescent="0.3">
      <c r="A577" s="383" t="s">
        <v>1302</v>
      </c>
      <c r="B577" s="387" t="s">
        <v>882</v>
      </c>
      <c r="C577" s="393">
        <v>0</v>
      </c>
      <c r="D577" s="393">
        <v>0</v>
      </c>
      <c r="E577" s="294">
        <v>0</v>
      </c>
      <c r="F577" s="294">
        <f t="shared" si="27"/>
        <v>0</v>
      </c>
      <c r="G577" s="294">
        <f t="shared" si="28"/>
        <v>0</v>
      </c>
      <c r="H577" s="294">
        <f t="shared" si="29"/>
        <v>0</v>
      </c>
      <c r="I577" s="263"/>
      <c r="J577" s="224"/>
    </row>
    <row r="578" spans="1:10" x14ac:dyDescent="0.3">
      <c r="A578" s="383" t="s">
        <v>1303</v>
      </c>
      <c r="B578" s="384" t="s">
        <v>884</v>
      </c>
      <c r="C578" s="393">
        <v>0</v>
      </c>
      <c r="D578" s="393">
        <v>0</v>
      </c>
      <c r="E578" s="294">
        <v>0</v>
      </c>
      <c r="F578" s="294">
        <f t="shared" si="27"/>
        <v>0</v>
      </c>
      <c r="G578" s="294">
        <f t="shared" si="28"/>
        <v>0</v>
      </c>
      <c r="H578" s="294">
        <f t="shared" si="29"/>
        <v>0</v>
      </c>
      <c r="I578" s="263"/>
      <c r="J578" s="224"/>
    </row>
    <row r="579" spans="1:10" x14ac:dyDescent="0.3">
      <c r="A579" s="383" t="s">
        <v>1304</v>
      </c>
      <c r="B579" s="384" t="s">
        <v>870</v>
      </c>
      <c r="C579" s="393">
        <v>0</v>
      </c>
      <c r="D579" s="393">
        <v>0</v>
      </c>
      <c r="E579" s="294">
        <v>0</v>
      </c>
      <c r="F579" s="294">
        <f t="shared" si="27"/>
        <v>0</v>
      </c>
      <c r="G579" s="294">
        <f t="shared" si="28"/>
        <v>0</v>
      </c>
      <c r="H579" s="294">
        <f t="shared" si="29"/>
        <v>0</v>
      </c>
      <c r="I579" s="263"/>
      <c r="J579" s="224"/>
    </row>
    <row r="580" spans="1:10" x14ac:dyDescent="0.3">
      <c r="A580" s="383" t="s">
        <v>1305</v>
      </c>
      <c r="B580" s="384" t="s">
        <v>872</v>
      </c>
      <c r="C580" s="393">
        <v>0</v>
      </c>
      <c r="D580" s="393">
        <v>0</v>
      </c>
      <c r="E580" s="294">
        <v>0</v>
      </c>
      <c r="F580" s="294">
        <f t="shared" si="27"/>
        <v>0</v>
      </c>
      <c r="G580" s="294">
        <f t="shared" si="28"/>
        <v>0</v>
      </c>
      <c r="H580" s="294">
        <f t="shared" si="29"/>
        <v>0</v>
      </c>
      <c r="I580" s="263"/>
      <c r="J580" s="224"/>
    </row>
    <row r="581" spans="1:10" x14ac:dyDescent="0.3">
      <c r="A581" s="379" t="s">
        <v>112</v>
      </c>
      <c r="B581" s="380" t="s">
        <v>835</v>
      </c>
      <c r="C581" s="391">
        <v>0</v>
      </c>
      <c r="D581" s="391">
        <v>0</v>
      </c>
      <c r="E581" s="391"/>
      <c r="F581" s="391"/>
      <c r="G581" s="391"/>
      <c r="H581" s="391"/>
      <c r="I581" s="391"/>
      <c r="J581" s="391"/>
    </row>
    <row r="582" spans="1:10" x14ac:dyDescent="0.3">
      <c r="A582" s="383" t="s">
        <v>1306</v>
      </c>
      <c r="B582" s="387" t="s">
        <v>888</v>
      </c>
      <c r="C582" s="393">
        <v>0</v>
      </c>
      <c r="D582" s="393">
        <v>0</v>
      </c>
      <c r="E582" s="294">
        <v>0</v>
      </c>
      <c r="F582" s="294">
        <f t="shared" si="27"/>
        <v>0</v>
      </c>
      <c r="G582" s="294">
        <f t="shared" si="28"/>
        <v>0</v>
      </c>
      <c r="H582" s="294">
        <f t="shared" si="29"/>
        <v>0</v>
      </c>
      <c r="I582" s="263"/>
      <c r="J582" s="224"/>
    </row>
    <row r="583" spans="1:10" x14ac:dyDescent="0.3">
      <c r="A583" s="383" t="s">
        <v>1307</v>
      </c>
      <c r="B583" s="384" t="s">
        <v>890</v>
      </c>
      <c r="C583" s="393">
        <v>0</v>
      </c>
      <c r="D583" s="393">
        <v>0</v>
      </c>
      <c r="E583" s="294">
        <v>0</v>
      </c>
      <c r="F583" s="294">
        <f t="shared" si="27"/>
        <v>0</v>
      </c>
      <c r="G583" s="294">
        <f t="shared" si="28"/>
        <v>0</v>
      </c>
      <c r="H583" s="294">
        <f t="shared" si="29"/>
        <v>0</v>
      </c>
      <c r="I583" s="263"/>
      <c r="J583" s="224"/>
    </row>
    <row r="584" spans="1:10" x14ac:dyDescent="0.3">
      <c r="A584" s="383" t="s">
        <v>1308</v>
      </c>
      <c r="B584" s="385" t="s">
        <v>892</v>
      </c>
      <c r="C584" s="394">
        <v>0</v>
      </c>
      <c r="D584" s="394">
        <v>0</v>
      </c>
      <c r="E584" s="294">
        <v>0</v>
      </c>
      <c r="F584" s="294">
        <f t="shared" si="27"/>
        <v>0</v>
      </c>
      <c r="G584" s="294">
        <f t="shared" si="28"/>
        <v>0</v>
      </c>
      <c r="H584" s="294">
        <f t="shared" si="29"/>
        <v>0</v>
      </c>
      <c r="I584" s="263"/>
      <c r="J584" s="224"/>
    </row>
    <row r="585" spans="1:10" x14ac:dyDescent="0.3">
      <c r="A585" s="383" t="s">
        <v>1309</v>
      </c>
      <c r="B585" s="384" t="s">
        <v>870</v>
      </c>
      <c r="C585" s="393">
        <v>0</v>
      </c>
      <c r="D585" s="393">
        <v>0</v>
      </c>
      <c r="E585" s="294">
        <v>0</v>
      </c>
      <c r="F585" s="294">
        <f t="shared" si="27"/>
        <v>0</v>
      </c>
      <c r="G585" s="294">
        <f t="shared" si="28"/>
        <v>0</v>
      </c>
      <c r="H585" s="294">
        <f t="shared" si="29"/>
        <v>0</v>
      </c>
      <c r="I585" s="263"/>
      <c r="J585" s="224"/>
    </row>
    <row r="586" spans="1:10" x14ac:dyDescent="0.3">
      <c r="A586" s="383" t="s">
        <v>1310</v>
      </c>
      <c r="B586" s="384" t="s">
        <v>872</v>
      </c>
      <c r="C586" s="393">
        <v>0</v>
      </c>
      <c r="D586" s="393">
        <v>0</v>
      </c>
      <c r="E586" s="294">
        <v>0</v>
      </c>
      <c r="F586" s="294">
        <f t="shared" si="27"/>
        <v>0</v>
      </c>
      <c r="G586" s="294">
        <f t="shared" si="28"/>
        <v>0</v>
      </c>
      <c r="H586" s="294">
        <f t="shared" si="29"/>
        <v>0</v>
      </c>
      <c r="I586" s="263"/>
      <c r="J586" s="224"/>
    </row>
    <row r="587" spans="1:10" ht="18" x14ac:dyDescent="0.35">
      <c r="A587" s="377">
        <v>5.3</v>
      </c>
      <c r="B587" s="378" t="s">
        <v>895</v>
      </c>
      <c r="C587" s="390">
        <v>1</v>
      </c>
      <c r="D587" s="390">
        <v>2</v>
      </c>
      <c r="E587" s="390"/>
      <c r="F587" s="390"/>
      <c r="G587" s="390"/>
      <c r="H587" s="390"/>
      <c r="I587" s="390"/>
      <c r="J587" s="390"/>
    </row>
    <row r="588" spans="1:10" x14ac:dyDescent="0.3">
      <c r="A588" s="379" t="s">
        <v>1311</v>
      </c>
      <c r="B588" s="380" t="s">
        <v>896</v>
      </c>
      <c r="C588" s="391">
        <v>1</v>
      </c>
      <c r="D588" s="391">
        <v>2</v>
      </c>
      <c r="E588" s="391"/>
      <c r="F588" s="391"/>
      <c r="G588" s="391"/>
      <c r="H588" s="391"/>
      <c r="I588" s="391"/>
      <c r="J588" s="391"/>
    </row>
    <row r="589" spans="1:10" x14ac:dyDescent="0.3">
      <c r="A589" s="381" t="s">
        <v>1312</v>
      </c>
      <c r="B589" s="382" t="s">
        <v>898</v>
      </c>
      <c r="C589" s="392">
        <v>1</v>
      </c>
      <c r="D589" s="392">
        <v>2</v>
      </c>
      <c r="E589" s="392"/>
      <c r="F589" s="392"/>
      <c r="G589" s="392"/>
      <c r="H589" s="392"/>
      <c r="I589" s="392"/>
      <c r="J589" s="392"/>
    </row>
    <row r="590" spans="1:10" x14ac:dyDescent="0.3">
      <c r="A590" s="383" t="s">
        <v>1313</v>
      </c>
      <c r="B590" s="384" t="s">
        <v>900</v>
      </c>
      <c r="C590" s="393">
        <v>1</v>
      </c>
      <c r="D590" s="393">
        <v>2</v>
      </c>
      <c r="E590" s="294">
        <v>0</v>
      </c>
      <c r="F590" s="294">
        <f t="shared" si="27"/>
        <v>0</v>
      </c>
      <c r="G590" s="294">
        <f t="shared" si="28"/>
        <v>0</v>
      </c>
      <c r="H590" s="294">
        <f t="shared" si="29"/>
        <v>0</v>
      </c>
      <c r="I590" s="263"/>
      <c r="J590" s="224"/>
    </row>
    <row r="591" spans="1:10" x14ac:dyDescent="0.3">
      <c r="A591" s="383" t="s">
        <v>1314</v>
      </c>
      <c r="B591" s="384" t="s">
        <v>902</v>
      </c>
      <c r="C591" s="393">
        <v>1</v>
      </c>
      <c r="D591" s="393">
        <v>2</v>
      </c>
      <c r="E591" s="294">
        <v>0</v>
      </c>
      <c r="F591" s="294">
        <f t="shared" si="27"/>
        <v>0</v>
      </c>
      <c r="G591" s="294">
        <f t="shared" si="28"/>
        <v>0</v>
      </c>
      <c r="H591" s="294">
        <f t="shared" si="29"/>
        <v>0</v>
      </c>
      <c r="I591" s="263"/>
      <c r="J591" s="224"/>
    </row>
    <row r="592" spans="1:10" x14ac:dyDescent="0.3">
      <c r="A592" s="383" t="s">
        <v>1315</v>
      </c>
      <c r="B592" s="384" t="s">
        <v>904</v>
      </c>
      <c r="C592" s="393">
        <v>1</v>
      </c>
      <c r="D592" s="393">
        <v>2</v>
      </c>
      <c r="E592" s="294">
        <v>0</v>
      </c>
      <c r="F592" s="294">
        <f t="shared" si="27"/>
        <v>0</v>
      </c>
      <c r="G592" s="294">
        <f t="shared" si="28"/>
        <v>0</v>
      </c>
      <c r="H592" s="294">
        <f t="shared" si="29"/>
        <v>0</v>
      </c>
      <c r="I592" s="263"/>
      <c r="J592" s="224"/>
    </row>
    <row r="593" spans="1:10" x14ac:dyDescent="0.3">
      <c r="A593" s="381" t="s">
        <v>1316</v>
      </c>
      <c r="B593" s="382" t="s">
        <v>905</v>
      </c>
      <c r="C593" s="392">
        <v>1</v>
      </c>
      <c r="D593" s="392">
        <v>2</v>
      </c>
      <c r="E593" s="392"/>
      <c r="F593" s="392"/>
      <c r="G593" s="392"/>
      <c r="H593" s="392"/>
      <c r="I593" s="392"/>
      <c r="J593" s="392"/>
    </row>
    <row r="594" spans="1:10" x14ac:dyDescent="0.3">
      <c r="A594" s="383" t="s">
        <v>1317</v>
      </c>
      <c r="B594" s="384" t="s">
        <v>907</v>
      </c>
      <c r="C594" s="393">
        <v>1</v>
      </c>
      <c r="D594" s="393">
        <v>2</v>
      </c>
      <c r="E594" s="294">
        <v>0</v>
      </c>
      <c r="F594" s="294">
        <f t="shared" si="27"/>
        <v>0</v>
      </c>
      <c r="G594" s="294">
        <f t="shared" si="28"/>
        <v>0</v>
      </c>
      <c r="H594" s="294">
        <f t="shared" si="29"/>
        <v>0</v>
      </c>
      <c r="I594" s="263"/>
      <c r="J594" s="224"/>
    </row>
    <row r="595" spans="1:10" x14ac:dyDescent="0.3">
      <c r="A595" s="383" t="s">
        <v>1318</v>
      </c>
      <c r="B595" s="384" t="s">
        <v>909</v>
      </c>
      <c r="C595" s="393">
        <v>1</v>
      </c>
      <c r="D595" s="393">
        <v>2</v>
      </c>
      <c r="E595" s="294">
        <v>0</v>
      </c>
      <c r="F595" s="294">
        <f t="shared" si="27"/>
        <v>0</v>
      </c>
      <c r="G595" s="294">
        <f t="shared" si="28"/>
        <v>0</v>
      </c>
      <c r="H595" s="294">
        <f t="shared" si="29"/>
        <v>0</v>
      </c>
      <c r="I595" s="263"/>
      <c r="J595" s="224"/>
    </row>
    <row r="596" spans="1:10" x14ac:dyDescent="0.3">
      <c r="A596" s="381" t="s">
        <v>1319</v>
      </c>
      <c r="B596" s="382" t="s">
        <v>911</v>
      </c>
      <c r="C596" s="392">
        <v>1</v>
      </c>
      <c r="D596" s="392">
        <v>2</v>
      </c>
      <c r="E596" s="392"/>
      <c r="F596" s="392"/>
      <c r="G596" s="392"/>
      <c r="H596" s="392"/>
      <c r="I596" s="392"/>
      <c r="J596" s="392"/>
    </row>
    <row r="597" spans="1:10" x14ac:dyDescent="0.3">
      <c r="A597" s="383" t="s">
        <v>1320</v>
      </c>
      <c r="B597" s="384" t="s">
        <v>913</v>
      </c>
      <c r="C597" s="393">
        <v>2</v>
      </c>
      <c r="D597" s="393">
        <v>4</v>
      </c>
      <c r="E597" s="294">
        <v>0</v>
      </c>
      <c r="F597" s="294">
        <f t="shared" si="27"/>
        <v>0</v>
      </c>
      <c r="G597" s="294">
        <f t="shared" si="28"/>
        <v>0</v>
      </c>
      <c r="H597" s="294">
        <f t="shared" si="29"/>
        <v>0</v>
      </c>
      <c r="I597" s="263"/>
      <c r="J597" s="224"/>
    </row>
    <row r="598" spans="1:10" x14ac:dyDescent="0.3">
      <c r="A598" s="381" t="s">
        <v>1321</v>
      </c>
      <c r="B598" s="382" t="s">
        <v>915</v>
      </c>
      <c r="C598" s="392">
        <v>1</v>
      </c>
      <c r="D598" s="392">
        <v>2</v>
      </c>
      <c r="E598" s="392"/>
      <c r="F598" s="392"/>
      <c r="G598" s="392"/>
      <c r="H598" s="392"/>
      <c r="I598" s="392"/>
      <c r="J598" s="392"/>
    </row>
    <row r="599" spans="1:10" x14ac:dyDescent="0.3">
      <c r="A599" s="383" t="s">
        <v>1322</v>
      </c>
      <c r="B599" s="384" t="s">
        <v>785</v>
      </c>
      <c r="C599" s="393">
        <v>2</v>
      </c>
      <c r="D599" s="393">
        <v>4</v>
      </c>
      <c r="E599" s="294">
        <v>0</v>
      </c>
      <c r="F599" s="294">
        <f t="shared" si="27"/>
        <v>0</v>
      </c>
      <c r="G599" s="294">
        <f t="shared" si="28"/>
        <v>0</v>
      </c>
      <c r="H599" s="294">
        <f t="shared" si="29"/>
        <v>0</v>
      </c>
      <c r="I599" s="263"/>
      <c r="J599" s="224"/>
    </row>
    <row r="600" spans="1:10" x14ac:dyDescent="0.3">
      <c r="A600" s="383" t="s">
        <v>1323</v>
      </c>
      <c r="B600" s="384" t="s">
        <v>918</v>
      </c>
      <c r="C600" s="393">
        <v>1</v>
      </c>
      <c r="D600" s="393">
        <v>2</v>
      </c>
      <c r="E600" s="294">
        <v>0</v>
      </c>
      <c r="F600" s="294">
        <f t="shared" si="27"/>
        <v>0</v>
      </c>
      <c r="G600" s="294">
        <f t="shared" si="28"/>
        <v>0</v>
      </c>
      <c r="H600" s="294">
        <f t="shared" si="29"/>
        <v>0</v>
      </c>
      <c r="I600" s="263"/>
      <c r="J600" s="224"/>
    </row>
    <row r="601" spans="1:10" x14ac:dyDescent="0.3">
      <c r="A601" s="383" t="s">
        <v>1324</v>
      </c>
      <c r="B601" s="384" t="s">
        <v>920</v>
      </c>
      <c r="C601" s="393">
        <v>1</v>
      </c>
      <c r="D601" s="393">
        <v>2</v>
      </c>
      <c r="E601" s="294">
        <v>0</v>
      </c>
      <c r="F601" s="294">
        <f t="shared" si="27"/>
        <v>0</v>
      </c>
      <c r="G601" s="294">
        <f t="shared" si="28"/>
        <v>0</v>
      </c>
      <c r="H601" s="294">
        <f t="shared" si="29"/>
        <v>0</v>
      </c>
      <c r="I601" s="263"/>
      <c r="J601" s="224"/>
    </row>
    <row r="602" spans="1:10" x14ac:dyDescent="0.3">
      <c r="A602" s="383" t="s">
        <v>1325</v>
      </c>
      <c r="B602" s="384" t="s">
        <v>922</v>
      </c>
      <c r="C602" s="393">
        <v>1</v>
      </c>
      <c r="D602" s="393">
        <v>2</v>
      </c>
      <c r="E602" s="294">
        <v>0</v>
      </c>
      <c r="F602" s="294">
        <f t="shared" si="27"/>
        <v>0</v>
      </c>
      <c r="G602" s="294">
        <f t="shared" si="28"/>
        <v>0</v>
      </c>
      <c r="H602" s="294">
        <f t="shared" si="29"/>
        <v>0</v>
      </c>
      <c r="I602" s="263"/>
      <c r="J602" s="224"/>
    </row>
    <row r="603" spans="1:10" x14ac:dyDescent="0.3">
      <c r="A603" s="383" t="s">
        <v>1326</v>
      </c>
      <c r="B603" s="384" t="s">
        <v>924</v>
      </c>
      <c r="C603" s="393">
        <v>1</v>
      </c>
      <c r="D603" s="393">
        <v>2</v>
      </c>
      <c r="E603" s="294">
        <v>0</v>
      </c>
      <c r="F603" s="294">
        <f t="shared" si="27"/>
        <v>0</v>
      </c>
      <c r="G603" s="294">
        <f t="shared" si="28"/>
        <v>0</v>
      </c>
      <c r="H603" s="294">
        <f t="shared" si="29"/>
        <v>0</v>
      </c>
      <c r="I603" s="263"/>
      <c r="J603" s="224"/>
    </row>
    <row r="604" spans="1:10" x14ac:dyDescent="0.3">
      <c r="A604" s="379" t="s">
        <v>1316</v>
      </c>
      <c r="B604" s="380" t="s">
        <v>925</v>
      </c>
      <c r="C604" s="391">
        <v>0</v>
      </c>
      <c r="D604" s="391">
        <v>0</v>
      </c>
      <c r="E604" s="391"/>
      <c r="F604" s="391"/>
      <c r="G604" s="391"/>
      <c r="H604" s="391"/>
      <c r="I604" s="391"/>
      <c r="J604" s="391"/>
    </row>
    <row r="605" spans="1:10" x14ac:dyDescent="0.3">
      <c r="A605" s="383" t="s">
        <v>1317</v>
      </c>
      <c r="B605" s="384" t="s">
        <v>926</v>
      </c>
      <c r="C605" s="393">
        <v>0</v>
      </c>
      <c r="D605" s="393">
        <v>0</v>
      </c>
      <c r="E605" s="294">
        <v>0</v>
      </c>
      <c r="F605" s="294">
        <f t="shared" si="27"/>
        <v>0</v>
      </c>
      <c r="G605" s="294">
        <f t="shared" si="28"/>
        <v>0</v>
      </c>
      <c r="H605" s="294">
        <f t="shared" si="29"/>
        <v>0</v>
      </c>
      <c r="I605" s="263"/>
      <c r="J605" s="224"/>
    </row>
    <row r="606" spans="1:10" x14ac:dyDescent="0.3">
      <c r="A606" s="383" t="s">
        <v>1318</v>
      </c>
      <c r="B606" s="384" t="s">
        <v>907</v>
      </c>
      <c r="C606" s="393">
        <v>0</v>
      </c>
      <c r="D606" s="393">
        <v>0</v>
      </c>
      <c r="E606" s="294">
        <v>0</v>
      </c>
      <c r="F606" s="294">
        <f t="shared" si="27"/>
        <v>0</v>
      </c>
      <c r="G606" s="294">
        <f t="shared" si="28"/>
        <v>0</v>
      </c>
      <c r="H606" s="294">
        <f t="shared" si="29"/>
        <v>0</v>
      </c>
      <c r="I606" s="263"/>
      <c r="J606" s="224"/>
    </row>
    <row r="607" spans="1:10" x14ac:dyDescent="0.3">
      <c r="A607" s="383" t="s">
        <v>1327</v>
      </c>
      <c r="B607" s="384" t="s">
        <v>909</v>
      </c>
      <c r="C607" s="393">
        <v>0</v>
      </c>
      <c r="D607" s="393">
        <v>0</v>
      </c>
      <c r="E607" s="294">
        <v>0</v>
      </c>
      <c r="F607" s="294">
        <f t="shared" si="27"/>
        <v>0</v>
      </c>
      <c r="G607" s="294">
        <f t="shared" si="28"/>
        <v>0</v>
      </c>
      <c r="H607" s="294">
        <f t="shared" si="29"/>
        <v>0</v>
      </c>
      <c r="I607" s="263"/>
      <c r="J607" s="224"/>
    </row>
    <row r="608" spans="1:10" x14ac:dyDescent="0.3">
      <c r="A608" s="383" t="s">
        <v>1328</v>
      </c>
      <c r="B608" s="384" t="s">
        <v>913</v>
      </c>
      <c r="C608" s="393">
        <v>0</v>
      </c>
      <c r="D608" s="393">
        <v>0</v>
      </c>
      <c r="E608" s="294">
        <v>0</v>
      </c>
      <c r="F608" s="294">
        <f t="shared" si="27"/>
        <v>0</v>
      </c>
      <c r="G608" s="294">
        <f t="shared" si="28"/>
        <v>0</v>
      </c>
      <c r="H608" s="294">
        <f t="shared" si="29"/>
        <v>0</v>
      </c>
      <c r="I608" s="263"/>
      <c r="J608" s="224"/>
    </row>
    <row r="609" spans="1:10" x14ac:dyDescent="0.3">
      <c r="A609" s="383" t="s">
        <v>1329</v>
      </c>
      <c r="B609" s="384" t="s">
        <v>930</v>
      </c>
      <c r="C609" s="393">
        <v>0</v>
      </c>
      <c r="D609" s="393">
        <v>0</v>
      </c>
      <c r="E609" s="294">
        <v>0</v>
      </c>
      <c r="F609" s="294">
        <f t="shared" si="27"/>
        <v>0</v>
      </c>
      <c r="G609" s="294">
        <f t="shared" si="28"/>
        <v>0</v>
      </c>
      <c r="H609" s="294">
        <f t="shared" si="29"/>
        <v>0</v>
      </c>
      <c r="I609" s="263"/>
      <c r="J609" s="224"/>
    </row>
    <row r="610" spans="1:10" ht="21" x14ac:dyDescent="0.4">
      <c r="A610" s="375">
        <v>6</v>
      </c>
      <c r="B610" s="376" t="s">
        <v>1330</v>
      </c>
      <c r="C610" s="414">
        <v>1</v>
      </c>
      <c r="D610" s="414">
        <v>1</v>
      </c>
      <c r="E610" s="414"/>
      <c r="F610" s="414"/>
      <c r="G610" s="414"/>
      <c r="H610" s="414"/>
      <c r="I610" s="414"/>
      <c r="J610" s="414"/>
    </row>
    <row r="611" spans="1:10" ht="18" x14ac:dyDescent="0.35">
      <c r="A611" s="377">
        <v>6.1</v>
      </c>
      <c r="B611" s="378" t="s">
        <v>742</v>
      </c>
      <c r="C611" s="390">
        <v>1</v>
      </c>
      <c r="D611" s="390">
        <v>1</v>
      </c>
      <c r="E611" s="390"/>
      <c r="F611" s="390"/>
      <c r="G611" s="390"/>
      <c r="H611" s="390"/>
      <c r="I611" s="390"/>
      <c r="J611" s="390"/>
    </row>
    <row r="612" spans="1:10" x14ac:dyDescent="0.3">
      <c r="A612" s="379" t="s">
        <v>114</v>
      </c>
      <c r="B612" s="380" t="s">
        <v>743</v>
      </c>
      <c r="C612" s="391">
        <v>1</v>
      </c>
      <c r="D612" s="391">
        <v>1</v>
      </c>
      <c r="E612" s="391"/>
      <c r="F612" s="391"/>
      <c r="G612" s="391"/>
      <c r="H612" s="391"/>
      <c r="I612" s="391"/>
      <c r="J612" s="391"/>
    </row>
    <row r="613" spans="1:10" x14ac:dyDescent="0.3">
      <c r="A613" s="381" t="s">
        <v>1331</v>
      </c>
      <c r="B613" s="382" t="s">
        <v>745</v>
      </c>
      <c r="C613" s="392">
        <v>1</v>
      </c>
      <c r="D613" s="392">
        <v>1</v>
      </c>
      <c r="E613" s="392"/>
      <c r="F613" s="392"/>
      <c r="G613" s="392"/>
      <c r="H613" s="392"/>
      <c r="I613" s="392"/>
      <c r="J613" s="392"/>
    </row>
    <row r="614" spans="1:10" x14ac:dyDescent="0.3">
      <c r="A614" s="383" t="s">
        <v>1332</v>
      </c>
      <c r="B614" s="384" t="s">
        <v>747</v>
      </c>
      <c r="C614" s="393">
        <v>1</v>
      </c>
      <c r="D614" s="393">
        <v>1</v>
      </c>
      <c r="E614" s="294">
        <v>0</v>
      </c>
      <c r="F614" s="294">
        <f t="shared" si="27"/>
        <v>0</v>
      </c>
      <c r="G614" s="294">
        <f t="shared" si="28"/>
        <v>0</v>
      </c>
      <c r="H614" s="294">
        <f t="shared" si="29"/>
        <v>0</v>
      </c>
      <c r="I614" s="263"/>
      <c r="J614" s="224"/>
    </row>
    <row r="615" spans="1:10" x14ac:dyDescent="0.3">
      <c r="A615" s="381" t="s">
        <v>1333</v>
      </c>
      <c r="B615" s="382" t="s">
        <v>749</v>
      </c>
      <c r="C615" s="392">
        <v>1</v>
      </c>
      <c r="D615" s="392">
        <v>1</v>
      </c>
      <c r="E615" s="392"/>
      <c r="F615" s="392"/>
      <c r="G615" s="392"/>
      <c r="H615" s="392"/>
      <c r="I615" s="392"/>
      <c r="J615" s="392"/>
    </row>
    <row r="616" spans="1:10" x14ac:dyDescent="0.3">
      <c r="A616" s="383" t="s">
        <v>1334</v>
      </c>
      <c r="B616" s="384" t="s">
        <v>751</v>
      </c>
      <c r="C616" s="393">
        <v>0</v>
      </c>
      <c r="D616" s="393">
        <v>0</v>
      </c>
      <c r="E616" s="294">
        <v>0</v>
      </c>
      <c r="F616" s="294">
        <f t="shared" si="27"/>
        <v>0</v>
      </c>
      <c r="G616" s="294">
        <f t="shared" si="28"/>
        <v>0</v>
      </c>
      <c r="H616" s="294">
        <f t="shared" si="29"/>
        <v>0</v>
      </c>
      <c r="I616" s="263"/>
      <c r="J616" s="224"/>
    </row>
    <row r="617" spans="1:10" x14ac:dyDescent="0.3">
      <c r="A617" s="383" t="s">
        <v>1335</v>
      </c>
      <c r="B617" s="384" t="s">
        <v>753</v>
      </c>
      <c r="C617" s="393">
        <v>0</v>
      </c>
      <c r="D617" s="393">
        <v>0</v>
      </c>
      <c r="E617" s="294">
        <v>0</v>
      </c>
      <c r="F617" s="294">
        <f t="shared" si="27"/>
        <v>0</v>
      </c>
      <c r="G617" s="294">
        <f t="shared" si="28"/>
        <v>0</v>
      </c>
      <c r="H617" s="294">
        <f t="shared" si="29"/>
        <v>0</v>
      </c>
      <c r="I617" s="263"/>
      <c r="J617" s="224"/>
    </row>
    <row r="618" spans="1:10" x14ac:dyDescent="0.3">
      <c r="A618" s="383" t="s">
        <v>1336</v>
      </c>
      <c r="B618" s="384" t="s">
        <v>755</v>
      </c>
      <c r="C618" s="393">
        <v>0</v>
      </c>
      <c r="D618" s="393">
        <v>0</v>
      </c>
      <c r="E618" s="294">
        <v>0</v>
      </c>
      <c r="F618" s="294">
        <f t="shared" si="27"/>
        <v>0</v>
      </c>
      <c r="G618" s="294">
        <f t="shared" si="28"/>
        <v>0</v>
      </c>
      <c r="H618" s="294">
        <f t="shared" si="29"/>
        <v>0</v>
      </c>
      <c r="I618" s="263"/>
      <c r="J618" s="224"/>
    </row>
    <row r="619" spans="1:10" x14ac:dyDescent="0.3">
      <c r="A619" s="383" t="s">
        <v>1337</v>
      </c>
      <c r="B619" s="384" t="s">
        <v>450</v>
      </c>
      <c r="C619" s="393">
        <v>0</v>
      </c>
      <c r="D619" s="393">
        <v>0</v>
      </c>
      <c r="E619" s="294">
        <v>0</v>
      </c>
      <c r="F619" s="294">
        <f t="shared" si="27"/>
        <v>0</v>
      </c>
      <c r="G619" s="294">
        <f t="shared" si="28"/>
        <v>0</v>
      </c>
      <c r="H619" s="294">
        <f t="shared" si="29"/>
        <v>0</v>
      </c>
      <c r="I619" s="263"/>
      <c r="J619" s="224"/>
    </row>
    <row r="620" spans="1:10" x14ac:dyDescent="0.3">
      <c r="A620" s="383" t="s">
        <v>1338</v>
      </c>
      <c r="B620" s="384" t="s">
        <v>758</v>
      </c>
      <c r="C620" s="393">
        <v>1</v>
      </c>
      <c r="D620" s="393">
        <v>1</v>
      </c>
      <c r="E620" s="294">
        <v>0</v>
      </c>
      <c r="F620" s="294">
        <f t="shared" si="27"/>
        <v>0</v>
      </c>
      <c r="G620" s="294">
        <f t="shared" si="28"/>
        <v>0</v>
      </c>
      <c r="H620" s="294">
        <f t="shared" si="29"/>
        <v>0</v>
      </c>
      <c r="I620" s="263"/>
      <c r="J620" s="224"/>
    </row>
    <row r="621" spans="1:10" x14ac:dyDescent="0.3">
      <c r="A621" s="379" t="s">
        <v>115</v>
      </c>
      <c r="B621" s="380" t="s">
        <v>759</v>
      </c>
      <c r="C621" s="391">
        <v>1</v>
      </c>
      <c r="D621" s="391">
        <v>1</v>
      </c>
      <c r="E621" s="391"/>
      <c r="F621" s="391"/>
      <c r="G621" s="391"/>
      <c r="H621" s="391"/>
      <c r="I621" s="391"/>
      <c r="J621" s="391"/>
    </row>
    <row r="622" spans="1:10" x14ac:dyDescent="0.3">
      <c r="A622" s="381" t="s">
        <v>1339</v>
      </c>
      <c r="B622" s="382" t="s">
        <v>761</v>
      </c>
      <c r="C622" s="392">
        <v>1</v>
      </c>
      <c r="D622" s="392">
        <v>1</v>
      </c>
      <c r="E622" s="392"/>
      <c r="F622" s="392"/>
      <c r="G622" s="392"/>
      <c r="H622" s="392"/>
      <c r="I622" s="392"/>
      <c r="J622" s="392"/>
    </row>
    <row r="623" spans="1:10" x14ac:dyDescent="0.3">
      <c r="A623" s="383" t="s">
        <v>1340</v>
      </c>
      <c r="B623" s="384" t="s">
        <v>763</v>
      </c>
      <c r="C623" s="393">
        <v>1</v>
      </c>
      <c r="D623" s="393">
        <v>1</v>
      </c>
      <c r="E623" s="294">
        <v>0</v>
      </c>
      <c r="F623" s="294">
        <f t="shared" ref="F623:F683" si="30">E623*D623</f>
        <v>0</v>
      </c>
      <c r="G623" s="294">
        <f t="shared" ref="G623:G683" si="31">F623*$G$4</f>
        <v>0</v>
      </c>
      <c r="H623" s="294">
        <f t="shared" ref="H623:H683" si="32">F623+G623</f>
        <v>0</v>
      </c>
      <c r="I623" s="263"/>
      <c r="J623" s="224"/>
    </row>
    <row r="624" spans="1:10" x14ac:dyDescent="0.3">
      <c r="A624" s="383" t="s">
        <v>1341</v>
      </c>
      <c r="B624" s="384" t="s">
        <v>766</v>
      </c>
      <c r="C624" s="393">
        <v>1</v>
      </c>
      <c r="D624" s="519">
        <v>1</v>
      </c>
      <c r="E624" s="294">
        <v>0</v>
      </c>
      <c r="F624" s="294">
        <f t="shared" si="30"/>
        <v>0</v>
      </c>
      <c r="G624" s="294">
        <f t="shared" si="31"/>
        <v>0</v>
      </c>
      <c r="H624" s="294">
        <f t="shared" si="32"/>
        <v>0</v>
      </c>
      <c r="I624" s="263"/>
      <c r="J624" s="224"/>
    </row>
    <row r="625" spans="1:10" x14ac:dyDescent="0.3">
      <c r="A625" s="383" t="s">
        <v>1342</v>
      </c>
      <c r="B625" s="384" t="s">
        <v>768</v>
      </c>
      <c r="C625" s="519">
        <v>0</v>
      </c>
      <c r="D625" s="519">
        <v>0</v>
      </c>
      <c r="E625" s="294">
        <v>0</v>
      </c>
      <c r="F625" s="294">
        <f t="shared" si="30"/>
        <v>0</v>
      </c>
      <c r="G625" s="294">
        <f t="shared" si="31"/>
        <v>0</v>
      </c>
      <c r="H625" s="294">
        <f t="shared" si="32"/>
        <v>0</v>
      </c>
      <c r="I625" s="263"/>
      <c r="J625" s="224"/>
    </row>
    <row r="626" spans="1:10" x14ac:dyDescent="0.3">
      <c r="A626" s="381" t="s">
        <v>1343</v>
      </c>
      <c r="B626" s="382" t="s">
        <v>770</v>
      </c>
      <c r="C626" s="392">
        <v>0</v>
      </c>
      <c r="D626" s="392">
        <v>0</v>
      </c>
      <c r="E626" s="392"/>
      <c r="F626" s="392"/>
      <c r="G626" s="392"/>
      <c r="H626" s="392"/>
      <c r="I626" s="392"/>
      <c r="J626" s="392"/>
    </row>
    <row r="627" spans="1:10" x14ac:dyDescent="0.3">
      <c r="A627" s="383" t="s">
        <v>1344</v>
      </c>
      <c r="B627" s="384" t="s">
        <v>763</v>
      </c>
      <c r="C627" s="393">
        <v>0</v>
      </c>
      <c r="D627" s="519">
        <v>0</v>
      </c>
      <c r="E627" s="294">
        <v>0</v>
      </c>
      <c r="F627" s="294">
        <f t="shared" si="30"/>
        <v>0</v>
      </c>
      <c r="G627" s="294">
        <f t="shared" si="31"/>
        <v>0</v>
      </c>
      <c r="H627" s="294">
        <f t="shared" si="32"/>
        <v>0</v>
      </c>
      <c r="I627" s="263"/>
      <c r="J627" s="224"/>
    </row>
    <row r="628" spans="1:10" x14ac:dyDescent="0.3">
      <c r="A628" s="381" t="s">
        <v>1345</v>
      </c>
      <c r="B628" s="382" t="s">
        <v>773</v>
      </c>
      <c r="C628" s="392">
        <v>0</v>
      </c>
      <c r="D628" s="523">
        <v>0</v>
      </c>
      <c r="E628" s="392"/>
      <c r="F628" s="392"/>
      <c r="G628" s="392"/>
      <c r="H628" s="392"/>
      <c r="I628" s="392"/>
      <c r="J628" s="392"/>
    </row>
    <row r="629" spans="1:10" x14ac:dyDescent="0.3">
      <c r="A629" s="383" t="s">
        <v>1346</v>
      </c>
      <c r="B629" s="384" t="s">
        <v>775</v>
      </c>
      <c r="C629" s="393">
        <v>0</v>
      </c>
      <c r="D629" s="519">
        <v>0</v>
      </c>
      <c r="E629" s="294">
        <v>0</v>
      </c>
      <c r="F629" s="294">
        <f t="shared" si="30"/>
        <v>0</v>
      </c>
      <c r="G629" s="294">
        <f t="shared" si="31"/>
        <v>0</v>
      </c>
      <c r="H629" s="294">
        <f t="shared" si="32"/>
        <v>0</v>
      </c>
      <c r="I629" s="263"/>
      <c r="J629" s="224"/>
    </row>
    <row r="630" spans="1:10" x14ac:dyDescent="0.3">
      <c r="A630" s="383" t="s">
        <v>1347</v>
      </c>
      <c r="B630" s="384" t="s">
        <v>777</v>
      </c>
      <c r="C630" s="393">
        <v>0</v>
      </c>
      <c r="D630" s="519">
        <v>0</v>
      </c>
      <c r="E630" s="294">
        <v>0</v>
      </c>
      <c r="F630" s="294">
        <f t="shared" si="30"/>
        <v>0</v>
      </c>
      <c r="G630" s="294">
        <f t="shared" si="31"/>
        <v>0</v>
      </c>
      <c r="H630" s="294">
        <f t="shared" si="32"/>
        <v>0</v>
      </c>
      <c r="I630" s="263"/>
      <c r="J630" s="224"/>
    </row>
    <row r="631" spans="1:10" x14ac:dyDescent="0.3">
      <c r="A631" s="381" t="s">
        <v>1348</v>
      </c>
      <c r="B631" s="382" t="s">
        <v>392</v>
      </c>
      <c r="C631" s="392">
        <v>0</v>
      </c>
      <c r="D631" s="392">
        <v>0</v>
      </c>
      <c r="E631" s="392"/>
      <c r="F631" s="392"/>
      <c r="G631" s="392"/>
      <c r="H631" s="392"/>
      <c r="I631" s="392"/>
      <c r="J631" s="392"/>
    </row>
    <row r="632" spans="1:10" x14ac:dyDescent="0.3">
      <c r="A632" s="383" t="s">
        <v>1349</v>
      </c>
      <c r="B632" s="384" t="s">
        <v>780</v>
      </c>
      <c r="C632" s="393">
        <v>0</v>
      </c>
      <c r="D632" s="393">
        <v>0</v>
      </c>
      <c r="E632" s="294">
        <v>0</v>
      </c>
      <c r="F632" s="294">
        <f t="shared" si="30"/>
        <v>0</v>
      </c>
      <c r="G632" s="294">
        <f t="shared" si="31"/>
        <v>0</v>
      </c>
      <c r="H632" s="294">
        <f t="shared" si="32"/>
        <v>0</v>
      </c>
      <c r="I632" s="263"/>
      <c r="J632" s="224"/>
    </row>
    <row r="633" spans="1:10" x14ac:dyDescent="0.3">
      <c r="A633" s="386" t="s">
        <v>1350</v>
      </c>
      <c r="B633" s="385" t="s">
        <v>764</v>
      </c>
      <c r="C633" s="394">
        <v>0</v>
      </c>
      <c r="D633" s="394">
        <v>0</v>
      </c>
      <c r="E633" s="294">
        <v>0</v>
      </c>
      <c r="F633" s="294">
        <f t="shared" si="30"/>
        <v>0</v>
      </c>
      <c r="G633" s="294">
        <f t="shared" si="31"/>
        <v>0</v>
      </c>
      <c r="H633" s="294">
        <f t="shared" si="32"/>
        <v>0</v>
      </c>
      <c r="I633" s="263"/>
      <c r="J633" s="224"/>
    </row>
    <row r="634" spans="1:10" x14ac:dyDescent="0.3">
      <c r="A634" s="386" t="s">
        <v>1351</v>
      </c>
      <c r="B634" s="385" t="s">
        <v>783</v>
      </c>
      <c r="C634" s="394">
        <v>0</v>
      </c>
      <c r="D634" s="394">
        <v>0</v>
      </c>
      <c r="E634" s="294">
        <v>0</v>
      </c>
      <c r="F634" s="294">
        <f t="shared" si="30"/>
        <v>0</v>
      </c>
      <c r="G634" s="294">
        <f t="shared" si="31"/>
        <v>0</v>
      </c>
      <c r="H634" s="294">
        <f t="shared" si="32"/>
        <v>0</v>
      </c>
      <c r="I634" s="263"/>
      <c r="J634" s="224"/>
    </row>
    <row r="635" spans="1:10" x14ac:dyDescent="0.3">
      <c r="A635" s="386" t="s">
        <v>1352</v>
      </c>
      <c r="B635" s="385" t="s">
        <v>785</v>
      </c>
      <c r="C635" s="394">
        <v>0</v>
      </c>
      <c r="D635" s="394">
        <v>0</v>
      </c>
      <c r="E635" s="294">
        <v>0</v>
      </c>
      <c r="F635" s="294">
        <f t="shared" si="30"/>
        <v>0</v>
      </c>
      <c r="G635" s="294">
        <f t="shared" si="31"/>
        <v>0</v>
      </c>
      <c r="H635" s="294">
        <f t="shared" si="32"/>
        <v>0</v>
      </c>
      <c r="I635" s="263"/>
      <c r="J635" s="224"/>
    </row>
    <row r="636" spans="1:10" x14ac:dyDescent="0.3">
      <c r="A636" s="381" t="s">
        <v>1353</v>
      </c>
      <c r="B636" s="382" t="s">
        <v>787</v>
      </c>
      <c r="C636" s="392">
        <v>1</v>
      </c>
      <c r="D636" s="392">
        <v>1</v>
      </c>
      <c r="E636" s="392"/>
      <c r="F636" s="392"/>
      <c r="G636" s="392"/>
      <c r="H636" s="392"/>
      <c r="I636" s="392"/>
      <c r="J636" s="392"/>
    </row>
    <row r="637" spans="1:10" x14ac:dyDescent="0.3">
      <c r="A637" s="383" t="s">
        <v>1354</v>
      </c>
      <c r="B637" s="384" t="s">
        <v>789</v>
      </c>
      <c r="C637" s="393">
        <v>1</v>
      </c>
      <c r="D637" s="393">
        <v>1</v>
      </c>
      <c r="E637" s="294">
        <v>0</v>
      </c>
      <c r="F637" s="294">
        <f t="shared" si="30"/>
        <v>0</v>
      </c>
      <c r="G637" s="294">
        <f t="shared" si="31"/>
        <v>0</v>
      </c>
      <c r="H637" s="294">
        <f t="shared" si="32"/>
        <v>0</v>
      </c>
      <c r="I637" s="263"/>
      <c r="J637" s="224"/>
    </row>
    <row r="638" spans="1:10" x14ac:dyDescent="0.3">
      <c r="A638" s="386" t="s">
        <v>1355</v>
      </c>
      <c r="B638" s="385" t="s">
        <v>791</v>
      </c>
      <c r="C638" s="394">
        <v>1</v>
      </c>
      <c r="D638" s="394">
        <v>1</v>
      </c>
      <c r="E638" s="294">
        <v>0</v>
      </c>
      <c r="F638" s="294">
        <f t="shared" si="30"/>
        <v>0</v>
      </c>
      <c r="G638" s="294">
        <f t="shared" si="31"/>
        <v>0</v>
      </c>
      <c r="H638" s="294">
        <f t="shared" si="32"/>
        <v>0</v>
      </c>
      <c r="I638" s="263"/>
      <c r="J638" s="224"/>
    </row>
    <row r="639" spans="1:10" x14ac:dyDescent="0.3">
      <c r="A639" s="383" t="s">
        <v>1356</v>
      </c>
      <c r="B639" s="384" t="s">
        <v>793</v>
      </c>
      <c r="C639" s="393">
        <v>1</v>
      </c>
      <c r="D639" s="393">
        <v>1</v>
      </c>
      <c r="E639" s="294">
        <v>0</v>
      </c>
      <c r="F639" s="294">
        <f t="shared" si="30"/>
        <v>0</v>
      </c>
      <c r="G639" s="294">
        <f t="shared" si="31"/>
        <v>0</v>
      </c>
      <c r="H639" s="294">
        <f t="shared" si="32"/>
        <v>0</v>
      </c>
      <c r="I639" s="263"/>
      <c r="J639" s="224"/>
    </row>
    <row r="640" spans="1:10" x14ac:dyDescent="0.3">
      <c r="A640" s="386" t="s">
        <v>1357</v>
      </c>
      <c r="B640" s="385" t="s">
        <v>791</v>
      </c>
      <c r="C640" s="394">
        <v>1</v>
      </c>
      <c r="D640" s="394">
        <v>1</v>
      </c>
      <c r="E640" s="294">
        <v>0</v>
      </c>
      <c r="F640" s="294">
        <f t="shared" si="30"/>
        <v>0</v>
      </c>
      <c r="G640" s="294">
        <f t="shared" si="31"/>
        <v>0</v>
      </c>
      <c r="H640" s="294">
        <f t="shared" si="32"/>
        <v>0</v>
      </c>
      <c r="I640" s="263"/>
      <c r="J640" s="224"/>
    </row>
    <row r="641" spans="1:10" x14ac:dyDescent="0.3">
      <c r="A641" s="383" t="s">
        <v>1358</v>
      </c>
      <c r="B641" s="384" t="s">
        <v>796</v>
      </c>
      <c r="C641" s="393">
        <v>0</v>
      </c>
      <c r="D641" s="393">
        <v>0</v>
      </c>
      <c r="E641" s="294">
        <v>0</v>
      </c>
      <c r="F641" s="294">
        <f t="shared" si="30"/>
        <v>0</v>
      </c>
      <c r="G641" s="294">
        <f t="shared" si="31"/>
        <v>0</v>
      </c>
      <c r="H641" s="294">
        <f t="shared" si="32"/>
        <v>0</v>
      </c>
      <c r="I641" s="263"/>
      <c r="J641" s="224"/>
    </row>
    <row r="642" spans="1:10" x14ac:dyDescent="0.3">
      <c r="A642" s="383" t="s">
        <v>1359</v>
      </c>
      <c r="B642" s="384" t="s">
        <v>798</v>
      </c>
      <c r="C642" s="393">
        <v>0</v>
      </c>
      <c r="D642" s="393">
        <v>0</v>
      </c>
      <c r="E642" s="294">
        <v>0</v>
      </c>
      <c r="F642" s="294">
        <f t="shared" si="30"/>
        <v>0</v>
      </c>
      <c r="G642" s="294">
        <f t="shared" si="31"/>
        <v>0</v>
      </c>
      <c r="H642" s="294">
        <f t="shared" si="32"/>
        <v>0</v>
      </c>
      <c r="I642" s="263"/>
      <c r="J642" s="224"/>
    </row>
    <row r="643" spans="1:10" x14ac:dyDescent="0.3">
      <c r="A643" s="383" t="s">
        <v>1360</v>
      </c>
      <c r="B643" s="384" t="s">
        <v>800</v>
      </c>
      <c r="C643" s="393">
        <v>0</v>
      </c>
      <c r="D643" s="393">
        <v>0</v>
      </c>
      <c r="E643" s="294">
        <v>0</v>
      </c>
      <c r="F643" s="294">
        <f t="shared" si="30"/>
        <v>0</v>
      </c>
      <c r="G643" s="294">
        <f t="shared" si="31"/>
        <v>0</v>
      </c>
      <c r="H643" s="294">
        <f t="shared" si="32"/>
        <v>0</v>
      </c>
      <c r="I643" s="263"/>
      <c r="J643" s="224"/>
    </row>
    <row r="644" spans="1:10" x14ac:dyDescent="0.3">
      <c r="A644" s="379" t="s">
        <v>116</v>
      </c>
      <c r="B644" s="380" t="s">
        <v>801</v>
      </c>
      <c r="C644" s="391">
        <v>0</v>
      </c>
      <c r="D644" s="391">
        <v>0</v>
      </c>
      <c r="E644" s="391"/>
      <c r="F644" s="391"/>
      <c r="G644" s="391"/>
      <c r="H644" s="391"/>
      <c r="I644" s="391"/>
      <c r="J644" s="391"/>
    </row>
    <row r="645" spans="1:10" x14ac:dyDescent="0.3">
      <c r="A645" s="381" t="s">
        <v>1361</v>
      </c>
      <c r="B645" s="382" t="s">
        <v>803</v>
      </c>
      <c r="C645" s="392">
        <v>0</v>
      </c>
      <c r="D645" s="392">
        <v>0</v>
      </c>
      <c r="E645" s="392"/>
      <c r="F645" s="392"/>
      <c r="G645" s="392"/>
      <c r="H645" s="392"/>
      <c r="I645" s="392"/>
      <c r="J645" s="392"/>
    </row>
    <row r="646" spans="1:10" x14ac:dyDescent="0.3">
      <c r="A646" s="383" t="s">
        <v>1362</v>
      </c>
      <c r="B646" s="384" t="s">
        <v>805</v>
      </c>
      <c r="C646" s="393">
        <v>0</v>
      </c>
      <c r="D646" s="393">
        <v>0</v>
      </c>
      <c r="E646" s="294">
        <v>0</v>
      </c>
      <c r="F646" s="294">
        <f t="shared" si="30"/>
        <v>0</v>
      </c>
      <c r="G646" s="294">
        <f t="shared" si="31"/>
        <v>0</v>
      </c>
      <c r="H646" s="294">
        <f t="shared" si="32"/>
        <v>0</v>
      </c>
      <c r="I646" s="263"/>
      <c r="J646" s="224"/>
    </row>
    <row r="647" spans="1:10" x14ac:dyDescent="0.3">
      <c r="A647" s="383" t="s">
        <v>1363</v>
      </c>
      <c r="B647" s="384" t="s">
        <v>807</v>
      </c>
      <c r="C647" s="393">
        <v>0</v>
      </c>
      <c r="D647" s="393">
        <v>0</v>
      </c>
      <c r="E647" s="294">
        <v>0</v>
      </c>
      <c r="F647" s="294">
        <f t="shared" si="30"/>
        <v>0</v>
      </c>
      <c r="G647" s="294">
        <f t="shared" si="31"/>
        <v>0</v>
      </c>
      <c r="H647" s="294">
        <f t="shared" si="32"/>
        <v>0</v>
      </c>
      <c r="I647" s="263"/>
      <c r="J647" s="224"/>
    </row>
    <row r="648" spans="1:10" x14ac:dyDescent="0.3">
      <c r="A648" s="383" t="s">
        <v>1364</v>
      </c>
      <c r="B648" s="384" t="s">
        <v>809</v>
      </c>
      <c r="C648" s="393">
        <v>0</v>
      </c>
      <c r="D648" s="393">
        <v>0</v>
      </c>
      <c r="E648" s="294">
        <v>0</v>
      </c>
      <c r="F648" s="294">
        <f t="shared" si="30"/>
        <v>0</v>
      </c>
      <c r="G648" s="294">
        <f t="shared" si="31"/>
        <v>0</v>
      </c>
      <c r="H648" s="294">
        <f t="shared" si="32"/>
        <v>0</v>
      </c>
      <c r="I648" s="263"/>
      <c r="J648" s="224"/>
    </row>
    <row r="649" spans="1:10" x14ac:dyDescent="0.3">
      <c r="A649" s="381" t="s">
        <v>1365</v>
      </c>
      <c r="B649" s="382" t="s">
        <v>811</v>
      </c>
      <c r="C649" s="392">
        <v>0</v>
      </c>
      <c r="D649" s="392">
        <v>0</v>
      </c>
      <c r="E649" s="392"/>
      <c r="F649" s="392"/>
      <c r="G649" s="392"/>
      <c r="H649" s="392"/>
      <c r="I649" s="392"/>
      <c r="J649" s="392"/>
    </row>
    <row r="650" spans="1:10" x14ac:dyDescent="0.3">
      <c r="A650" s="383" t="s">
        <v>1366</v>
      </c>
      <c r="B650" s="384" t="s">
        <v>805</v>
      </c>
      <c r="C650" s="393">
        <v>0</v>
      </c>
      <c r="D650" s="393">
        <v>0</v>
      </c>
      <c r="E650" s="294">
        <v>0</v>
      </c>
      <c r="F650" s="294">
        <f t="shared" si="30"/>
        <v>0</v>
      </c>
      <c r="G650" s="294">
        <f t="shared" si="31"/>
        <v>0</v>
      </c>
      <c r="H650" s="294">
        <f t="shared" si="32"/>
        <v>0</v>
      </c>
      <c r="I650" s="263"/>
      <c r="J650" s="224"/>
    </row>
    <row r="651" spans="1:10" x14ac:dyDescent="0.3">
      <c r="A651" s="381" t="s">
        <v>1367</v>
      </c>
      <c r="B651" s="382" t="s">
        <v>814</v>
      </c>
      <c r="C651" s="392">
        <v>0</v>
      </c>
      <c r="D651" s="392">
        <v>0</v>
      </c>
      <c r="E651" s="392"/>
      <c r="F651" s="392"/>
      <c r="G651" s="392"/>
      <c r="H651" s="392"/>
      <c r="I651" s="392"/>
      <c r="J651" s="392"/>
    </row>
    <row r="652" spans="1:10" x14ac:dyDescent="0.3">
      <c r="A652" s="383" t="s">
        <v>1368</v>
      </c>
      <c r="B652" s="384" t="s">
        <v>816</v>
      </c>
      <c r="C652" s="393">
        <v>0</v>
      </c>
      <c r="D652" s="393">
        <v>0</v>
      </c>
      <c r="E652" s="294">
        <v>0</v>
      </c>
      <c r="F652" s="294">
        <f t="shared" si="30"/>
        <v>0</v>
      </c>
      <c r="G652" s="294">
        <f t="shared" si="31"/>
        <v>0</v>
      </c>
      <c r="H652" s="294">
        <f t="shared" si="32"/>
        <v>0</v>
      </c>
      <c r="I652" s="263"/>
      <c r="J652" s="224"/>
    </row>
    <row r="653" spans="1:10" x14ac:dyDescent="0.3">
      <c r="A653" s="383" t="s">
        <v>1369</v>
      </c>
      <c r="B653" s="384" t="s">
        <v>818</v>
      </c>
      <c r="C653" s="393">
        <v>0</v>
      </c>
      <c r="D653" s="393">
        <v>0</v>
      </c>
      <c r="E653" s="294">
        <v>0</v>
      </c>
      <c r="F653" s="294">
        <f t="shared" si="30"/>
        <v>0</v>
      </c>
      <c r="G653" s="294">
        <f t="shared" si="31"/>
        <v>0</v>
      </c>
      <c r="H653" s="294">
        <f t="shared" si="32"/>
        <v>0</v>
      </c>
      <c r="I653" s="263"/>
      <c r="J653" s="224"/>
    </row>
    <row r="654" spans="1:10" x14ac:dyDescent="0.3">
      <c r="A654" s="381" t="s">
        <v>1370</v>
      </c>
      <c r="B654" s="382" t="s">
        <v>391</v>
      </c>
      <c r="C654" s="392">
        <v>0</v>
      </c>
      <c r="D654" s="392">
        <v>0</v>
      </c>
      <c r="E654" s="392"/>
      <c r="F654" s="392"/>
      <c r="G654" s="392"/>
      <c r="H654" s="392"/>
      <c r="I654" s="392"/>
      <c r="J654" s="392"/>
    </row>
    <row r="655" spans="1:10" x14ac:dyDescent="0.3">
      <c r="A655" s="383" t="s">
        <v>1371</v>
      </c>
      <c r="B655" s="384" t="s">
        <v>821</v>
      </c>
      <c r="C655" s="393">
        <v>0</v>
      </c>
      <c r="D655" s="393">
        <v>0</v>
      </c>
      <c r="E655" s="294">
        <v>0</v>
      </c>
      <c r="F655" s="294">
        <f t="shared" si="30"/>
        <v>0</v>
      </c>
      <c r="G655" s="294">
        <f t="shared" si="31"/>
        <v>0</v>
      </c>
      <c r="H655" s="294">
        <f t="shared" si="32"/>
        <v>0</v>
      </c>
      <c r="I655" s="263"/>
      <c r="J655" s="224"/>
    </row>
    <row r="656" spans="1:10" x14ac:dyDescent="0.3">
      <c r="A656" s="383" t="s">
        <v>1372</v>
      </c>
      <c r="B656" s="385" t="s">
        <v>823</v>
      </c>
      <c r="C656" s="394">
        <v>0</v>
      </c>
      <c r="D656" s="394">
        <v>0</v>
      </c>
      <c r="E656" s="294">
        <v>0</v>
      </c>
      <c r="F656" s="294">
        <f t="shared" si="30"/>
        <v>0</v>
      </c>
      <c r="G656" s="294">
        <f t="shared" si="31"/>
        <v>0</v>
      </c>
      <c r="H656" s="294">
        <f t="shared" si="32"/>
        <v>0</v>
      </c>
      <c r="I656" s="263"/>
      <c r="J656" s="224"/>
    </row>
    <row r="657" spans="1:10" x14ac:dyDescent="0.3">
      <c r="A657" s="383" t="s">
        <v>1373</v>
      </c>
      <c r="B657" s="385" t="s">
        <v>785</v>
      </c>
      <c r="C657" s="394">
        <v>0</v>
      </c>
      <c r="D657" s="394">
        <v>0</v>
      </c>
      <c r="E657" s="294">
        <v>0</v>
      </c>
      <c r="F657" s="294">
        <f t="shared" si="30"/>
        <v>0</v>
      </c>
      <c r="G657" s="294">
        <f t="shared" si="31"/>
        <v>0</v>
      </c>
      <c r="H657" s="294">
        <f t="shared" si="32"/>
        <v>0</v>
      </c>
      <c r="I657" s="263"/>
      <c r="J657" s="224"/>
    </row>
    <row r="658" spans="1:10" s="262" customFormat="1" ht="15.6" x14ac:dyDescent="0.3">
      <c r="A658" s="381" t="s">
        <v>1374</v>
      </c>
      <c r="B658" s="382" t="s">
        <v>826</v>
      </c>
      <c r="C658" s="392">
        <v>0</v>
      </c>
      <c r="D658" s="392">
        <v>0</v>
      </c>
      <c r="E658" s="392"/>
      <c r="F658" s="392"/>
      <c r="G658" s="392"/>
      <c r="H658" s="392"/>
      <c r="I658" s="392"/>
      <c r="J658" s="392"/>
    </row>
    <row r="659" spans="1:10" x14ac:dyDescent="0.3">
      <c r="A659" s="383" t="s">
        <v>1375</v>
      </c>
      <c r="B659" s="384" t="s">
        <v>789</v>
      </c>
      <c r="C659" s="393">
        <v>0</v>
      </c>
      <c r="D659" s="393">
        <v>0</v>
      </c>
      <c r="E659" s="162">
        <v>0</v>
      </c>
      <c r="F659" s="162">
        <f t="shared" si="30"/>
        <v>0</v>
      </c>
      <c r="G659" s="162">
        <f t="shared" si="31"/>
        <v>0</v>
      </c>
      <c r="H659" s="162">
        <f t="shared" si="32"/>
        <v>0</v>
      </c>
      <c r="I659" s="263"/>
      <c r="J659" s="224"/>
    </row>
    <row r="660" spans="1:10" x14ac:dyDescent="0.3">
      <c r="A660" s="386" t="s">
        <v>1376</v>
      </c>
      <c r="B660" s="385" t="s">
        <v>791</v>
      </c>
      <c r="C660" s="394">
        <v>0</v>
      </c>
      <c r="D660" s="394">
        <v>0</v>
      </c>
      <c r="E660" s="162">
        <v>0</v>
      </c>
      <c r="F660" s="162">
        <f t="shared" si="30"/>
        <v>0</v>
      </c>
      <c r="G660" s="162">
        <f t="shared" si="31"/>
        <v>0</v>
      </c>
      <c r="H660" s="162">
        <f t="shared" si="32"/>
        <v>0</v>
      </c>
      <c r="I660" s="263"/>
      <c r="J660" s="224"/>
    </row>
    <row r="661" spans="1:10" x14ac:dyDescent="0.3">
      <c r="A661" s="383" t="s">
        <v>1377</v>
      </c>
      <c r="B661" s="384" t="s">
        <v>793</v>
      </c>
      <c r="C661" s="393">
        <v>0</v>
      </c>
      <c r="D661" s="393">
        <v>0</v>
      </c>
      <c r="E661" s="162">
        <v>0</v>
      </c>
      <c r="F661" s="162">
        <f t="shared" si="30"/>
        <v>0</v>
      </c>
      <c r="G661" s="162">
        <f t="shared" si="31"/>
        <v>0</v>
      </c>
      <c r="H661" s="162">
        <f t="shared" si="32"/>
        <v>0</v>
      </c>
      <c r="I661" s="263"/>
      <c r="J661" s="224"/>
    </row>
    <row r="662" spans="1:10" x14ac:dyDescent="0.3">
      <c r="A662" s="386" t="s">
        <v>1378</v>
      </c>
      <c r="B662" s="385" t="s">
        <v>791</v>
      </c>
      <c r="C662" s="394">
        <v>0</v>
      </c>
      <c r="D662" s="394">
        <v>0</v>
      </c>
      <c r="E662" s="162">
        <v>0</v>
      </c>
      <c r="F662" s="162">
        <f t="shared" si="30"/>
        <v>0</v>
      </c>
      <c r="G662" s="162">
        <f t="shared" si="31"/>
        <v>0</v>
      </c>
      <c r="H662" s="162">
        <f t="shared" si="32"/>
        <v>0</v>
      </c>
      <c r="I662" s="263"/>
      <c r="J662" s="224"/>
    </row>
    <row r="663" spans="1:10" x14ac:dyDescent="0.3">
      <c r="A663" s="383" t="s">
        <v>1379</v>
      </c>
      <c r="B663" s="384" t="s">
        <v>796</v>
      </c>
      <c r="C663" s="393">
        <v>0</v>
      </c>
      <c r="D663" s="393">
        <v>0</v>
      </c>
      <c r="E663" s="162">
        <v>0</v>
      </c>
      <c r="F663" s="162">
        <f t="shared" si="30"/>
        <v>0</v>
      </c>
      <c r="G663" s="162">
        <f t="shared" si="31"/>
        <v>0</v>
      </c>
      <c r="H663" s="162">
        <f t="shared" si="32"/>
        <v>0</v>
      </c>
      <c r="I663" s="263"/>
      <c r="J663" s="224"/>
    </row>
    <row r="664" spans="1:10" s="262" customFormat="1" ht="15.6" x14ac:dyDescent="0.3">
      <c r="A664" s="383" t="s">
        <v>1380</v>
      </c>
      <c r="B664" s="384" t="s">
        <v>798</v>
      </c>
      <c r="C664" s="393">
        <v>0</v>
      </c>
      <c r="D664" s="393">
        <v>0</v>
      </c>
      <c r="E664" s="162">
        <v>0</v>
      </c>
      <c r="F664" s="162">
        <f t="shared" si="30"/>
        <v>0</v>
      </c>
      <c r="G664" s="162">
        <f t="shared" si="31"/>
        <v>0</v>
      </c>
      <c r="H664" s="162">
        <f t="shared" si="32"/>
        <v>0</v>
      </c>
      <c r="I664" s="263"/>
      <c r="J664" s="224"/>
    </row>
    <row r="665" spans="1:10" x14ac:dyDescent="0.3">
      <c r="A665" s="383" t="s">
        <v>1381</v>
      </c>
      <c r="B665" s="384" t="s">
        <v>800</v>
      </c>
      <c r="C665" s="393">
        <v>0</v>
      </c>
      <c r="D665" s="393">
        <v>0</v>
      </c>
      <c r="E665" s="162">
        <v>0</v>
      </c>
      <c r="F665" s="162">
        <f t="shared" si="30"/>
        <v>0</v>
      </c>
      <c r="G665" s="162">
        <f t="shared" si="31"/>
        <v>0</v>
      </c>
      <c r="H665" s="162">
        <f t="shared" si="32"/>
        <v>0</v>
      </c>
      <c r="I665" s="263"/>
      <c r="J665" s="224"/>
    </row>
    <row r="666" spans="1:10" s="262" customFormat="1" ht="15.6" x14ac:dyDescent="0.3">
      <c r="A666" s="379" t="s">
        <v>117</v>
      </c>
      <c r="B666" s="380" t="s">
        <v>835</v>
      </c>
      <c r="C666" s="391">
        <v>0</v>
      </c>
      <c r="D666" s="391">
        <v>0</v>
      </c>
      <c r="E666" s="259"/>
      <c r="F666" s="258"/>
      <c r="G666" s="260"/>
      <c r="H666" s="258"/>
      <c r="I666" s="257"/>
      <c r="J666" s="257"/>
    </row>
    <row r="667" spans="1:10" x14ac:dyDescent="0.3">
      <c r="A667" s="381" t="s">
        <v>1382</v>
      </c>
      <c r="B667" s="382" t="s">
        <v>837</v>
      </c>
      <c r="C667" s="392">
        <v>0</v>
      </c>
      <c r="D667" s="392">
        <v>0</v>
      </c>
      <c r="E667" s="392"/>
      <c r="F667" s="392"/>
      <c r="G667" s="392"/>
      <c r="H667" s="392"/>
      <c r="I667" s="392"/>
      <c r="J667" s="392"/>
    </row>
    <row r="668" spans="1:10" x14ac:dyDescent="0.3">
      <c r="A668" s="383" t="s">
        <v>1383</v>
      </c>
      <c r="B668" s="384" t="s">
        <v>839</v>
      </c>
      <c r="C668" s="393">
        <v>0</v>
      </c>
      <c r="D668" s="393">
        <v>0</v>
      </c>
      <c r="E668" s="162">
        <v>0</v>
      </c>
      <c r="F668" s="162">
        <f t="shared" si="30"/>
        <v>0</v>
      </c>
      <c r="G668" s="162">
        <f t="shared" si="31"/>
        <v>0</v>
      </c>
      <c r="H668" s="162">
        <f t="shared" si="32"/>
        <v>0</v>
      </c>
      <c r="I668" s="263"/>
      <c r="J668" s="224"/>
    </row>
    <row r="669" spans="1:10" x14ac:dyDescent="0.3">
      <c r="A669" s="383" t="s">
        <v>1384</v>
      </c>
      <c r="B669" s="384" t="s">
        <v>841</v>
      </c>
      <c r="C669" s="393">
        <v>0</v>
      </c>
      <c r="D669" s="393">
        <v>0</v>
      </c>
      <c r="E669" s="162">
        <v>0</v>
      </c>
      <c r="F669" s="162">
        <f t="shared" si="30"/>
        <v>0</v>
      </c>
      <c r="G669" s="162">
        <f t="shared" si="31"/>
        <v>0</v>
      </c>
      <c r="H669" s="162">
        <f t="shared" si="32"/>
        <v>0</v>
      </c>
      <c r="I669" s="263"/>
      <c r="J669" s="224"/>
    </row>
    <row r="670" spans="1:10" x14ac:dyDescent="0.3">
      <c r="A670" s="383" t="s">
        <v>1385</v>
      </c>
      <c r="B670" s="384" t="s">
        <v>843</v>
      </c>
      <c r="C670" s="393">
        <v>0</v>
      </c>
      <c r="D670" s="393">
        <v>0</v>
      </c>
      <c r="E670" s="162">
        <v>0</v>
      </c>
      <c r="F670" s="162">
        <f t="shared" si="30"/>
        <v>0</v>
      </c>
      <c r="G670" s="162">
        <f t="shared" si="31"/>
        <v>0</v>
      </c>
      <c r="H670" s="162">
        <f t="shared" si="32"/>
        <v>0</v>
      </c>
      <c r="I670" s="263"/>
      <c r="J670" s="224"/>
    </row>
    <row r="671" spans="1:10" x14ac:dyDescent="0.3">
      <c r="A671" s="381" t="s">
        <v>1386</v>
      </c>
      <c r="B671" s="382" t="s">
        <v>845</v>
      </c>
      <c r="C671" s="392">
        <v>0</v>
      </c>
      <c r="D671" s="392">
        <v>0</v>
      </c>
      <c r="E671" s="392"/>
      <c r="F671" s="392"/>
      <c r="G671" s="392"/>
      <c r="H671" s="392"/>
      <c r="I671" s="392"/>
      <c r="J671" s="392"/>
    </row>
    <row r="672" spans="1:10" s="262" customFormat="1" ht="15.6" x14ac:dyDescent="0.3">
      <c r="A672" s="383" t="s">
        <v>1387</v>
      </c>
      <c r="B672" s="384" t="s">
        <v>847</v>
      </c>
      <c r="C672" s="393">
        <v>0</v>
      </c>
      <c r="D672" s="393">
        <v>0</v>
      </c>
      <c r="E672" s="162">
        <v>0</v>
      </c>
      <c r="F672" s="162">
        <f t="shared" si="30"/>
        <v>0</v>
      </c>
      <c r="G672" s="162">
        <f t="shared" si="31"/>
        <v>0</v>
      </c>
      <c r="H672" s="162">
        <f t="shared" si="32"/>
        <v>0</v>
      </c>
      <c r="I672" s="263"/>
      <c r="J672" s="261"/>
    </row>
    <row r="673" spans="1:10" x14ac:dyDescent="0.3">
      <c r="A673" s="383" t="s">
        <v>1388</v>
      </c>
      <c r="B673" s="384" t="s">
        <v>849</v>
      </c>
      <c r="C673" s="393">
        <v>0</v>
      </c>
      <c r="D673" s="393">
        <v>0</v>
      </c>
      <c r="E673" s="162">
        <v>0</v>
      </c>
      <c r="F673" s="162">
        <f t="shared" si="30"/>
        <v>0</v>
      </c>
      <c r="G673" s="162">
        <f t="shared" si="31"/>
        <v>0</v>
      </c>
      <c r="H673" s="162">
        <f t="shared" si="32"/>
        <v>0</v>
      </c>
      <c r="I673" s="263"/>
      <c r="J673" s="224"/>
    </row>
    <row r="674" spans="1:10" x14ac:dyDescent="0.3">
      <c r="A674" s="381" t="s">
        <v>1389</v>
      </c>
      <c r="B674" s="382" t="s">
        <v>851</v>
      </c>
      <c r="C674" s="392">
        <v>0</v>
      </c>
      <c r="D674" s="392">
        <v>0</v>
      </c>
      <c r="E674" s="392"/>
      <c r="F674" s="392"/>
      <c r="G674" s="392"/>
      <c r="H674" s="392"/>
      <c r="I674" s="392"/>
      <c r="J674" s="392"/>
    </row>
    <row r="675" spans="1:10" s="262" customFormat="1" ht="15.6" x14ac:dyDescent="0.3">
      <c r="A675" s="383" t="s">
        <v>1390</v>
      </c>
      <c r="B675" s="384" t="s">
        <v>853</v>
      </c>
      <c r="C675" s="393">
        <v>0</v>
      </c>
      <c r="D675" s="393">
        <v>0</v>
      </c>
      <c r="E675" s="162">
        <v>0</v>
      </c>
      <c r="F675" s="162">
        <f t="shared" si="30"/>
        <v>0</v>
      </c>
      <c r="G675" s="162">
        <f t="shared" si="31"/>
        <v>0</v>
      </c>
      <c r="H675" s="162">
        <f t="shared" si="32"/>
        <v>0</v>
      </c>
      <c r="I675" s="263"/>
      <c r="J675" s="261"/>
    </row>
    <row r="676" spans="1:10" x14ac:dyDescent="0.3">
      <c r="A676" s="383" t="s">
        <v>1391</v>
      </c>
      <c r="B676" s="385" t="s">
        <v>855</v>
      </c>
      <c r="C676" s="394">
        <v>0</v>
      </c>
      <c r="D676" s="394">
        <v>0</v>
      </c>
      <c r="E676" s="162">
        <v>0</v>
      </c>
      <c r="F676" s="162">
        <f t="shared" si="30"/>
        <v>0</v>
      </c>
      <c r="G676" s="162">
        <f t="shared" si="31"/>
        <v>0</v>
      </c>
      <c r="H676" s="162">
        <f t="shared" si="32"/>
        <v>0</v>
      </c>
      <c r="I676" s="263"/>
      <c r="J676" s="224"/>
    </row>
    <row r="677" spans="1:10" s="262" customFormat="1" ht="15.6" x14ac:dyDescent="0.3">
      <c r="A677" s="383" t="s">
        <v>1392</v>
      </c>
      <c r="B677" s="385" t="s">
        <v>785</v>
      </c>
      <c r="C677" s="394">
        <v>0</v>
      </c>
      <c r="D677" s="394">
        <v>0</v>
      </c>
      <c r="E677" s="162">
        <v>0</v>
      </c>
      <c r="F677" s="162">
        <f t="shared" si="30"/>
        <v>0</v>
      </c>
      <c r="G677" s="162">
        <f t="shared" si="31"/>
        <v>0</v>
      </c>
      <c r="H677" s="162">
        <f t="shared" si="32"/>
        <v>0</v>
      </c>
      <c r="I677" s="263"/>
      <c r="J677" s="261"/>
    </row>
    <row r="678" spans="1:10" x14ac:dyDescent="0.3">
      <c r="A678" s="381" t="s">
        <v>1393</v>
      </c>
      <c r="B678" s="382" t="s">
        <v>858</v>
      </c>
      <c r="C678" s="392">
        <v>0</v>
      </c>
      <c r="D678" s="392">
        <v>0</v>
      </c>
      <c r="E678" s="392"/>
      <c r="F678" s="392"/>
      <c r="G678" s="392"/>
      <c r="H678" s="392"/>
      <c r="I678" s="392"/>
      <c r="J678" s="392"/>
    </row>
    <row r="679" spans="1:10" x14ac:dyDescent="0.3">
      <c r="A679" s="383" t="s">
        <v>1394</v>
      </c>
      <c r="B679" s="384" t="s">
        <v>789</v>
      </c>
      <c r="C679" s="393">
        <v>0</v>
      </c>
      <c r="D679" s="393">
        <v>0</v>
      </c>
      <c r="E679" s="162">
        <v>0</v>
      </c>
      <c r="F679" s="162">
        <f t="shared" si="30"/>
        <v>0</v>
      </c>
      <c r="G679" s="162">
        <f t="shared" si="31"/>
        <v>0</v>
      </c>
      <c r="H679" s="162">
        <f t="shared" si="32"/>
        <v>0</v>
      </c>
      <c r="I679" s="263"/>
      <c r="J679" s="224"/>
    </row>
    <row r="680" spans="1:10" s="262" customFormat="1" ht="15.6" x14ac:dyDescent="0.3">
      <c r="A680" s="386" t="s">
        <v>1395</v>
      </c>
      <c r="B680" s="385" t="s">
        <v>791</v>
      </c>
      <c r="C680" s="394">
        <v>0</v>
      </c>
      <c r="D680" s="394">
        <v>0</v>
      </c>
      <c r="E680" s="162">
        <v>0</v>
      </c>
      <c r="F680" s="162">
        <f t="shared" si="30"/>
        <v>0</v>
      </c>
      <c r="G680" s="162">
        <f t="shared" si="31"/>
        <v>0</v>
      </c>
      <c r="H680" s="162">
        <f t="shared" si="32"/>
        <v>0</v>
      </c>
      <c r="I680" s="263"/>
      <c r="J680" s="261"/>
    </row>
    <row r="681" spans="1:10" x14ac:dyDescent="0.3">
      <c r="A681" s="383" t="s">
        <v>1396</v>
      </c>
      <c r="B681" s="384" t="s">
        <v>793</v>
      </c>
      <c r="C681" s="393">
        <v>0</v>
      </c>
      <c r="D681" s="393">
        <v>0</v>
      </c>
      <c r="E681" s="162">
        <v>0</v>
      </c>
      <c r="F681" s="162">
        <f t="shared" si="30"/>
        <v>0</v>
      </c>
      <c r="G681" s="162">
        <f t="shared" si="31"/>
        <v>0</v>
      </c>
      <c r="H681" s="162">
        <f t="shared" si="32"/>
        <v>0</v>
      </c>
      <c r="I681" s="263"/>
      <c r="J681" s="224"/>
    </row>
    <row r="682" spans="1:10" x14ac:dyDescent="0.3">
      <c r="A682" s="386" t="s">
        <v>1397</v>
      </c>
      <c r="B682" s="385" t="s">
        <v>791</v>
      </c>
      <c r="C682" s="394">
        <v>0</v>
      </c>
      <c r="D682" s="394">
        <v>0</v>
      </c>
      <c r="E682" s="162">
        <v>0</v>
      </c>
      <c r="F682" s="162">
        <f t="shared" si="30"/>
        <v>0</v>
      </c>
      <c r="G682" s="162">
        <f t="shared" si="31"/>
        <v>0</v>
      </c>
      <c r="H682" s="162">
        <f t="shared" si="32"/>
        <v>0</v>
      </c>
      <c r="I682" s="263"/>
      <c r="J682" s="224"/>
    </row>
    <row r="683" spans="1:10" x14ac:dyDescent="0.3">
      <c r="A683" s="383" t="s">
        <v>1398</v>
      </c>
      <c r="B683" s="384" t="s">
        <v>796</v>
      </c>
      <c r="C683" s="393">
        <v>0</v>
      </c>
      <c r="D683" s="393">
        <v>0</v>
      </c>
      <c r="E683" s="162">
        <v>0</v>
      </c>
      <c r="F683" s="162">
        <f t="shared" si="30"/>
        <v>0</v>
      </c>
      <c r="G683" s="162">
        <f t="shared" si="31"/>
        <v>0</v>
      </c>
      <c r="H683" s="162">
        <f t="shared" si="32"/>
        <v>0</v>
      </c>
      <c r="I683" s="263"/>
      <c r="J683" s="224"/>
    </row>
    <row r="684" spans="1:10" x14ac:dyDescent="0.3">
      <c r="A684" s="383" t="s">
        <v>1399</v>
      </c>
      <c r="B684" s="384" t="s">
        <v>798</v>
      </c>
      <c r="C684" s="393">
        <v>0</v>
      </c>
      <c r="D684" s="393">
        <v>0</v>
      </c>
      <c r="E684" s="162">
        <v>0</v>
      </c>
      <c r="F684" s="162">
        <f t="shared" ref="F684:F744" si="33">E684*D684</f>
        <v>0</v>
      </c>
      <c r="G684" s="162">
        <f t="shared" ref="G684:G744" si="34">F684*$G$4</f>
        <v>0</v>
      </c>
      <c r="H684" s="162">
        <f t="shared" ref="H684:H744" si="35">F684+G684</f>
        <v>0</v>
      </c>
      <c r="I684" s="263"/>
      <c r="J684" s="224"/>
    </row>
    <row r="685" spans="1:10" s="262" customFormat="1" ht="15.6" x14ac:dyDescent="0.3">
      <c r="A685" s="383" t="s">
        <v>1400</v>
      </c>
      <c r="B685" s="384" t="s">
        <v>800</v>
      </c>
      <c r="C685" s="393">
        <v>0</v>
      </c>
      <c r="D685" s="393">
        <v>0</v>
      </c>
      <c r="E685" s="162">
        <v>0</v>
      </c>
      <c r="F685" s="162">
        <f t="shared" si="33"/>
        <v>0</v>
      </c>
      <c r="G685" s="162">
        <f t="shared" si="34"/>
        <v>0</v>
      </c>
      <c r="H685" s="162">
        <f t="shared" si="35"/>
        <v>0</v>
      </c>
      <c r="I685" s="263"/>
      <c r="J685" s="261"/>
    </row>
    <row r="686" spans="1:10" ht="18" x14ac:dyDescent="0.35">
      <c r="A686" s="377">
        <v>6.2</v>
      </c>
      <c r="B686" s="378" t="s">
        <v>866</v>
      </c>
      <c r="C686" s="390">
        <v>1</v>
      </c>
      <c r="D686" s="390">
        <v>1</v>
      </c>
      <c r="E686" s="390"/>
      <c r="F686" s="390"/>
      <c r="G686" s="390"/>
      <c r="H686" s="390"/>
      <c r="I686" s="390"/>
      <c r="J686" s="390"/>
    </row>
    <row r="687" spans="1:10" x14ac:dyDescent="0.3">
      <c r="A687" s="379" t="s">
        <v>118</v>
      </c>
      <c r="B687" s="380" t="s">
        <v>743</v>
      </c>
      <c r="C687" s="391">
        <v>2</v>
      </c>
      <c r="D687" s="391">
        <v>2</v>
      </c>
      <c r="E687" s="391"/>
      <c r="F687" s="391"/>
      <c r="G687" s="391"/>
      <c r="H687" s="391"/>
      <c r="I687" s="391"/>
      <c r="J687" s="391"/>
    </row>
    <row r="688" spans="1:10" x14ac:dyDescent="0.3">
      <c r="A688" s="383" t="s">
        <v>1401</v>
      </c>
      <c r="B688" s="384" t="s">
        <v>868</v>
      </c>
      <c r="C688" s="393">
        <v>2</v>
      </c>
      <c r="D688" s="393">
        <v>2</v>
      </c>
      <c r="E688" s="162">
        <v>0</v>
      </c>
      <c r="F688" s="162">
        <f t="shared" si="33"/>
        <v>0</v>
      </c>
      <c r="G688" s="162">
        <f t="shared" si="34"/>
        <v>0</v>
      </c>
      <c r="H688" s="162">
        <f t="shared" si="35"/>
        <v>0</v>
      </c>
      <c r="I688" s="263"/>
      <c r="J688" s="224"/>
    </row>
    <row r="689" spans="1:10" x14ac:dyDescent="0.3">
      <c r="A689" s="383" t="s">
        <v>1402</v>
      </c>
      <c r="B689" s="384" t="s">
        <v>870</v>
      </c>
      <c r="C689" s="393">
        <v>2</v>
      </c>
      <c r="D689" s="393">
        <v>2</v>
      </c>
      <c r="E689" s="162">
        <v>0</v>
      </c>
      <c r="F689" s="162">
        <f t="shared" si="33"/>
        <v>0</v>
      </c>
      <c r="G689" s="162">
        <f t="shared" si="34"/>
        <v>0</v>
      </c>
      <c r="H689" s="162">
        <f t="shared" si="35"/>
        <v>0</v>
      </c>
      <c r="I689" s="263"/>
      <c r="J689" s="224"/>
    </row>
    <row r="690" spans="1:10" x14ac:dyDescent="0.3">
      <c r="A690" s="383" t="s">
        <v>1403</v>
      </c>
      <c r="B690" s="384" t="s">
        <v>872</v>
      </c>
      <c r="C690" s="393">
        <v>2</v>
      </c>
      <c r="D690" s="393">
        <v>2</v>
      </c>
      <c r="E690" s="162">
        <v>0</v>
      </c>
      <c r="F690" s="162">
        <f t="shared" si="33"/>
        <v>0</v>
      </c>
      <c r="G690" s="162">
        <f t="shared" si="34"/>
        <v>0</v>
      </c>
      <c r="H690" s="162">
        <f t="shared" si="35"/>
        <v>0</v>
      </c>
      <c r="I690" s="263"/>
      <c r="J690" s="224"/>
    </row>
    <row r="691" spans="1:10" x14ac:dyDescent="0.3">
      <c r="A691" s="379" t="s">
        <v>119</v>
      </c>
      <c r="B691" s="380" t="s">
        <v>759</v>
      </c>
      <c r="C691" s="391">
        <v>2</v>
      </c>
      <c r="D691" s="391">
        <v>2</v>
      </c>
      <c r="E691" s="391"/>
      <c r="F691" s="391"/>
      <c r="G691" s="391"/>
      <c r="H691" s="391"/>
      <c r="I691" s="391"/>
      <c r="J691" s="391"/>
    </row>
    <row r="692" spans="1:10" x14ac:dyDescent="0.3">
      <c r="A692" s="383" t="s">
        <v>658</v>
      </c>
      <c r="B692" s="387" t="s">
        <v>874</v>
      </c>
      <c r="C692" s="393">
        <v>2</v>
      </c>
      <c r="D692" s="393">
        <v>2</v>
      </c>
      <c r="E692" s="162">
        <v>0</v>
      </c>
      <c r="F692" s="162">
        <f t="shared" si="33"/>
        <v>0</v>
      </c>
      <c r="G692" s="162">
        <f t="shared" si="34"/>
        <v>0</v>
      </c>
      <c r="H692" s="162">
        <f t="shared" si="35"/>
        <v>0</v>
      </c>
      <c r="I692" s="263"/>
      <c r="J692" s="224"/>
    </row>
    <row r="693" spans="1:10" x14ac:dyDescent="0.3">
      <c r="A693" s="383" t="s">
        <v>659</v>
      </c>
      <c r="B693" s="383" t="s">
        <v>876</v>
      </c>
      <c r="C693" s="393">
        <v>4</v>
      </c>
      <c r="D693" s="393">
        <v>4</v>
      </c>
      <c r="E693" s="162">
        <v>0</v>
      </c>
      <c r="F693" s="162">
        <f t="shared" si="33"/>
        <v>0</v>
      </c>
      <c r="G693" s="162">
        <f t="shared" si="34"/>
        <v>0</v>
      </c>
      <c r="H693" s="162">
        <f t="shared" si="35"/>
        <v>0</v>
      </c>
      <c r="I693" s="263"/>
      <c r="J693" s="224"/>
    </row>
    <row r="694" spans="1:10" x14ac:dyDescent="0.3">
      <c r="A694" s="383" t="s">
        <v>660</v>
      </c>
      <c r="B694" s="384" t="s">
        <v>878</v>
      </c>
      <c r="C694" s="393">
        <v>2</v>
      </c>
      <c r="D694" s="393">
        <v>2</v>
      </c>
      <c r="E694" s="162">
        <v>0</v>
      </c>
      <c r="F694" s="162">
        <f t="shared" si="33"/>
        <v>0</v>
      </c>
      <c r="G694" s="162">
        <f t="shared" si="34"/>
        <v>0</v>
      </c>
      <c r="H694" s="162">
        <f t="shared" si="35"/>
        <v>0</v>
      </c>
      <c r="I694" s="263"/>
      <c r="J694" s="224"/>
    </row>
    <row r="695" spans="1:10" x14ac:dyDescent="0.3">
      <c r="A695" s="383" t="s">
        <v>661</v>
      </c>
      <c r="B695" s="384" t="s">
        <v>870</v>
      </c>
      <c r="C695" s="393">
        <v>2</v>
      </c>
      <c r="D695" s="393">
        <v>2</v>
      </c>
      <c r="E695" s="162">
        <v>0</v>
      </c>
      <c r="F695" s="162">
        <f t="shared" si="33"/>
        <v>0</v>
      </c>
      <c r="G695" s="162">
        <f t="shared" si="34"/>
        <v>0</v>
      </c>
      <c r="H695" s="162">
        <f t="shared" si="35"/>
        <v>0</v>
      </c>
      <c r="I695" s="263"/>
      <c r="J695" s="224"/>
    </row>
    <row r="696" spans="1:10" x14ac:dyDescent="0.3">
      <c r="A696" s="383" t="s">
        <v>1404</v>
      </c>
      <c r="B696" s="384" t="s">
        <v>872</v>
      </c>
      <c r="C696" s="393">
        <v>2</v>
      </c>
      <c r="D696" s="393">
        <v>2</v>
      </c>
      <c r="E696" s="162">
        <v>0</v>
      </c>
      <c r="F696" s="162">
        <f t="shared" si="33"/>
        <v>0</v>
      </c>
      <c r="G696" s="162">
        <f t="shared" si="34"/>
        <v>0</v>
      </c>
      <c r="H696" s="162">
        <f t="shared" si="35"/>
        <v>0</v>
      </c>
      <c r="I696" s="263"/>
      <c r="J696" s="224"/>
    </row>
    <row r="697" spans="1:10" x14ac:dyDescent="0.3">
      <c r="A697" s="379" t="s">
        <v>120</v>
      </c>
      <c r="B697" s="380" t="s">
        <v>801</v>
      </c>
      <c r="C697" s="391">
        <v>0</v>
      </c>
      <c r="D697" s="391">
        <v>0</v>
      </c>
      <c r="E697" s="391"/>
      <c r="F697" s="391"/>
      <c r="G697" s="391"/>
      <c r="H697" s="391"/>
      <c r="I697" s="391"/>
      <c r="J697" s="391"/>
    </row>
    <row r="698" spans="1:10" x14ac:dyDescent="0.3">
      <c r="A698" s="383" t="s">
        <v>1405</v>
      </c>
      <c r="B698" s="387" t="s">
        <v>882</v>
      </c>
      <c r="C698" s="393">
        <v>0</v>
      </c>
      <c r="D698" s="393">
        <v>0</v>
      </c>
      <c r="E698" s="162">
        <v>0</v>
      </c>
      <c r="F698" s="162">
        <f t="shared" si="33"/>
        <v>0</v>
      </c>
      <c r="G698" s="162">
        <f t="shared" si="34"/>
        <v>0</v>
      </c>
      <c r="H698" s="162">
        <f t="shared" si="35"/>
        <v>0</v>
      </c>
      <c r="I698" s="263"/>
      <c r="J698" s="224"/>
    </row>
    <row r="699" spans="1:10" x14ac:dyDescent="0.3">
      <c r="A699" s="383" t="s">
        <v>1406</v>
      </c>
      <c r="B699" s="384" t="s">
        <v>884</v>
      </c>
      <c r="C699" s="393">
        <v>0</v>
      </c>
      <c r="D699" s="393">
        <v>0</v>
      </c>
      <c r="E699" s="162">
        <v>0</v>
      </c>
      <c r="F699" s="162">
        <f t="shared" si="33"/>
        <v>0</v>
      </c>
      <c r="G699" s="162">
        <f t="shared" si="34"/>
        <v>0</v>
      </c>
      <c r="H699" s="162">
        <f t="shared" si="35"/>
        <v>0</v>
      </c>
      <c r="I699" s="263"/>
      <c r="J699" s="224"/>
    </row>
    <row r="700" spans="1:10" x14ac:dyDescent="0.3">
      <c r="A700" s="383" t="s">
        <v>1407</v>
      </c>
      <c r="B700" s="384" t="s">
        <v>870</v>
      </c>
      <c r="C700" s="393">
        <v>0</v>
      </c>
      <c r="D700" s="393">
        <v>0</v>
      </c>
      <c r="E700" s="162">
        <v>0</v>
      </c>
      <c r="F700" s="162">
        <f t="shared" si="33"/>
        <v>0</v>
      </c>
      <c r="G700" s="162">
        <f t="shared" si="34"/>
        <v>0</v>
      </c>
      <c r="H700" s="162">
        <f t="shared" si="35"/>
        <v>0</v>
      </c>
      <c r="I700" s="263"/>
      <c r="J700" s="224"/>
    </row>
    <row r="701" spans="1:10" x14ac:dyDescent="0.3">
      <c r="A701" s="383" t="s">
        <v>1408</v>
      </c>
      <c r="B701" s="384" t="s">
        <v>872</v>
      </c>
      <c r="C701" s="393">
        <v>0</v>
      </c>
      <c r="D701" s="393">
        <v>0</v>
      </c>
      <c r="E701" s="162">
        <v>0</v>
      </c>
      <c r="F701" s="162">
        <f t="shared" si="33"/>
        <v>0</v>
      </c>
      <c r="G701" s="162">
        <f t="shared" si="34"/>
        <v>0</v>
      </c>
      <c r="H701" s="162">
        <f t="shared" si="35"/>
        <v>0</v>
      </c>
      <c r="I701" s="263"/>
      <c r="J701" s="224"/>
    </row>
    <row r="702" spans="1:10" s="256" customFormat="1" ht="18" x14ac:dyDescent="0.3">
      <c r="A702" s="379" t="s">
        <v>1409</v>
      </c>
      <c r="B702" s="380" t="s">
        <v>835</v>
      </c>
      <c r="C702" s="391">
        <v>0</v>
      </c>
      <c r="D702" s="391">
        <v>0</v>
      </c>
      <c r="E702" s="391"/>
      <c r="F702" s="391"/>
      <c r="G702" s="391"/>
      <c r="H702" s="391"/>
      <c r="I702" s="391"/>
      <c r="J702" s="391"/>
    </row>
    <row r="703" spans="1:10" s="262" customFormat="1" ht="15.6" x14ac:dyDescent="0.3">
      <c r="A703" s="383" t="s">
        <v>1410</v>
      </c>
      <c r="B703" s="387" t="s">
        <v>888</v>
      </c>
      <c r="C703" s="393">
        <v>0</v>
      </c>
      <c r="D703" s="393">
        <v>0</v>
      </c>
      <c r="E703" s="162">
        <v>0</v>
      </c>
      <c r="F703" s="162">
        <f t="shared" si="33"/>
        <v>0</v>
      </c>
      <c r="G703" s="162">
        <f t="shared" si="34"/>
        <v>0</v>
      </c>
      <c r="H703" s="162">
        <f t="shared" si="35"/>
        <v>0</v>
      </c>
      <c r="I703" s="263"/>
      <c r="J703" s="224"/>
    </row>
    <row r="704" spans="1:10" x14ac:dyDescent="0.3">
      <c r="A704" s="383" t="s">
        <v>1411</v>
      </c>
      <c r="B704" s="384" t="s">
        <v>890</v>
      </c>
      <c r="C704" s="393">
        <v>0</v>
      </c>
      <c r="D704" s="393">
        <v>0</v>
      </c>
      <c r="E704" s="162">
        <v>0</v>
      </c>
      <c r="F704" s="162">
        <f t="shared" si="33"/>
        <v>0</v>
      </c>
      <c r="G704" s="162">
        <f t="shared" si="34"/>
        <v>0</v>
      </c>
      <c r="H704" s="162">
        <f t="shared" si="35"/>
        <v>0</v>
      </c>
      <c r="I704" s="263"/>
      <c r="J704" s="224"/>
    </row>
    <row r="705" spans="1:10" x14ac:dyDescent="0.3">
      <c r="A705" s="383" t="s">
        <v>1412</v>
      </c>
      <c r="B705" s="385" t="s">
        <v>892</v>
      </c>
      <c r="C705" s="394">
        <v>0</v>
      </c>
      <c r="D705" s="394">
        <v>0</v>
      </c>
      <c r="E705" s="162">
        <v>0</v>
      </c>
      <c r="F705" s="162">
        <f t="shared" si="33"/>
        <v>0</v>
      </c>
      <c r="G705" s="162">
        <f t="shared" si="34"/>
        <v>0</v>
      </c>
      <c r="H705" s="162">
        <f t="shared" si="35"/>
        <v>0</v>
      </c>
      <c r="I705" s="263"/>
      <c r="J705" s="224"/>
    </row>
    <row r="706" spans="1:10" x14ac:dyDescent="0.3">
      <c r="A706" s="383" t="s">
        <v>1413</v>
      </c>
      <c r="B706" s="384" t="s">
        <v>870</v>
      </c>
      <c r="C706" s="393">
        <v>0</v>
      </c>
      <c r="D706" s="393">
        <v>0</v>
      </c>
      <c r="E706" s="162">
        <v>0</v>
      </c>
      <c r="F706" s="162">
        <f t="shared" si="33"/>
        <v>0</v>
      </c>
      <c r="G706" s="162">
        <f t="shared" si="34"/>
        <v>0</v>
      </c>
      <c r="H706" s="162">
        <f t="shared" si="35"/>
        <v>0</v>
      </c>
      <c r="I706" s="263"/>
      <c r="J706" s="224"/>
    </row>
    <row r="707" spans="1:10" x14ac:dyDescent="0.3">
      <c r="A707" s="383" t="s">
        <v>1414</v>
      </c>
      <c r="B707" s="384" t="s">
        <v>872</v>
      </c>
      <c r="C707" s="393">
        <v>0</v>
      </c>
      <c r="D707" s="393">
        <v>0</v>
      </c>
      <c r="E707" s="162">
        <v>0</v>
      </c>
      <c r="F707" s="162">
        <f t="shared" si="33"/>
        <v>0</v>
      </c>
      <c r="G707" s="162">
        <f t="shared" si="34"/>
        <v>0</v>
      </c>
      <c r="H707" s="162">
        <f t="shared" si="35"/>
        <v>0</v>
      </c>
      <c r="I707" s="263"/>
      <c r="J707" s="224"/>
    </row>
    <row r="708" spans="1:10" ht="18" x14ac:dyDescent="0.35">
      <c r="A708" s="377">
        <v>6.3</v>
      </c>
      <c r="B708" s="378" t="s">
        <v>895</v>
      </c>
      <c r="C708" s="390">
        <v>1</v>
      </c>
      <c r="D708" s="390">
        <v>1</v>
      </c>
      <c r="E708" s="390"/>
      <c r="F708" s="390"/>
      <c r="G708" s="390"/>
      <c r="H708" s="390"/>
      <c r="I708" s="390"/>
      <c r="J708" s="390"/>
    </row>
    <row r="709" spans="1:10" x14ac:dyDescent="0.3">
      <c r="A709" s="379" t="s">
        <v>448</v>
      </c>
      <c r="B709" s="380" t="s">
        <v>896</v>
      </c>
      <c r="C709" s="391">
        <v>1</v>
      </c>
      <c r="D709" s="391">
        <v>1</v>
      </c>
      <c r="E709" s="391"/>
      <c r="F709" s="391"/>
      <c r="G709" s="391"/>
      <c r="H709" s="391"/>
      <c r="I709" s="391"/>
      <c r="J709" s="391"/>
    </row>
    <row r="710" spans="1:10" x14ac:dyDescent="0.3">
      <c r="A710" s="381" t="s">
        <v>1415</v>
      </c>
      <c r="B710" s="382" t="s">
        <v>898</v>
      </c>
      <c r="C710" s="392">
        <v>1</v>
      </c>
      <c r="D710" s="392">
        <v>1</v>
      </c>
      <c r="E710" s="392"/>
      <c r="F710" s="392"/>
      <c r="G710" s="392"/>
      <c r="H710" s="392"/>
      <c r="I710" s="392"/>
      <c r="J710" s="392"/>
    </row>
    <row r="711" spans="1:10" x14ac:dyDescent="0.3">
      <c r="A711" s="383" t="s">
        <v>1416</v>
      </c>
      <c r="B711" s="384" t="s">
        <v>900</v>
      </c>
      <c r="C711" s="393">
        <v>1</v>
      </c>
      <c r="D711" s="393">
        <v>1</v>
      </c>
      <c r="E711" s="162">
        <v>0</v>
      </c>
      <c r="F711" s="162">
        <f t="shared" si="33"/>
        <v>0</v>
      </c>
      <c r="G711" s="162">
        <f t="shared" si="34"/>
        <v>0</v>
      </c>
      <c r="H711" s="162">
        <f t="shared" si="35"/>
        <v>0</v>
      </c>
      <c r="I711" s="263"/>
      <c r="J711" s="224"/>
    </row>
    <row r="712" spans="1:10" x14ac:dyDescent="0.3">
      <c r="A712" s="383" t="s">
        <v>1417</v>
      </c>
      <c r="B712" s="384" t="s">
        <v>902</v>
      </c>
      <c r="C712" s="393">
        <v>1</v>
      </c>
      <c r="D712" s="393">
        <v>1</v>
      </c>
      <c r="E712" s="162">
        <v>0</v>
      </c>
      <c r="F712" s="162">
        <f t="shared" si="33"/>
        <v>0</v>
      </c>
      <c r="G712" s="162">
        <f t="shared" si="34"/>
        <v>0</v>
      </c>
      <c r="H712" s="162">
        <f t="shared" si="35"/>
        <v>0</v>
      </c>
      <c r="I712" s="263"/>
      <c r="J712" s="224"/>
    </row>
    <row r="713" spans="1:10" x14ac:dyDescent="0.3">
      <c r="A713" s="383" t="s">
        <v>1418</v>
      </c>
      <c r="B713" s="384" t="s">
        <v>904</v>
      </c>
      <c r="C713" s="393">
        <v>1</v>
      </c>
      <c r="D713" s="393">
        <v>1</v>
      </c>
      <c r="E713" s="162">
        <v>0</v>
      </c>
      <c r="F713" s="162">
        <f t="shared" si="33"/>
        <v>0</v>
      </c>
      <c r="G713" s="162">
        <f t="shared" si="34"/>
        <v>0</v>
      </c>
      <c r="H713" s="162">
        <f t="shared" si="35"/>
        <v>0</v>
      </c>
      <c r="I713" s="263"/>
      <c r="J713" s="224"/>
    </row>
    <row r="714" spans="1:10" x14ac:dyDescent="0.3">
      <c r="A714" s="381" t="s">
        <v>449</v>
      </c>
      <c r="B714" s="382" t="s">
        <v>905</v>
      </c>
      <c r="C714" s="392">
        <v>1</v>
      </c>
      <c r="D714" s="392">
        <v>1</v>
      </c>
      <c r="E714" s="392"/>
      <c r="F714" s="392"/>
      <c r="G714" s="392"/>
      <c r="H714" s="392"/>
      <c r="I714" s="392"/>
      <c r="J714" s="392"/>
    </row>
    <row r="715" spans="1:10" x14ac:dyDescent="0.3">
      <c r="A715" s="383" t="s">
        <v>1419</v>
      </c>
      <c r="B715" s="384" t="s">
        <v>907</v>
      </c>
      <c r="C715" s="393">
        <v>1</v>
      </c>
      <c r="D715" s="393">
        <v>1</v>
      </c>
      <c r="E715" s="162">
        <v>0</v>
      </c>
      <c r="F715" s="162">
        <f t="shared" si="33"/>
        <v>0</v>
      </c>
      <c r="G715" s="162">
        <f t="shared" si="34"/>
        <v>0</v>
      </c>
      <c r="H715" s="162">
        <f t="shared" si="35"/>
        <v>0</v>
      </c>
      <c r="I715" s="263"/>
      <c r="J715" s="224"/>
    </row>
    <row r="716" spans="1:10" x14ac:dyDescent="0.3">
      <c r="A716" s="383" t="s">
        <v>1420</v>
      </c>
      <c r="B716" s="384" t="s">
        <v>909</v>
      </c>
      <c r="C716" s="393">
        <v>1</v>
      </c>
      <c r="D716" s="393">
        <v>1</v>
      </c>
      <c r="E716" s="162">
        <v>0</v>
      </c>
      <c r="F716" s="162">
        <f t="shared" si="33"/>
        <v>0</v>
      </c>
      <c r="G716" s="162">
        <f t="shared" si="34"/>
        <v>0</v>
      </c>
      <c r="H716" s="162">
        <f t="shared" si="35"/>
        <v>0</v>
      </c>
      <c r="I716" s="263"/>
      <c r="J716" s="224"/>
    </row>
    <row r="717" spans="1:10" x14ac:dyDescent="0.3">
      <c r="A717" s="381" t="s">
        <v>1421</v>
      </c>
      <c r="B717" s="382" t="s">
        <v>911</v>
      </c>
      <c r="C717" s="392">
        <v>1</v>
      </c>
      <c r="D717" s="392">
        <v>2</v>
      </c>
      <c r="E717" s="392"/>
      <c r="F717" s="392"/>
      <c r="G717" s="392"/>
      <c r="H717" s="392"/>
      <c r="I717" s="392"/>
      <c r="J717" s="392"/>
    </row>
    <row r="718" spans="1:10" x14ac:dyDescent="0.3">
      <c r="A718" s="383" t="s">
        <v>1422</v>
      </c>
      <c r="B718" s="384" t="s">
        <v>913</v>
      </c>
      <c r="C718" s="393">
        <v>2</v>
      </c>
      <c r="D718" s="393">
        <v>2</v>
      </c>
      <c r="E718" s="162">
        <v>0</v>
      </c>
      <c r="F718" s="162">
        <f t="shared" si="33"/>
        <v>0</v>
      </c>
      <c r="G718" s="162">
        <f t="shared" si="34"/>
        <v>0</v>
      </c>
      <c r="H718" s="162">
        <f t="shared" si="35"/>
        <v>0</v>
      </c>
      <c r="I718" s="263"/>
      <c r="J718" s="224"/>
    </row>
    <row r="719" spans="1:10" x14ac:dyDescent="0.3">
      <c r="A719" s="381" t="s">
        <v>1423</v>
      </c>
      <c r="B719" s="382" t="s">
        <v>915</v>
      </c>
      <c r="C719" s="392">
        <v>1</v>
      </c>
      <c r="D719" s="392">
        <v>1</v>
      </c>
      <c r="E719" s="392"/>
      <c r="F719" s="392"/>
      <c r="G719" s="392"/>
      <c r="H719" s="392"/>
      <c r="I719" s="392"/>
      <c r="J719" s="392"/>
    </row>
    <row r="720" spans="1:10" x14ac:dyDescent="0.3">
      <c r="A720" s="383" t="s">
        <v>1424</v>
      </c>
      <c r="B720" s="384" t="s">
        <v>785</v>
      </c>
      <c r="C720" s="393">
        <v>2</v>
      </c>
      <c r="D720" s="393">
        <v>2</v>
      </c>
      <c r="E720" s="162">
        <v>0</v>
      </c>
      <c r="F720" s="162">
        <f t="shared" si="33"/>
        <v>0</v>
      </c>
      <c r="G720" s="162">
        <f t="shared" si="34"/>
        <v>0</v>
      </c>
      <c r="H720" s="162">
        <f t="shared" si="35"/>
        <v>0</v>
      </c>
      <c r="I720" s="263"/>
      <c r="J720" s="224"/>
    </row>
    <row r="721" spans="1:10" s="256" customFormat="1" ht="18" x14ac:dyDescent="0.3">
      <c r="A721" s="383" t="s">
        <v>1425</v>
      </c>
      <c r="B721" s="384" t="s">
        <v>918</v>
      </c>
      <c r="C721" s="393">
        <v>1</v>
      </c>
      <c r="D721" s="393">
        <v>1</v>
      </c>
      <c r="E721" s="162">
        <v>0</v>
      </c>
      <c r="F721" s="162">
        <f t="shared" si="33"/>
        <v>0</v>
      </c>
      <c r="G721" s="162">
        <f t="shared" si="34"/>
        <v>0</v>
      </c>
      <c r="H721" s="162">
        <f t="shared" si="35"/>
        <v>0</v>
      </c>
      <c r="I721" s="263"/>
      <c r="J721" s="264"/>
    </row>
    <row r="722" spans="1:10" s="262" customFormat="1" ht="15.6" x14ac:dyDescent="0.3">
      <c r="A722" s="383" t="s">
        <v>1426</v>
      </c>
      <c r="B722" s="384" t="s">
        <v>920</v>
      </c>
      <c r="C722" s="393">
        <v>1</v>
      </c>
      <c r="D722" s="393">
        <v>1</v>
      </c>
      <c r="E722" s="162">
        <v>0</v>
      </c>
      <c r="F722" s="162">
        <f t="shared" si="33"/>
        <v>0</v>
      </c>
      <c r="G722" s="162">
        <f t="shared" si="34"/>
        <v>0</v>
      </c>
      <c r="H722" s="162">
        <f t="shared" si="35"/>
        <v>0</v>
      </c>
      <c r="I722" s="263"/>
      <c r="J722" s="261"/>
    </row>
    <row r="723" spans="1:10" x14ac:dyDescent="0.3">
      <c r="A723" s="383" t="s">
        <v>1427</v>
      </c>
      <c r="B723" s="384" t="s">
        <v>922</v>
      </c>
      <c r="C723" s="393">
        <v>1</v>
      </c>
      <c r="D723" s="393">
        <v>1</v>
      </c>
      <c r="E723" s="162">
        <v>0</v>
      </c>
      <c r="F723" s="162">
        <f t="shared" si="33"/>
        <v>0</v>
      </c>
      <c r="G723" s="162">
        <f t="shared" si="34"/>
        <v>0</v>
      </c>
      <c r="H723" s="162">
        <f t="shared" si="35"/>
        <v>0</v>
      </c>
      <c r="I723" s="263"/>
      <c r="J723" s="224"/>
    </row>
    <row r="724" spans="1:10" x14ac:dyDescent="0.3">
      <c r="A724" s="383" t="s">
        <v>1428</v>
      </c>
      <c r="B724" s="384" t="s">
        <v>924</v>
      </c>
      <c r="C724" s="393">
        <v>1</v>
      </c>
      <c r="D724" s="393">
        <v>1</v>
      </c>
      <c r="E724" s="162">
        <v>0</v>
      </c>
      <c r="F724" s="162">
        <f t="shared" si="33"/>
        <v>0</v>
      </c>
      <c r="G724" s="162">
        <f t="shared" si="34"/>
        <v>0</v>
      </c>
      <c r="H724" s="162">
        <f t="shared" si="35"/>
        <v>0</v>
      </c>
      <c r="I724" s="263"/>
      <c r="J724" s="224"/>
    </row>
    <row r="725" spans="1:10" x14ac:dyDescent="0.3">
      <c r="A725" s="379" t="s">
        <v>449</v>
      </c>
      <c r="B725" s="380" t="s">
        <v>925</v>
      </c>
      <c r="C725" s="391">
        <v>1</v>
      </c>
      <c r="D725" s="522">
        <v>1</v>
      </c>
      <c r="E725" s="391"/>
      <c r="F725" s="391"/>
      <c r="G725" s="391"/>
      <c r="H725" s="391"/>
      <c r="I725" s="391"/>
      <c r="J725" s="391"/>
    </row>
    <row r="726" spans="1:10" x14ac:dyDescent="0.3">
      <c r="A726" s="383" t="s">
        <v>1419</v>
      </c>
      <c r="B726" s="384" t="s">
        <v>926</v>
      </c>
      <c r="C726" s="393">
        <v>1</v>
      </c>
      <c r="D726" s="519">
        <v>1</v>
      </c>
      <c r="E726" s="162">
        <v>0</v>
      </c>
      <c r="F726" s="162">
        <f t="shared" si="33"/>
        <v>0</v>
      </c>
      <c r="G726" s="162">
        <f t="shared" si="34"/>
        <v>0</v>
      </c>
      <c r="H726" s="162">
        <f t="shared" si="35"/>
        <v>0</v>
      </c>
      <c r="I726" s="263"/>
      <c r="J726" s="224"/>
    </row>
    <row r="727" spans="1:10" x14ac:dyDescent="0.3">
      <c r="A727" s="383" t="s">
        <v>1420</v>
      </c>
      <c r="B727" s="384" t="s">
        <v>907</v>
      </c>
      <c r="C727" s="393">
        <v>0</v>
      </c>
      <c r="D727" s="393">
        <v>0</v>
      </c>
      <c r="E727" s="162">
        <v>0</v>
      </c>
      <c r="F727" s="162">
        <f t="shared" si="33"/>
        <v>0</v>
      </c>
      <c r="G727" s="162">
        <f t="shared" si="34"/>
        <v>0</v>
      </c>
      <c r="H727" s="162">
        <f t="shared" si="35"/>
        <v>0</v>
      </c>
      <c r="I727" s="263"/>
      <c r="J727" s="224"/>
    </row>
    <row r="728" spans="1:10" x14ac:dyDescent="0.3">
      <c r="A728" s="383" t="s">
        <v>1429</v>
      </c>
      <c r="B728" s="384" t="s">
        <v>909</v>
      </c>
      <c r="C728" s="393">
        <v>0</v>
      </c>
      <c r="D728" s="393">
        <v>0</v>
      </c>
      <c r="E728" s="162">
        <v>0</v>
      </c>
      <c r="F728" s="162">
        <f t="shared" si="33"/>
        <v>0</v>
      </c>
      <c r="G728" s="162">
        <f t="shared" si="34"/>
        <v>0</v>
      </c>
      <c r="H728" s="162">
        <f t="shared" si="35"/>
        <v>0</v>
      </c>
      <c r="I728" s="263"/>
      <c r="J728" s="224"/>
    </row>
    <row r="729" spans="1:10" x14ac:dyDescent="0.3">
      <c r="A729" s="383" t="s">
        <v>1430</v>
      </c>
      <c r="B729" s="384" t="s">
        <v>913</v>
      </c>
      <c r="C729" s="393">
        <v>1</v>
      </c>
      <c r="D729" s="393">
        <v>1</v>
      </c>
      <c r="E729" s="162">
        <v>0</v>
      </c>
      <c r="F729" s="162">
        <f t="shared" si="33"/>
        <v>0</v>
      </c>
      <c r="G729" s="162">
        <f t="shared" si="34"/>
        <v>0</v>
      </c>
      <c r="H729" s="162">
        <f t="shared" si="35"/>
        <v>0</v>
      </c>
      <c r="I729" s="263"/>
      <c r="J729" s="224"/>
    </row>
    <row r="730" spans="1:10" x14ac:dyDescent="0.3">
      <c r="A730" s="383" t="s">
        <v>1431</v>
      </c>
      <c r="B730" s="384" t="s">
        <v>930</v>
      </c>
      <c r="C730" s="393">
        <v>1</v>
      </c>
      <c r="D730" s="393">
        <v>1</v>
      </c>
      <c r="E730" s="162">
        <v>0</v>
      </c>
      <c r="F730" s="162">
        <f t="shared" si="33"/>
        <v>0</v>
      </c>
      <c r="G730" s="162">
        <f t="shared" si="34"/>
        <v>0</v>
      </c>
      <c r="H730" s="162">
        <f t="shared" si="35"/>
        <v>0</v>
      </c>
      <c r="I730" s="263"/>
      <c r="J730" s="224"/>
    </row>
    <row r="731" spans="1:10" ht="21" x14ac:dyDescent="0.4">
      <c r="A731" s="375">
        <v>7</v>
      </c>
      <c r="B731" s="376" t="s">
        <v>1432</v>
      </c>
      <c r="C731" s="414">
        <v>1</v>
      </c>
      <c r="D731" s="414">
        <v>2</v>
      </c>
      <c r="E731" s="414"/>
      <c r="F731" s="414"/>
      <c r="G731" s="414"/>
      <c r="H731" s="414"/>
      <c r="I731" s="414"/>
      <c r="J731" s="414"/>
    </row>
    <row r="732" spans="1:10" ht="18" x14ac:dyDescent="0.35">
      <c r="A732" s="377">
        <v>7.1</v>
      </c>
      <c r="B732" s="378" t="s">
        <v>742</v>
      </c>
      <c r="C732" s="390">
        <v>1</v>
      </c>
      <c r="D732" s="520">
        <v>2</v>
      </c>
      <c r="E732" s="390"/>
      <c r="F732" s="390"/>
      <c r="G732" s="390"/>
      <c r="H732" s="390"/>
      <c r="I732" s="390"/>
      <c r="J732" s="390"/>
    </row>
    <row r="733" spans="1:10" x14ac:dyDescent="0.3">
      <c r="A733" s="379" t="s">
        <v>1433</v>
      </c>
      <c r="B733" s="380" t="s">
        <v>743</v>
      </c>
      <c r="C733" s="391">
        <v>1</v>
      </c>
      <c r="D733" s="391">
        <v>2</v>
      </c>
      <c r="E733" s="391"/>
      <c r="F733" s="391"/>
      <c r="G733" s="391"/>
      <c r="H733" s="391"/>
      <c r="I733" s="391"/>
      <c r="J733" s="391"/>
    </row>
    <row r="734" spans="1:10" x14ac:dyDescent="0.3">
      <c r="A734" s="381" t="s">
        <v>1434</v>
      </c>
      <c r="B734" s="382" t="s">
        <v>745</v>
      </c>
      <c r="C734" s="392">
        <v>0</v>
      </c>
      <c r="D734" s="392">
        <v>0</v>
      </c>
      <c r="E734" s="392"/>
      <c r="F734" s="392"/>
      <c r="G734" s="392"/>
      <c r="H734" s="392"/>
      <c r="I734" s="392"/>
      <c r="J734" s="392"/>
    </row>
    <row r="735" spans="1:10" x14ac:dyDescent="0.3">
      <c r="A735" s="383" t="s">
        <v>1435</v>
      </c>
      <c r="B735" s="384" t="s">
        <v>747</v>
      </c>
      <c r="C735" s="393">
        <v>0</v>
      </c>
      <c r="D735" s="393">
        <v>0</v>
      </c>
      <c r="E735" s="162">
        <v>0</v>
      </c>
      <c r="F735" s="162">
        <f t="shared" si="33"/>
        <v>0</v>
      </c>
      <c r="G735" s="162">
        <f t="shared" si="34"/>
        <v>0</v>
      </c>
      <c r="H735" s="162">
        <f t="shared" si="35"/>
        <v>0</v>
      </c>
      <c r="I735" s="263"/>
      <c r="J735" s="224"/>
    </row>
    <row r="736" spans="1:10" x14ac:dyDescent="0.3">
      <c r="A736" s="381" t="s">
        <v>1436</v>
      </c>
      <c r="B736" s="382" t="s">
        <v>749</v>
      </c>
      <c r="C736" s="392">
        <v>0</v>
      </c>
      <c r="D736" s="392">
        <v>0</v>
      </c>
      <c r="E736" s="392"/>
      <c r="F736" s="392"/>
      <c r="G736" s="392"/>
      <c r="H736" s="392"/>
      <c r="I736" s="392"/>
      <c r="J736" s="392"/>
    </row>
    <row r="737" spans="1:10" x14ac:dyDescent="0.3">
      <c r="A737" s="383" t="s">
        <v>1437</v>
      </c>
      <c r="B737" s="384" t="s">
        <v>751</v>
      </c>
      <c r="C737" s="393">
        <v>0</v>
      </c>
      <c r="D737" s="393">
        <v>0</v>
      </c>
      <c r="E737" s="162">
        <v>0</v>
      </c>
      <c r="F737" s="162">
        <f t="shared" si="33"/>
        <v>0</v>
      </c>
      <c r="G737" s="162">
        <f t="shared" si="34"/>
        <v>0</v>
      </c>
      <c r="H737" s="162">
        <f t="shared" si="35"/>
        <v>0</v>
      </c>
      <c r="I737" s="263"/>
      <c r="J737" s="224"/>
    </row>
    <row r="738" spans="1:10" x14ac:dyDescent="0.3">
      <c r="A738" s="383" t="s">
        <v>1438</v>
      </c>
      <c r="B738" s="384" t="s">
        <v>753</v>
      </c>
      <c r="C738" s="393">
        <v>2</v>
      </c>
      <c r="D738" s="519">
        <v>4</v>
      </c>
      <c r="E738" s="162">
        <v>0</v>
      </c>
      <c r="F738" s="162">
        <f t="shared" si="33"/>
        <v>0</v>
      </c>
      <c r="G738" s="162">
        <f t="shared" si="34"/>
        <v>0</v>
      </c>
      <c r="H738" s="162">
        <f t="shared" si="35"/>
        <v>0</v>
      </c>
      <c r="I738" s="263"/>
      <c r="J738" s="224"/>
    </row>
    <row r="739" spans="1:10" x14ac:dyDescent="0.3">
      <c r="A739" s="383" t="s">
        <v>1439</v>
      </c>
      <c r="B739" s="384" t="s">
        <v>755</v>
      </c>
      <c r="C739" s="393">
        <v>0</v>
      </c>
      <c r="D739" s="393">
        <v>0</v>
      </c>
      <c r="E739" s="162">
        <v>0</v>
      </c>
      <c r="F739" s="162">
        <f t="shared" si="33"/>
        <v>0</v>
      </c>
      <c r="G739" s="162">
        <f t="shared" si="34"/>
        <v>0</v>
      </c>
      <c r="H739" s="162">
        <f t="shared" si="35"/>
        <v>0</v>
      </c>
      <c r="I739" s="263"/>
      <c r="J739" s="224"/>
    </row>
    <row r="740" spans="1:10" x14ac:dyDescent="0.3">
      <c r="A740" s="383" t="s">
        <v>1440</v>
      </c>
      <c r="B740" s="384" t="s">
        <v>450</v>
      </c>
      <c r="C740" s="393">
        <v>0</v>
      </c>
      <c r="D740" s="393">
        <v>0</v>
      </c>
      <c r="E740" s="162">
        <v>0</v>
      </c>
      <c r="F740" s="162">
        <f t="shared" si="33"/>
        <v>0</v>
      </c>
      <c r="G740" s="162">
        <f t="shared" si="34"/>
        <v>0</v>
      </c>
      <c r="H740" s="162">
        <f t="shared" si="35"/>
        <v>0</v>
      </c>
      <c r="I740" s="263"/>
      <c r="J740" s="224"/>
    </row>
    <row r="741" spans="1:10" x14ac:dyDescent="0.3">
      <c r="A741" s="383" t="s">
        <v>1441</v>
      </c>
      <c r="B741" s="384" t="s">
        <v>758</v>
      </c>
      <c r="C741" s="393">
        <v>1</v>
      </c>
      <c r="D741" s="393">
        <v>2</v>
      </c>
      <c r="E741" s="162">
        <v>0</v>
      </c>
      <c r="F741" s="162">
        <f t="shared" si="33"/>
        <v>0</v>
      </c>
      <c r="G741" s="162">
        <f t="shared" si="34"/>
        <v>0</v>
      </c>
      <c r="H741" s="162">
        <f t="shared" si="35"/>
        <v>0</v>
      </c>
      <c r="I741" s="263"/>
      <c r="J741" s="224"/>
    </row>
    <row r="742" spans="1:10" x14ac:dyDescent="0.3">
      <c r="A742" s="379" t="s">
        <v>1442</v>
      </c>
      <c r="B742" s="380" t="s">
        <v>759</v>
      </c>
      <c r="C742" s="391">
        <v>0</v>
      </c>
      <c r="D742" s="391">
        <v>0</v>
      </c>
      <c r="E742" s="391"/>
      <c r="F742" s="391"/>
      <c r="G742" s="391"/>
      <c r="H742" s="391"/>
      <c r="I742" s="391"/>
      <c r="J742" s="391"/>
    </row>
    <row r="743" spans="1:10" x14ac:dyDescent="0.3">
      <c r="A743" s="381" t="s">
        <v>1443</v>
      </c>
      <c r="B743" s="382" t="s">
        <v>761</v>
      </c>
      <c r="C743" s="392">
        <v>0</v>
      </c>
      <c r="D743" s="392">
        <v>0</v>
      </c>
      <c r="E743" s="392"/>
      <c r="F743" s="392"/>
      <c r="G743" s="392"/>
      <c r="H743" s="392"/>
      <c r="I743" s="392"/>
      <c r="J743" s="392"/>
    </row>
    <row r="744" spans="1:10" x14ac:dyDescent="0.3">
      <c r="A744" s="383" t="s">
        <v>1444</v>
      </c>
      <c r="B744" s="384" t="s">
        <v>763</v>
      </c>
      <c r="C744" s="393">
        <v>0</v>
      </c>
      <c r="D744" s="393">
        <v>0</v>
      </c>
      <c r="E744" s="162">
        <v>0</v>
      </c>
      <c r="F744" s="162">
        <f t="shared" si="33"/>
        <v>0</v>
      </c>
      <c r="G744" s="162">
        <f t="shared" si="34"/>
        <v>0</v>
      </c>
      <c r="H744" s="162">
        <f t="shared" si="35"/>
        <v>0</v>
      </c>
      <c r="I744" s="263"/>
      <c r="J744" s="224"/>
    </row>
    <row r="745" spans="1:10" x14ac:dyDescent="0.3">
      <c r="A745" s="383" t="s">
        <v>1445</v>
      </c>
      <c r="B745" s="384" t="s">
        <v>766</v>
      </c>
      <c r="C745" s="393">
        <v>0</v>
      </c>
      <c r="D745" s="393">
        <v>0</v>
      </c>
      <c r="E745" s="162">
        <v>0</v>
      </c>
      <c r="F745" s="162">
        <f t="shared" ref="F745:F806" si="36">E745*D745</f>
        <v>0</v>
      </c>
      <c r="G745" s="162">
        <f t="shared" ref="G745:G806" si="37">F745*$G$4</f>
        <v>0</v>
      </c>
      <c r="H745" s="162">
        <f t="shared" ref="H745:H806" si="38">F745+G745</f>
        <v>0</v>
      </c>
      <c r="I745" s="263"/>
      <c r="J745" s="224"/>
    </row>
    <row r="746" spans="1:10" x14ac:dyDescent="0.3">
      <c r="A746" s="383" t="s">
        <v>1446</v>
      </c>
      <c r="B746" s="384" t="s">
        <v>768</v>
      </c>
      <c r="C746" s="393">
        <v>0</v>
      </c>
      <c r="D746" s="393">
        <v>0</v>
      </c>
      <c r="E746" s="162">
        <v>0</v>
      </c>
      <c r="F746" s="162">
        <f t="shared" si="36"/>
        <v>0</v>
      </c>
      <c r="G746" s="162">
        <f t="shared" si="37"/>
        <v>0</v>
      </c>
      <c r="H746" s="162">
        <f t="shared" si="38"/>
        <v>0</v>
      </c>
      <c r="I746" s="263"/>
      <c r="J746" s="224"/>
    </row>
    <row r="747" spans="1:10" x14ac:dyDescent="0.3">
      <c r="A747" s="381" t="s">
        <v>1447</v>
      </c>
      <c r="B747" s="382" t="s">
        <v>770</v>
      </c>
      <c r="C747" s="392">
        <v>0</v>
      </c>
      <c r="D747" s="392">
        <v>0</v>
      </c>
      <c r="E747" s="392"/>
      <c r="F747" s="392"/>
      <c r="G747" s="392"/>
      <c r="H747" s="392"/>
      <c r="I747" s="392"/>
      <c r="J747" s="392"/>
    </row>
    <row r="748" spans="1:10" x14ac:dyDescent="0.3">
      <c r="A748" s="383" t="s">
        <v>1448</v>
      </c>
      <c r="B748" s="384" t="s">
        <v>763</v>
      </c>
      <c r="C748" s="393">
        <v>0</v>
      </c>
      <c r="D748" s="393">
        <v>0</v>
      </c>
      <c r="E748" s="162">
        <v>0</v>
      </c>
      <c r="F748" s="162">
        <f t="shared" si="36"/>
        <v>0</v>
      </c>
      <c r="G748" s="162">
        <f t="shared" si="37"/>
        <v>0</v>
      </c>
      <c r="H748" s="162">
        <f t="shared" si="38"/>
        <v>0</v>
      </c>
      <c r="I748" s="263"/>
      <c r="J748" s="224"/>
    </row>
    <row r="749" spans="1:10" x14ac:dyDescent="0.3">
      <c r="A749" s="381" t="s">
        <v>1449</v>
      </c>
      <c r="B749" s="382" t="s">
        <v>773</v>
      </c>
      <c r="C749" s="392">
        <v>0</v>
      </c>
      <c r="D749" s="392">
        <v>0</v>
      </c>
      <c r="E749" s="392"/>
      <c r="F749" s="392"/>
      <c r="G749" s="392"/>
      <c r="H749" s="392"/>
      <c r="I749" s="392"/>
      <c r="J749" s="392"/>
    </row>
    <row r="750" spans="1:10" x14ac:dyDescent="0.3">
      <c r="A750" s="383" t="s">
        <v>1450</v>
      </c>
      <c r="B750" s="384" t="s">
        <v>775</v>
      </c>
      <c r="C750" s="393">
        <v>0</v>
      </c>
      <c r="D750" s="393">
        <v>0</v>
      </c>
      <c r="E750" s="162">
        <v>0</v>
      </c>
      <c r="F750" s="162">
        <f t="shared" si="36"/>
        <v>0</v>
      </c>
      <c r="G750" s="162">
        <f t="shared" si="37"/>
        <v>0</v>
      </c>
      <c r="H750" s="162">
        <f t="shared" si="38"/>
        <v>0</v>
      </c>
      <c r="I750" s="263"/>
      <c r="J750" s="224"/>
    </row>
    <row r="751" spans="1:10" x14ac:dyDescent="0.3">
      <c r="A751" s="383" t="s">
        <v>1451</v>
      </c>
      <c r="B751" s="384" t="s">
        <v>777</v>
      </c>
      <c r="C751" s="393">
        <v>0</v>
      </c>
      <c r="D751" s="393">
        <v>0</v>
      </c>
      <c r="E751" s="162">
        <v>0</v>
      </c>
      <c r="F751" s="162">
        <f t="shared" si="36"/>
        <v>0</v>
      </c>
      <c r="G751" s="162">
        <f t="shared" si="37"/>
        <v>0</v>
      </c>
      <c r="H751" s="162">
        <f t="shared" si="38"/>
        <v>0</v>
      </c>
      <c r="I751" s="263"/>
      <c r="J751" s="224"/>
    </row>
    <row r="752" spans="1:10" x14ac:dyDescent="0.3">
      <c r="A752" s="381" t="s">
        <v>1452</v>
      </c>
      <c r="B752" s="382" t="s">
        <v>392</v>
      </c>
      <c r="C752" s="392">
        <v>0</v>
      </c>
      <c r="D752" s="392">
        <v>0</v>
      </c>
      <c r="E752" s="392"/>
      <c r="F752" s="392"/>
      <c r="G752" s="392"/>
      <c r="H752" s="392"/>
      <c r="I752" s="392"/>
      <c r="J752" s="392"/>
    </row>
    <row r="753" spans="1:10" x14ac:dyDescent="0.3">
      <c r="A753" s="383" t="s">
        <v>1453</v>
      </c>
      <c r="B753" s="384" t="s">
        <v>780</v>
      </c>
      <c r="C753" s="393">
        <v>0</v>
      </c>
      <c r="D753" s="393">
        <v>0</v>
      </c>
      <c r="E753" s="162">
        <v>0</v>
      </c>
      <c r="F753" s="162">
        <f t="shared" si="36"/>
        <v>0</v>
      </c>
      <c r="G753" s="162">
        <f t="shared" si="37"/>
        <v>0</v>
      </c>
      <c r="H753" s="162">
        <f t="shared" si="38"/>
        <v>0</v>
      </c>
      <c r="I753" s="263"/>
      <c r="J753" s="224"/>
    </row>
    <row r="754" spans="1:10" x14ac:dyDescent="0.3">
      <c r="A754" s="386" t="s">
        <v>1454</v>
      </c>
      <c r="B754" s="385" t="s">
        <v>764</v>
      </c>
      <c r="C754" s="394">
        <v>0</v>
      </c>
      <c r="D754" s="394">
        <v>0</v>
      </c>
      <c r="E754" s="162">
        <v>0</v>
      </c>
      <c r="F754" s="162">
        <f t="shared" si="36"/>
        <v>0</v>
      </c>
      <c r="G754" s="162">
        <f t="shared" si="37"/>
        <v>0</v>
      </c>
      <c r="H754" s="162">
        <f t="shared" si="38"/>
        <v>0</v>
      </c>
      <c r="I754" s="263"/>
      <c r="J754" s="224"/>
    </row>
    <row r="755" spans="1:10" x14ac:dyDescent="0.3">
      <c r="A755" s="386" t="s">
        <v>1455</v>
      </c>
      <c r="B755" s="385" t="s">
        <v>783</v>
      </c>
      <c r="C755" s="394">
        <v>0</v>
      </c>
      <c r="D755" s="394">
        <v>0</v>
      </c>
      <c r="E755" s="162">
        <v>0</v>
      </c>
      <c r="F755" s="162">
        <f t="shared" si="36"/>
        <v>0</v>
      </c>
      <c r="G755" s="162">
        <f t="shared" si="37"/>
        <v>0</v>
      </c>
      <c r="H755" s="162">
        <f t="shared" si="38"/>
        <v>0</v>
      </c>
      <c r="I755" s="263"/>
      <c r="J755" s="224"/>
    </row>
    <row r="756" spans="1:10" x14ac:dyDescent="0.3">
      <c r="A756" s="386" t="s">
        <v>1456</v>
      </c>
      <c r="B756" s="385" t="s">
        <v>785</v>
      </c>
      <c r="C756" s="394">
        <v>0</v>
      </c>
      <c r="D756" s="394">
        <v>0</v>
      </c>
      <c r="E756" s="162">
        <v>0</v>
      </c>
      <c r="F756" s="162">
        <f t="shared" si="36"/>
        <v>0</v>
      </c>
      <c r="G756" s="162">
        <f t="shared" si="37"/>
        <v>0</v>
      </c>
      <c r="H756" s="162">
        <f t="shared" si="38"/>
        <v>0</v>
      </c>
      <c r="I756" s="263"/>
      <c r="J756" s="224"/>
    </row>
    <row r="757" spans="1:10" x14ac:dyDescent="0.3">
      <c r="A757" s="381" t="s">
        <v>1457</v>
      </c>
      <c r="B757" s="382" t="s">
        <v>787</v>
      </c>
      <c r="C757" s="392">
        <v>0</v>
      </c>
      <c r="D757" s="392">
        <v>0</v>
      </c>
      <c r="E757" s="392"/>
      <c r="F757" s="392"/>
      <c r="G757" s="392"/>
      <c r="H757" s="392"/>
      <c r="I757" s="392"/>
      <c r="J757" s="392"/>
    </row>
    <row r="758" spans="1:10" x14ac:dyDescent="0.3">
      <c r="A758" s="383" t="s">
        <v>1458</v>
      </c>
      <c r="B758" s="384" t="s">
        <v>789</v>
      </c>
      <c r="C758" s="393">
        <v>0</v>
      </c>
      <c r="D758" s="393">
        <v>0</v>
      </c>
      <c r="E758" s="162">
        <v>0</v>
      </c>
      <c r="F758" s="162">
        <f t="shared" si="36"/>
        <v>0</v>
      </c>
      <c r="G758" s="162">
        <f t="shared" si="37"/>
        <v>0</v>
      </c>
      <c r="H758" s="162">
        <f t="shared" si="38"/>
        <v>0</v>
      </c>
      <c r="I758" s="263"/>
      <c r="J758" s="224"/>
    </row>
    <row r="759" spans="1:10" x14ac:dyDescent="0.3">
      <c r="A759" s="386" t="s">
        <v>1459</v>
      </c>
      <c r="B759" s="385" t="s">
        <v>791</v>
      </c>
      <c r="C759" s="394">
        <v>0</v>
      </c>
      <c r="D759" s="394">
        <v>0</v>
      </c>
      <c r="E759" s="162">
        <v>0</v>
      </c>
      <c r="F759" s="162">
        <f t="shared" si="36"/>
        <v>0</v>
      </c>
      <c r="G759" s="162">
        <f t="shared" si="37"/>
        <v>0</v>
      </c>
      <c r="H759" s="162">
        <f t="shared" si="38"/>
        <v>0</v>
      </c>
      <c r="I759" s="263"/>
      <c r="J759" s="224"/>
    </row>
    <row r="760" spans="1:10" x14ac:dyDescent="0.3">
      <c r="A760" s="383" t="s">
        <v>1460</v>
      </c>
      <c r="B760" s="384" t="s">
        <v>793</v>
      </c>
      <c r="C760" s="393">
        <v>0</v>
      </c>
      <c r="D760" s="393">
        <v>0</v>
      </c>
      <c r="E760" s="162">
        <v>0</v>
      </c>
      <c r="F760" s="162">
        <f t="shared" si="36"/>
        <v>0</v>
      </c>
      <c r="G760" s="162">
        <f t="shared" si="37"/>
        <v>0</v>
      </c>
      <c r="H760" s="162">
        <f t="shared" si="38"/>
        <v>0</v>
      </c>
      <c r="I760" s="263"/>
      <c r="J760" s="224"/>
    </row>
    <row r="761" spans="1:10" x14ac:dyDescent="0.3">
      <c r="A761" s="386" t="s">
        <v>1461</v>
      </c>
      <c r="B761" s="385" t="s">
        <v>791</v>
      </c>
      <c r="C761" s="394">
        <v>0</v>
      </c>
      <c r="D761" s="394">
        <v>0</v>
      </c>
      <c r="E761" s="162">
        <v>0</v>
      </c>
      <c r="F761" s="162">
        <f t="shared" si="36"/>
        <v>0</v>
      </c>
      <c r="G761" s="162">
        <f t="shared" si="37"/>
        <v>0</v>
      </c>
      <c r="H761" s="162">
        <f t="shared" si="38"/>
        <v>0</v>
      </c>
      <c r="I761" s="263"/>
      <c r="J761" s="224"/>
    </row>
    <row r="762" spans="1:10" x14ac:dyDescent="0.3">
      <c r="A762" s="383" t="s">
        <v>1462</v>
      </c>
      <c r="B762" s="384" t="s">
        <v>796</v>
      </c>
      <c r="C762" s="393">
        <v>0</v>
      </c>
      <c r="D762" s="393">
        <v>0</v>
      </c>
      <c r="E762" s="162">
        <v>0</v>
      </c>
      <c r="F762" s="162">
        <f t="shared" si="36"/>
        <v>0</v>
      </c>
      <c r="G762" s="162">
        <f t="shared" si="37"/>
        <v>0</v>
      </c>
      <c r="H762" s="162">
        <f t="shared" si="38"/>
        <v>0</v>
      </c>
      <c r="I762" s="263"/>
      <c r="J762" s="224"/>
    </row>
    <row r="763" spans="1:10" x14ac:dyDescent="0.3">
      <c r="A763" s="383" t="s">
        <v>1463</v>
      </c>
      <c r="B763" s="384" t="s">
        <v>798</v>
      </c>
      <c r="C763" s="393">
        <v>0</v>
      </c>
      <c r="D763" s="393">
        <v>0</v>
      </c>
      <c r="E763" s="162">
        <v>0</v>
      </c>
      <c r="F763" s="162">
        <f t="shared" si="36"/>
        <v>0</v>
      </c>
      <c r="G763" s="162">
        <f t="shared" si="37"/>
        <v>0</v>
      </c>
      <c r="H763" s="162">
        <f t="shared" si="38"/>
        <v>0</v>
      </c>
      <c r="I763" s="263"/>
      <c r="J763" s="224"/>
    </row>
    <row r="764" spans="1:10" x14ac:dyDescent="0.3">
      <c r="A764" s="383" t="s">
        <v>1464</v>
      </c>
      <c r="B764" s="384" t="s">
        <v>800</v>
      </c>
      <c r="C764" s="393">
        <v>0</v>
      </c>
      <c r="D764" s="393">
        <v>0</v>
      </c>
      <c r="E764" s="162">
        <v>0</v>
      </c>
      <c r="F764" s="162">
        <f t="shared" si="36"/>
        <v>0</v>
      </c>
      <c r="G764" s="162">
        <f t="shared" si="37"/>
        <v>0</v>
      </c>
      <c r="H764" s="162">
        <f t="shared" si="38"/>
        <v>0</v>
      </c>
      <c r="I764" s="263"/>
      <c r="J764" s="224"/>
    </row>
    <row r="765" spans="1:10" x14ac:dyDescent="0.3">
      <c r="A765" s="379" t="s">
        <v>1465</v>
      </c>
      <c r="B765" s="380" t="s">
        <v>801</v>
      </c>
      <c r="C765" s="391">
        <v>0</v>
      </c>
      <c r="D765" s="391">
        <v>0</v>
      </c>
      <c r="E765" s="391"/>
      <c r="F765" s="391"/>
      <c r="G765" s="391"/>
      <c r="H765" s="391"/>
      <c r="I765" s="391"/>
      <c r="J765" s="391"/>
    </row>
    <row r="766" spans="1:10" x14ac:dyDescent="0.3">
      <c r="A766" s="381" t="s">
        <v>1466</v>
      </c>
      <c r="B766" s="382" t="s">
        <v>803</v>
      </c>
      <c r="C766" s="392">
        <v>0</v>
      </c>
      <c r="D766" s="392">
        <v>0</v>
      </c>
      <c r="E766" s="392"/>
      <c r="F766" s="392"/>
      <c r="G766" s="392"/>
      <c r="H766" s="392"/>
      <c r="I766" s="392"/>
      <c r="J766" s="392"/>
    </row>
    <row r="767" spans="1:10" x14ac:dyDescent="0.3">
      <c r="A767" s="383" t="s">
        <v>1467</v>
      </c>
      <c r="B767" s="384" t="s">
        <v>805</v>
      </c>
      <c r="C767" s="393">
        <v>0</v>
      </c>
      <c r="D767" s="393">
        <v>0</v>
      </c>
      <c r="E767" s="162">
        <v>0</v>
      </c>
      <c r="F767" s="162">
        <f t="shared" si="36"/>
        <v>0</v>
      </c>
      <c r="G767" s="162">
        <f t="shared" si="37"/>
        <v>0</v>
      </c>
      <c r="H767" s="162">
        <f t="shared" si="38"/>
        <v>0</v>
      </c>
      <c r="I767" s="263"/>
      <c r="J767" s="224"/>
    </row>
    <row r="768" spans="1:10" x14ac:dyDescent="0.3">
      <c r="A768" s="383" t="s">
        <v>1468</v>
      </c>
      <c r="B768" s="384" t="s">
        <v>807</v>
      </c>
      <c r="C768" s="393">
        <v>0</v>
      </c>
      <c r="D768" s="393">
        <v>0</v>
      </c>
      <c r="E768" s="162">
        <v>0</v>
      </c>
      <c r="F768" s="162">
        <f t="shared" si="36"/>
        <v>0</v>
      </c>
      <c r="G768" s="162">
        <f t="shared" si="37"/>
        <v>0</v>
      </c>
      <c r="H768" s="162">
        <f t="shared" si="38"/>
        <v>0</v>
      </c>
      <c r="I768" s="263"/>
      <c r="J768" s="224"/>
    </row>
    <row r="769" spans="1:10" x14ac:dyDescent="0.3">
      <c r="A769" s="383" t="s">
        <v>1469</v>
      </c>
      <c r="B769" s="384" t="s">
        <v>809</v>
      </c>
      <c r="C769" s="393">
        <v>0</v>
      </c>
      <c r="D769" s="393">
        <v>0</v>
      </c>
      <c r="E769" s="162">
        <v>0</v>
      </c>
      <c r="F769" s="162">
        <f t="shared" si="36"/>
        <v>0</v>
      </c>
      <c r="G769" s="162">
        <f t="shared" si="37"/>
        <v>0</v>
      </c>
      <c r="H769" s="162">
        <f t="shared" si="38"/>
        <v>0</v>
      </c>
      <c r="I769" s="263"/>
      <c r="J769" s="224"/>
    </row>
    <row r="770" spans="1:10" x14ac:dyDescent="0.3">
      <c r="A770" s="381" t="s">
        <v>1470</v>
      </c>
      <c r="B770" s="382" t="s">
        <v>811</v>
      </c>
      <c r="C770" s="392">
        <v>0</v>
      </c>
      <c r="D770" s="392">
        <v>0</v>
      </c>
      <c r="E770" s="392"/>
      <c r="F770" s="392"/>
      <c r="G770" s="392"/>
      <c r="H770" s="392"/>
      <c r="I770" s="392"/>
      <c r="J770" s="392"/>
    </row>
    <row r="771" spans="1:10" x14ac:dyDescent="0.3">
      <c r="A771" s="383" t="s">
        <v>1471</v>
      </c>
      <c r="B771" s="384" t="s">
        <v>805</v>
      </c>
      <c r="C771" s="393">
        <v>0</v>
      </c>
      <c r="D771" s="393">
        <v>0</v>
      </c>
      <c r="E771" s="162">
        <v>0</v>
      </c>
      <c r="F771" s="162">
        <f t="shared" si="36"/>
        <v>0</v>
      </c>
      <c r="G771" s="162">
        <f t="shared" si="37"/>
        <v>0</v>
      </c>
      <c r="H771" s="162">
        <f t="shared" si="38"/>
        <v>0</v>
      </c>
      <c r="I771" s="263"/>
      <c r="J771" s="224"/>
    </row>
    <row r="772" spans="1:10" x14ac:dyDescent="0.3">
      <c r="A772" s="381" t="s">
        <v>1472</v>
      </c>
      <c r="B772" s="382" t="s">
        <v>814</v>
      </c>
      <c r="C772" s="392">
        <v>0</v>
      </c>
      <c r="D772" s="392">
        <v>0</v>
      </c>
      <c r="E772" s="392"/>
      <c r="F772" s="392"/>
      <c r="G772" s="392"/>
      <c r="H772" s="392"/>
      <c r="I772" s="392"/>
      <c r="J772" s="392"/>
    </row>
    <row r="773" spans="1:10" x14ac:dyDescent="0.3">
      <c r="A773" s="383" t="s">
        <v>1473</v>
      </c>
      <c r="B773" s="384" t="s">
        <v>816</v>
      </c>
      <c r="C773" s="393">
        <v>0</v>
      </c>
      <c r="D773" s="393">
        <v>0</v>
      </c>
      <c r="E773" s="162">
        <v>0</v>
      </c>
      <c r="F773" s="162">
        <f t="shared" si="36"/>
        <v>0</v>
      </c>
      <c r="G773" s="162">
        <f t="shared" si="37"/>
        <v>0</v>
      </c>
      <c r="H773" s="162">
        <f t="shared" si="38"/>
        <v>0</v>
      </c>
      <c r="I773" s="263"/>
      <c r="J773" s="224"/>
    </row>
    <row r="774" spans="1:10" x14ac:dyDescent="0.3">
      <c r="A774" s="383" t="s">
        <v>1474</v>
      </c>
      <c r="B774" s="384" t="s">
        <v>818</v>
      </c>
      <c r="C774" s="393">
        <v>0</v>
      </c>
      <c r="D774" s="393">
        <v>0</v>
      </c>
      <c r="E774" s="162">
        <v>0</v>
      </c>
      <c r="F774" s="162">
        <f t="shared" si="36"/>
        <v>0</v>
      </c>
      <c r="G774" s="162">
        <f t="shared" si="37"/>
        <v>0</v>
      </c>
      <c r="H774" s="162">
        <f t="shared" si="38"/>
        <v>0</v>
      </c>
      <c r="I774" s="263"/>
      <c r="J774" s="224"/>
    </row>
    <row r="775" spans="1:10" x14ac:dyDescent="0.3">
      <c r="A775" s="381" t="s">
        <v>1475</v>
      </c>
      <c r="B775" s="382" t="s">
        <v>391</v>
      </c>
      <c r="C775" s="392">
        <v>0</v>
      </c>
      <c r="D775" s="392">
        <v>0</v>
      </c>
      <c r="E775" s="392"/>
      <c r="F775" s="392"/>
      <c r="G775" s="392"/>
      <c r="H775" s="392"/>
      <c r="I775" s="392"/>
      <c r="J775" s="392"/>
    </row>
    <row r="776" spans="1:10" x14ac:dyDescent="0.3">
      <c r="A776" s="383" t="s">
        <v>1476</v>
      </c>
      <c r="B776" s="384" t="s">
        <v>821</v>
      </c>
      <c r="C776" s="393">
        <v>0</v>
      </c>
      <c r="D776" s="393">
        <v>0</v>
      </c>
      <c r="E776" s="162">
        <v>0</v>
      </c>
      <c r="F776" s="162">
        <f t="shared" si="36"/>
        <v>0</v>
      </c>
      <c r="G776" s="162">
        <f t="shared" si="37"/>
        <v>0</v>
      </c>
      <c r="H776" s="162">
        <f t="shared" si="38"/>
        <v>0</v>
      </c>
      <c r="I776" s="263"/>
      <c r="J776" s="224"/>
    </row>
    <row r="777" spans="1:10" x14ac:dyDescent="0.3">
      <c r="A777" s="383" t="s">
        <v>1477</v>
      </c>
      <c r="B777" s="385" t="s">
        <v>823</v>
      </c>
      <c r="C777" s="394">
        <v>0</v>
      </c>
      <c r="D777" s="394">
        <v>0</v>
      </c>
      <c r="E777" s="162">
        <v>0</v>
      </c>
      <c r="F777" s="162">
        <f t="shared" si="36"/>
        <v>0</v>
      </c>
      <c r="G777" s="162">
        <f t="shared" si="37"/>
        <v>0</v>
      </c>
      <c r="H777" s="162">
        <f t="shared" si="38"/>
        <v>0</v>
      </c>
      <c r="I777" s="263"/>
      <c r="J777" s="224"/>
    </row>
    <row r="778" spans="1:10" x14ac:dyDescent="0.3">
      <c r="A778" s="383" t="s">
        <v>1478</v>
      </c>
      <c r="B778" s="385" t="s">
        <v>785</v>
      </c>
      <c r="C778" s="394">
        <v>0</v>
      </c>
      <c r="D778" s="394">
        <v>0</v>
      </c>
      <c r="E778" s="162">
        <v>0</v>
      </c>
      <c r="F778" s="162">
        <f t="shared" si="36"/>
        <v>0</v>
      </c>
      <c r="G778" s="162">
        <f t="shared" si="37"/>
        <v>0</v>
      </c>
      <c r="H778" s="162">
        <f t="shared" si="38"/>
        <v>0</v>
      </c>
      <c r="I778" s="263"/>
      <c r="J778" s="224"/>
    </row>
    <row r="779" spans="1:10" x14ac:dyDescent="0.3">
      <c r="A779" s="381" t="s">
        <v>1479</v>
      </c>
      <c r="B779" s="382" t="s">
        <v>826</v>
      </c>
      <c r="C779" s="392">
        <v>0</v>
      </c>
      <c r="D779" s="392">
        <v>0</v>
      </c>
      <c r="E779" s="392"/>
      <c r="F779" s="392"/>
      <c r="G779" s="392"/>
      <c r="H779" s="392"/>
      <c r="I779" s="392"/>
      <c r="J779" s="392"/>
    </row>
    <row r="780" spans="1:10" x14ac:dyDescent="0.3">
      <c r="A780" s="383" t="s">
        <v>1480</v>
      </c>
      <c r="B780" s="384" t="s">
        <v>789</v>
      </c>
      <c r="C780" s="393">
        <v>0</v>
      </c>
      <c r="D780" s="393">
        <v>0</v>
      </c>
      <c r="E780" s="162">
        <v>0</v>
      </c>
      <c r="F780" s="162">
        <f t="shared" si="36"/>
        <v>0</v>
      </c>
      <c r="G780" s="162">
        <f t="shared" si="37"/>
        <v>0</v>
      </c>
      <c r="H780" s="162">
        <f t="shared" si="38"/>
        <v>0</v>
      </c>
      <c r="I780" s="263"/>
      <c r="J780" s="224"/>
    </row>
    <row r="781" spans="1:10" x14ac:dyDescent="0.3">
      <c r="A781" s="386" t="s">
        <v>1481</v>
      </c>
      <c r="B781" s="385" t="s">
        <v>791</v>
      </c>
      <c r="C781" s="394">
        <v>0</v>
      </c>
      <c r="D781" s="394">
        <v>0</v>
      </c>
      <c r="E781" s="162">
        <v>0</v>
      </c>
      <c r="F781" s="162">
        <f t="shared" si="36"/>
        <v>0</v>
      </c>
      <c r="G781" s="162">
        <f t="shared" si="37"/>
        <v>0</v>
      </c>
      <c r="H781" s="162">
        <f t="shared" si="38"/>
        <v>0</v>
      </c>
      <c r="I781" s="263"/>
      <c r="J781" s="224"/>
    </row>
    <row r="782" spans="1:10" x14ac:dyDescent="0.3">
      <c r="A782" s="383" t="s">
        <v>1482</v>
      </c>
      <c r="B782" s="384" t="s">
        <v>793</v>
      </c>
      <c r="C782" s="393">
        <v>0</v>
      </c>
      <c r="D782" s="393">
        <v>0</v>
      </c>
      <c r="E782" s="162">
        <v>0</v>
      </c>
      <c r="F782" s="162">
        <f t="shared" si="36"/>
        <v>0</v>
      </c>
      <c r="G782" s="162">
        <f t="shared" si="37"/>
        <v>0</v>
      </c>
      <c r="H782" s="162">
        <f t="shared" si="38"/>
        <v>0</v>
      </c>
      <c r="I782" s="263"/>
      <c r="J782" s="224"/>
    </row>
    <row r="783" spans="1:10" x14ac:dyDescent="0.3">
      <c r="A783" s="386" t="s">
        <v>1483</v>
      </c>
      <c r="B783" s="385" t="s">
        <v>791</v>
      </c>
      <c r="C783" s="394">
        <v>0</v>
      </c>
      <c r="D783" s="394">
        <v>0</v>
      </c>
      <c r="E783" s="162">
        <v>0</v>
      </c>
      <c r="F783" s="162">
        <f t="shared" si="36"/>
        <v>0</v>
      </c>
      <c r="G783" s="162">
        <f t="shared" si="37"/>
        <v>0</v>
      </c>
      <c r="H783" s="162">
        <f t="shared" si="38"/>
        <v>0</v>
      </c>
      <c r="I783" s="263"/>
      <c r="J783" s="224"/>
    </row>
    <row r="784" spans="1:10" x14ac:dyDescent="0.3">
      <c r="A784" s="383" t="s">
        <v>1484</v>
      </c>
      <c r="B784" s="384" t="s">
        <v>796</v>
      </c>
      <c r="C784" s="393">
        <v>0</v>
      </c>
      <c r="D784" s="393">
        <v>0</v>
      </c>
      <c r="E784" s="162">
        <v>0</v>
      </c>
      <c r="F784" s="162">
        <f t="shared" si="36"/>
        <v>0</v>
      </c>
      <c r="G784" s="162">
        <f t="shared" si="37"/>
        <v>0</v>
      </c>
      <c r="H784" s="162">
        <f t="shared" si="38"/>
        <v>0</v>
      </c>
      <c r="I784" s="263"/>
      <c r="J784" s="224"/>
    </row>
    <row r="785" spans="1:10" x14ac:dyDescent="0.3">
      <c r="A785" s="383" t="s">
        <v>1485</v>
      </c>
      <c r="B785" s="384" t="s">
        <v>798</v>
      </c>
      <c r="C785" s="393">
        <v>0</v>
      </c>
      <c r="D785" s="393">
        <v>0</v>
      </c>
      <c r="E785" s="162">
        <v>0</v>
      </c>
      <c r="F785" s="162">
        <f t="shared" si="36"/>
        <v>0</v>
      </c>
      <c r="G785" s="162">
        <f t="shared" si="37"/>
        <v>0</v>
      </c>
      <c r="H785" s="162">
        <f t="shared" si="38"/>
        <v>0</v>
      </c>
      <c r="I785" s="263"/>
      <c r="J785" s="224"/>
    </row>
    <row r="786" spans="1:10" x14ac:dyDescent="0.3">
      <c r="A786" s="383" t="s">
        <v>1486</v>
      </c>
      <c r="B786" s="384" t="s">
        <v>800</v>
      </c>
      <c r="C786" s="393">
        <v>0</v>
      </c>
      <c r="D786" s="393">
        <v>0</v>
      </c>
      <c r="E786" s="162">
        <v>0</v>
      </c>
      <c r="F786" s="162">
        <f t="shared" si="36"/>
        <v>0</v>
      </c>
      <c r="G786" s="162">
        <f t="shared" si="37"/>
        <v>0</v>
      </c>
      <c r="H786" s="162">
        <f t="shared" si="38"/>
        <v>0</v>
      </c>
      <c r="I786" s="263"/>
      <c r="J786" s="224"/>
    </row>
    <row r="787" spans="1:10" x14ac:dyDescent="0.3">
      <c r="A787" s="379" t="s">
        <v>1487</v>
      </c>
      <c r="B787" s="380" t="s">
        <v>835</v>
      </c>
      <c r="C787" s="391">
        <v>0</v>
      </c>
      <c r="D787" s="391">
        <v>0</v>
      </c>
      <c r="E787" s="391"/>
      <c r="F787" s="391"/>
      <c r="G787" s="391"/>
      <c r="H787" s="391"/>
      <c r="I787" s="391"/>
      <c r="J787" s="391"/>
    </row>
    <row r="788" spans="1:10" x14ac:dyDescent="0.3">
      <c r="A788" s="381" t="s">
        <v>1488</v>
      </c>
      <c r="B788" s="382" t="s">
        <v>837</v>
      </c>
      <c r="C788" s="392">
        <v>0</v>
      </c>
      <c r="D788" s="392">
        <v>0</v>
      </c>
      <c r="E788" s="392"/>
      <c r="F788" s="392"/>
      <c r="G788" s="392"/>
      <c r="H788" s="392"/>
      <c r="I788" s="392"/>
      <c r="J788" s="392"/>
    </row>
    <row r="789" spans="1:10" x14ac:dyDescent="0.3">
      <c r="A789" s="383" t="s">
        <v>1489</v>
      </c>
      <c r="B789" s="384" t="s">
        <v>839</v>
      </c>
      <c r="C789" s="393">
        <v>0</v>
      </c>
      <c r="D789" s="393">
        <v>0</v>
      </c>
      <c r="E789" s="162">
        <v>0</v>
      </c>
      <c r="F789" s="162">
        <f t="shared" si="36"/>
        <v>0</v>
      </c>
      <c r="G789" s="162">
        <f t="shared" si="37"/>
        <v>0</v>
      </c>
      <c r="H789" s="162">
        <f t="shared" si="38"/>
        <v>0</v>
      </c>
      <c r="I789" s="263"/>
      <c r="J789" s="224"/>
    </row>
    <row r="790" spans="1:10" x14ac:dyDescent="0.3">
      <c r="A790" s="383" t="s">
        <v>1490</v>
      </c>
      <c r="B790" s="384" t="s">
        <v>841</v>
      </c>
      <c r="C790" s="393">
        <v>0</v>
      </c>
      <c r="D790" s="393">
        <v>0</v>
      </c>
      <c r="E790" s="162">
        <v>0</v>
      </c>
      <c r="F790" s="162">
        <f t="shared" si="36"/>
        <v>0</v>
      </c>
      <c r="G790" s="162">
        <f t="shared" si="37"/>
        <v>0</v>
      </c>
      <c r="H790" s="162">
        <f t="shared" si="38"/>
        <v>0</v>
      </c>
      <c r="I790" s="263"/>
      <c r="J790" s="224"/>
    </row>
    <row r="791" spans="1:10" x14ac:dyDescent="0.3">
      <c r="A791" s="383" t="s">
        <v>1491</v>
      </c>
      <c r="B791" s="384" t="s">
        <v>843</v>
      </c>
      <c r="C791" s="393">
        <v>0</v>
      </c>
      <c r="D791" s="393">
        <v>0</v>
      </c>
      <c r="E791" s="162">
        <v>0</v>
      </c>
      <c r="F791" s="162">
        <f t="shared" si="36"/>
        <v>0</v>
      </c>
      <c r="G791" s="162">
        <f t="shared" si="37"/>
        <v>0</v>
      </c>
      <c r="H791" s="162">
        <f t="shared" si="38"/>
        <v>0</v>
      </c>
      <c r="I791" s="263"/>
      <c r="J791" s="224"/>
    </row>
    <row r="792" spans="1:10" x14ac:dyDescent="0.3">
      <c r="A792" s="381" t="s">
        <v>1492</v>
      </c>
      <c r="B792" s="382" t="s">
        <v>845</v>
      </c>
      <c r="C792" s="392">
        <v>0</v>
      </c>
      <c r="D792" s="392">
        <v>0</v>
      </c>
      <c r="E792" s="392"/>
      <c r="F792" s="392"/>
      <c r="G792" s="392"/>
      <c r="H792" s="392"/>
      <c r="I792" s="392"/>
      <c r="J792" s="392"/>
    </row>
    <row r="793" spans="1:10" x14ac:dyDescent="0.3">
      <c r="A793" s="383" t="s">
        <v>1493</v>
      </c>
      <c r="B793" s="384" t="s">
        <v>847</v>
      </c>
      <c r="C793" s="393">
        <v>0</v>
      </c>
      <c r="D793" s="393">
        <v>0</v>
      </c>
      <c r="E793" s="162">
        <v>0</v>
      </c>
      <c r="F793" s="162">
        <f t="shared" si="36"/>
        <v>0</v>
      </c>
      <c r="G793" s="162">
        <f t="shared" si="37"/>
        <v>0</v>
      </c>
      <c r="H793" s="162">
        <f t="shared" si="38"/>
        <v>0</v>
      </c>
      <c r="I793" s="263"/>
      <c r="J793" s="224"/>
    </row>
    <row r="794" spans="1:10" x14ac:dyDescent="0.3">
      <c r="A794" s="383" t="s">
        <v>1494</v>
      </c>
      <c r="B794" s="384" t="s">
        <v>849</v>
      </c>
      <c r="C794" s="393">
        <v>0</v>
      </c>
      <c r="D794" s="393">
        <v>0</v>
      </c>
      <c r="E794" s="162">
        <v>0</v>
      </c>
      <c r="F794" s="162">
        <f t="shared" si="36"/>
        <v>0</v>
      </c>
      <c r="G794" s="162">
        <f t="shared" si="37"/>
        <v>0</v>
      </c>
      <c r="H794" s="162">
        <f t="shared" si="38"/>
        <v>0</v>
      </c>
      <c r="I794" s="263"/>
      <c r="J794" s="224"/>
    </row>
    <row r="795" spans="1:10" x14ac:dyDescent="0.3">
      <c r="A795" s="381" t="s">
        <v>1495</v>
      </c>
      <c r="B795" s="382" t="s">
        <v>851</v>
      </c>
      <c r="C795" s="392">
        <v>0</v>
      </c>
      <c r="D795" s="392">
        <v>0</v>
      </c>
      <c r="E795" s="392"/>
      <c r="F795" s="392"/>
      <c r="G795" s="392"/>
      <c r="H795" s="392"/>
      <c r="I795" s="392"/>
      <c r="J795" s="392"/>
    </row>
    <row r="796" spans="1:10" x14ac:dyDescent="0.3">
      <c r="A796" s="383" t="s">
        <v>1496</v>
      </c>
      <c r="B796" s="384" t="s">
        <v>853</v>
      </c>
      <c r="C796" s="393">
        <v>0</v>
      </c>
      <c r="D796" s="393">
        <v>0</v>
      </c>
      <c r="E796" s="162">
        <v>0</v>
      </c>
      <c r="F796" s="162">
        <f t="shared" si="36"/>
        <v>0</v>
      </c>
      <c r="G796" s="162">
        <f t="shared" si="37"/>
        <v>0</v>
      </c>
      <c r="H796" s="162">
        <f t="shared" si="38"/>
        <v>0</v>
      </c>
      <c r="I796" s="263"/>
      <c r="J796" s="224"/>
    </row>
    <row r="797" spans="1:10" x14ac:dyDescent="0.3">
      <c r="A797" s="383" t="s">
        <v>1497</v>
      </c>
      <c r="B797" s="385" t="s">
        <v>855</v>
      </c>
      <c r="C797" s="394">
        <v>0</v>
      </c>
      <c r="D797" s="394">
        <v>0</v>
      </c>
      <c r="E797" s="162">
        <v>0</v>
      </c>
      <c r="F797" s="162">
        <f t="shared" si="36"/>
        <v>0</v>
      </c>
      <c r="G797" s="162">
        <f t="shared" si="37"/>
        <v>0</v>
      </c>
      <c r="H797" s="162">
        <f t="shared" si="38"/>
        <v>0</v>
      </c>
      <c r="I797" s="263"/>
      <c r="J797" s="224"/>
    </row>
    <row r="798" spans="1:10" x14ac:dyDescent="0.3">
      <c r="A798" s="383" t="s">
        <v>1498</v>
      </c>
      <c r="B798" s="385" t="s">
        <v>785</v>
      </c>
      <c r="C798" s="394">
        <v>0</v>
      </c>
      <c r="D798" s="394">
        <v>0</v>
      </c>
      <c r="E798" s="162">
        <v>0</v>
      </c>
      <c r="F798" s="162">
        <f t="shared" si="36"/>
        <v>0</v>
      </c>
      <c r="G798" s="162">
        <f t="shared" si="37"/>
        <v>0</v>
      </c>
      <c r="H798" s="162">
        <f t="shared" si="38"/>
        <v>0</v>
      </c>
      <c r="I798" s="263"/>
      <c r="J798" s="224"/>
    </row>
    <row r="799" spans="1:10" x14ac:dyDescent="0.3">
      <c r="A799" s="381" t="s">
        <v>1499</v>
      </c>
      <c r="B799" s="382" t="s">
        <v>858</v>
      </c>
      <c r="C799" s="392">
        <v>0</v>
      </c>
      <c r="D799" s="392">
        <v>0</v>
      </c>
      <c r="E799" s="392"/>
      <c r="F799" s="392"/>
      <c r="G799" s="392"/>
      <c r="H799" s="392"/>
      <c r="I799" s="392"/>
      <c r="J799" s="392"/>
    </row>
    <row r="800" spans="1:10" x14ac:dyDescent="0.3">
      <c r="A800" s="383" t="s">
        <v>1500</v>
      </c>
      <c r="B800" s="384" t="s">
        <v>789</v>
      </c>
      <c r="C800" s="393">
        <v>0</v>
      </c>
      <c r="D800" s="393">
        <v>0</v>
      </c>
      <c r="E800" s="162">
        <v>0</v>
      </c>
      <c r="F800" s="162">
        <f t="shared" si="36"/>
        <v>0</v>
      </c>
      <c r="G800" s="162">
        <f t="shared" si="37"/>
        <v>0</v>
      </c>
      <c r="H800" s="162">
        <f t="shared" si="38"/>
        <v>0</v>
      </c>
      <c r="I800" s="263"/>
      <c r="J800" s="224"/>
    </row>
    <row r="801" spans="1:10" x14ac:dyDescent="0.3">
      <c r="A801" s="386" t="s">
        <v>1501</v>
      </c>
      <c r="B801" s="385" t="s">
        <v>791</v>
      </c>
      <c r="C801" s="394">
        <v>0</v>
      </c>
      <c r="D801" s="394">
        <v>0</v>
      </c>
      <c r="E801" s="162">
        <v>0</v>
      </c>
      <c r="F801" s="162">
        <f t="shared" si="36"/>
        <v>0</v>
      </c>
      <c r="G801" s="162">
        <f t="shared" si="37"/>
        <v>0</v>
      </c>
      <c r="H801" s="162">
        <f t="shared" si="38"/>
        <v>0</v>
      </c>
      <c r="I801" s="263"/>
      <c r="J801" s="224"/>
    </row>
    <row r="802" spans="1:10" x14ac:dyDescent="0.3">
      <c r="A802" s="383" t="s">
        <v>1502</v>
      </c>
      <c r="B802" s="384" t="s">
        <v>793</v>
      </c>
      <c r="C802" s="393">
        <v>0</v>
      </c>
      <c r="D802" s="393">
        <v>0</v>
      </c>
      <c r="E802" s="162">
        <v>0</v>
      </c>
      <c r="F802" s="162">
        <f t="shared" si="36"/>
        <v>0</v>
      </c>
      <c r="G802" s="162">
        <f t="shared" si="37"/>
        <v>0</v>
      </c>
      <c r="H802" s="162">
        <f t="shared" si="38"/>
        <v>0</v>
      </c>
      <c r="I802" s="263"/>
      <c r="J802" s="224"/>
    </row>
    <row r="803" spans="1:10" x14ac:dyDescent="0.3">
      <c r="A803" s="386" t="s">
        <v>1503</v>
      </c>
      <c r="B803" s="385" t="s">
        <v>791</v>
      </c>
      <c r="C803" s="394">
        <v>0</v>
      </c>
      <c r="D803" s="394">
        <v>0</v>
      </c>
      <c r="E803" s="162">
        <v>0</v>
      </c>
      <c r="F803" s="162">
        <f t="shared" si="36"/>
        <v>0</v>
      </c>
      <c r="G803" s="162">
        <f t="shared" si="37"/>
        <v>0</v>
      </c>
      <c r="H803" s="162">
        <f t="shared" si="38"/>
        <v>0</v>
      </c>
      <c r="I803" s="263"/>
      <c r="J803" s="224"/>
    </row>
    <row r="804" spans="1:10" x14ac:dyDescent="0.3">
      <c r="A804" s="383" t="s">
        <v>1504</v>
      </c>
      <c r="B804" s="384" t="s">
        <v>796</v>
      </c>
      <c r="C804" s="393">
        <v>0</v>
      </c>
      <c r="D804" s="393">
        <v>0</v>
      </c>
      <c r="E804" s="162">
        <v>0</v>
      </c>
      <c r="F804" s="162">
        <f t="shared" si="36"/>
        <v>0</v>
      </c>
      <c r="G804" s="162">
        <f t="shared" si="37"/>
        <v>0</v>
      </c>
      <c r="H804" s="162">
        <f t="shared" si="38"/>
        <v>0</v>
      </c>
      <c r="I804" s="263"/>
      <c r="J804" s="224"/>
    </row>
    <row r="805" spans="1:10" x14ac:dyDescent="0.3">
      <c r="A805" s="383" t="s">
        <v>1505</v>
      </c>
      <c r="B805" s="384" t="s">
        <v>798</v>
      </c>
      <c r="C805" s="393">
        <v>0</v>
      </c>
      <c r="D805" s="393">
        <v>0</v>
      </c>
      <c r="E805" s="162">
        <v>0</v>
      </c>
      <c r="F805" s="162">
        <f t="shared" si="36"/>
        <v>0</v>
      </c>
      <c r="G805" s="162">
        <f t="shared" si="37"/>
        <v>0</v>
      </c>
      <c r="H805" s="162">
        <f t="shared" si="38"/>
        <v>0</v>
      </c>
      <c r="I805" s="263"/>
      <c r="J805" s="224"/>
    </row>
    <row r="806" spans="1:10" x14ac:dyDescent="0.3">
      <c r="A806" s="383" t="s">
        <v>1506</v>
      </c>
      <c r="B806" s="384" t="s">
        <v>800</v>
      </c>
      <c r="C806" s="393">
        <v>0</v>
      </c>
      <c r="D806" s="393">
        <v>0</v>
      </c>
      <c r="E806" s="162">
        <v>0</v>
      </c>
      <c r="F806" s="162">
        <f t="shared" si="36"/>
        <v>0</v>
      </c>
      <c r="G806" s="162">
        <f t="shared" si="37"/>
        <v>0</v>
      </c>
      <c r="H806" s="162">
        <f t="shared" si="38"/>
        <v>0</v>
      </c>
      <c r="I806" s="263"/>
      <c r="J806" s="224"/>
    </row>
    <row r="807" spans="1:10" ht="18" x14ac:dyDescent="0.35">
      <c r="A807" s="377">
        <v>7.2</v>
      </c>
      <c r="B807" s="378" t="s">
        <v>866</v>
      </c>
      <c r="C807" s="390">
        <v>0</v>
      </c>
      <c r="D807" s="390">
        <v>0</v>
      </c>
      <c r="E807" s="390"/>
      <c r="F807" s="390"/>
      <c r="G807" s="390"/>
      <c r="H807" s="390"/>
      <c r="I807" s="390"/>
      <c r="J807" s="390"/>
    </row>
    <row r="808" spans="1:10" x14ac:dyDescent="0.3">
      <c r="A808" s="379" t="s">
        <v>525</v>
      </c>
      <c r="B808" s="380" t="s">
        <v>743</v>
      </c>
      <c r="C808" s="391">
        <v>0</v>
      </c>
      <c r="D808" s="391">
        <v>0</v>
      </c>
      <c r="E808" s="391"/>
      <c r="F808" s="391"/>
      <c r="G808" s="391"/>
      <c r="H808" s="391"/>
      <c r="I808" s="391"/>
      <c r="J808" s="391"/>
    </row>
    <row r="809" spans="1:10" x14ac:dyDescent="0.3">
      <c r="A809" s="383" t="s">
        <v>1507</v>
      </c>
      <c r="B809" s="384" t="s">
        <v>868</v>
      </c>
      <c r="C809" s="393">
        <v>0</v>
      </c>
      <c r="D809" s="393">
        <v>0</v>
      </c>
      <c r="E809" s="162">
        <v>0</v>
      </c>
      <c r="F809" s="162">
        <f t="shared" ref="F809:F870" si="39">E809*D809</f>
        <v>0</v>
      </c>
      <c r="G809" s="162">
        <f t="shared" ref="G809:G870" si="40">F809*$G$4</f>
        <v>0</v>
      </c>
      <c r="H809" s="162">
        <f t="shared" ref="H809:H870" si="41">F809+G809</f>
        <v>0</v>
      </c>
      <c r="I809" s="263"/>
      <c r="J809" s="224"/>
    </row>
    <row r="810" spans="1:10" x14ac:dyDescent="0.3">
      <c r="A810" s="383" t="s">
        <v>1508</v>
      </c>
      <c r="B810" s="384" t="s">
        <v>870</v>
      </c>
      <c r="C810" s="393">
        <v>0</v>
      </c>
      <c r="D810" s="393">
        <v>0</v>
      </c>
      <c r="E810" s="162">
        <v>0</v>
      </c>
      <c r="F810" s="162">
        <f t="shared" si="39"/>
        <v>0</v>
      </c>
      <c r="G810" s="162">
        <f t="shared" si="40"/>
        <v>0</v>
      </c>
      <c r="H810" s="162">
        <f t="shared" si="41"/>
        <v>0</v>
      </c>
      <c r="I810" s="263"/>
      <c r="J810" s="224"/>
    </row>
    <row r="811" spans="1:10" x14ac:dyDescent="0.3">
      <c r="A811" s="383" t="s">
        <v>1509</v>
      </c>
      <c r="B811" s="384" t="s">
        <v>872</v>
      </c>
      <c r="C811" s="393">
        <v>0</v>
      </c>
      <c r="D811" s="393">
        <v>0</v>
      </c>
      <c r="E811" s="162">
        <v>0</v>
      </c>
      <c r="F811" s="162">
        <f t="shared" si="39"/>
        <v>0</v>
      </c>
      <c r="G811" s="162">
        <f t="shared" si="40"/>
        <v>0</v>
      </c>
      <c r="H811" s="162">
        <f t="shared" si="41"/>
        <v>0</v>
      </c>
      <c r="I811" s="263"/>
      <c r="J811" s="224"/>
    </row>
    <row r="812" spans="1:10" x14ac:dyDescent="0.3">
      <c r="A812" s="379" t="s">
        <v>526</v>
      </c>
      <c r="B812" s="380" t="s">
        <v>759</v>
      </c>
      <c r="C812" s="391">
        <v>0</v>
      </c>
      <c r="D812" s="391">
        <v>0</v>
      </c>
      <c r="E812" s="391"/>
      <c r="F812" s="391"/>
      <c r="G812" s="391"/>
      <c r="H812" s="391"/>
      <c r="I812" s="391"/>
      <c r="J812" s="391"/>
    </row>
    <row r="813" spans="1:10" x14ac:dyDescent="0.3">
      <c r="A813" s="383" t="s">
        <v>1510</v>
      </c>
      <c r="B813" s="387" t="s">
        <v>874</v>
      </c>
      <c r="C813" s="393">
        <v>0</v>
      </c>
      <c r="D813" s="393">
        <v>0</v>
      </c>
      <c r="E813" s="162">
        <v>0</v>
      </c>
      <c r="F813" s="162">
        <f t="shared" si="39"/>
        <v>0</v>
      </c>
      <c r="G813" s="162">
        <f t="shared" si="40"/>
        <v>0</v>
      </c>
      <c r="H813" s="162">
        <f t="shared" si="41"/>
        <v>0</v>
      </c>
      <c r="I813" s="263"/>
      <c r="J813" s="224"/>
    </row>
    <row r="814" spans="1:10" x14ac:dyDescent="0.3">
      <c r="A814" s="383" t="s">
        <v>1511</v>
      </c>
      <c r="B814" s="383" t="s">
        <v>876</v>
      </c>
      <c r="C814" s="393">
        <v>0</v>
      </c>
      <c r="D814" s="393">
        <v>0</v>
      </c>
      <c r="E814" s="162">
        <v>0</v>
      </c>
      <c r="F814" s="162">
        <f t="shared" si="39"/>
        <v>0</v>
      </c>
      <c r="G814" s="162">
        <f t="shared" si="40"/>
        <v>0</v>
      </c>
      <c r="H814" s="162">
        <f t="shared" si="41"/>
        <v>0</v>
      </c>
      <c r="I814" s="263"/>
      <c r="J814" s="224"/>
    </row>
    <row r="815" spans="1:10" x14ac:dyDescent="0.3">
      <c r="A815" s="383" t="s">
        <v>1512</v>
      </c>
      <c r="B815" s="384" t="s">
        <v>878</v>
      </c>
      <c r="C815" s="393">
        <v>0</v>
      </c>
      <c r="D815" s="393">
        <v>0</v>
      </c>
      <c r="E815" s="162">
        <v>0</v>
      </c>
      <c r="F815" s="162">
        <f t="shared" si="39"/>
        <v>0</v>
      </c>
      <c r="G815" s="162">
        <f t="shared" si="40"/>
        <v>0</v>
      </c>
      <c r="H815" s="162">
        <f t="shared" si="41"/>
        <v>0</v>
      </c>
      <c r="I815" s="263"/>
      <c r="J815" s="224"/>
    </row>
    <row r="816" spans="1:10" x14ac:dyDescent="0.3">
      <c r="A816" s="383" t="s">
        <v>1513</v>
      </c>
      <c r="B816" s="384" t="s">
        <v>870</v>
      </c>
      <c r="C816" s="393">
        <v>0</v>
      </c>
      <c r="D816" s="393">
        <v>0</v>
      </c>
      <c r="E816" s="162">
        <v>0</v>
      </c>
      <c r="F816" s="162">
        <f t="shared" si="39"/>
        <v>0</v>
      </c>
      <c r="G816" s="162">
        <f t="shared" si="40"/>
        <v>0</v>
      </c>
      <c r="H816" s="162">
        <f t="shared" si="41"/>
        <v>0</v>
      </c>
      <c r="I816" s="263"/>
      <c r="J816" s="224"/>
    </row>
    <row r="817" spans="1:10" x14ac:dyDescent="0.3">
      <c r="A817" s="383" t="s">
        <v>1514</v>
      </c>
      <c r="B817" s="384" t="s">
        <v>872</v>
      </c>
      <c r="C817" s="393">
        <v>0</v>
      </c>
      <c r="D817" s="393">
        <v>0</v>
      </c>
      <c r="E817" s="162">
        <v>0</v>
      </c>
      <c r="F817" s="162">
        <f t="shared" si="39"/>
        <v>0</v>
      </c>
      <c r="G817" s="162">
        <f t="shared" si="40"/>
        <v>0</v>
      </c>
      <c r="H817" s="162">
        <f t="shared" si="41"/>
        <v>0</v>
      </c>
      <c r="I817" s="263"/>
      <c r="J817" s="224"/>
    </row>
    <row r="818" spans="1:10" x14ac:dyDescent="0.3">
      <c r="A818" s="379" t="s">
        <v>1515</v>
      </c>
      <c r="B818" s="380" t="s">
        <v>801</v>
      </c>
      <c r="C818" s="391">
        <v>0</v>
      </c>
      <c r="D818" s="391">
        <v>0</v>
      </c>
      <c r="E818" s="391"/>
      <c r="F818" s="391"/>
      <c r="G818" s="391"/>
      <c r="H818" s="391"/>
      <c r="I818" s="391"/>
      <c r="J818" s="391"/>
    </row>
    <row r="819" spans="1:10" x14ac:dyDescent="0.3">
      <c r="A819" s="383" t="s">
        <v>1516</v>
      </c>
      <c r="B819" s="387" t="s">
        <v>882</v>
      </c>
      <c r="C819" s="393">
        <v>0</v>
      </c>
      <c r="D819" s="393">
        <v>0</v>
      </c>
      <c r="E819" s="162">
        <v>0</v>
      </c>
      <c r="F819" s="162">
        <f t="shared" si="39"/>
        <v>0</v>
      </c>
      <c r="G819" s="162">
        <f t="shared" si="40"/>
        <v>0</v>
      </c>
      <c r="H819" s="162">
        <f t="shared" si="41"/>
        <v>0</v>
      </c>
      <c r="I819" s="263"/>
      <c r="J819" s="224"/>
    </row>
    <row r="820" spans="1:10" x14ac:dyDescent="0.3">
      <c r="A820" s="383" t="s">
        <v>1517</v>
      </c>
      <c r="B820" s="384" t="s">
        <v>884</v>
      </c>
      <c r="C820" s="393">
        <v>0</v>
      </c>
      <c r="D820" s="393">
        <v>0</v>
      </c>
      <c r="E820" s="162">
        <v>0</v>
      </c>
      <c r="F820" s="162">
        <f t="shared" si="39"/>
        <v>0</v>
      </c>
      <c r="G820" s="162">
        <f t="shared" si="40"/>
        <v>0</v>
      </c>
      <c r="H820" s="162">
        <f t="shared" si="41"/>
        <v>0</v>
      </c>
      <c r="I820" s="263"/>
      <c r="J820" s="224"/>
    </row>
    <row r="821" spans="1:10" x14ac:dyDescent="0.3">
      <c r="A821" s="383" t="s">
        <v>1518</v>
      </c>
      <c r="B821" s="384" t="s">
        <v>870</v>
      </c>
      <c r="C821" s="393">
        <v>0</v>
      </c>
      <c r="D821" s="393">
        <v>0</v>
      </c>
      <c r="E821" s="162">
        <v>0</v>
      </c>
      <c r="F821" s="162">
        <f t="shared" si="39"/>
        <v>0</v>
      </c>
      <c r="G821" s="162">
        <f t="shared" si="40"/>
        <v>0</v>
      </c>
      <c r="H821" s="162">
        <f t="shared" si="41"/>
        <v>0</v>
      </c>
      <c r="I821" s="263"/>
      <c r="J821" s="224"/>
    </row>
    <row r="822" spans="1:10" x14ac:dyDescent="0.3">
      <c r="A822" s="383" t="s">
        <v>1519</v>
      </c>
      <c r="B822" s="384" t="s">
        <v>872</v>
      </c>
      <c r="C822" s="393">
        <v>0</v>
      </c>
      <c r="D822" s="393">
        <v>0</v>
      </c>
      <c r="E822" s="162">
        <v>0</v>
      </c>
      <c r="F822" s="162">
        <f t="shared" si="39"/>
        <v>0</v>
      </c>
      <c r="G822" s="162">
        <f t="shared" si="40"/>
        <v>0</v>
      </c>
      <c r="H822" s="162">
        <f t="shared" si="41"/>
        <v>0</v>
      </c>
      <c r="I822" s="263"/>
      <c r="J822" s="224"/>
    </row>
    <row r="823" spans="1:10" x14ac:dyDescent="0.3">
      <c r="A823" s="379" t="s">
        <v>1520</v>
      </c>
      <c r="B823" s="380" t="s">
        <v>835</v>
      </c>
      <c r="C823" s="391">
        <v>0</v>
      </c>
      <c r="D823" s="391">
        <v>0</v>
      </c>
      <c r="E823" s="391"/>
      <c r="F823" s="391"/>
      <c r="G823" s="391"/>
      <c r="H823" s="391"/>
      <c r="I823" s="391"/>
      <c r="J823" s="391"/>
    </row>
    <row r="824" spans="1:10" x14ac:dyDescent="0.3">
      <c r="A824" s="383" t="s">
        <v>1521</v>
      </c>
      <c r="B824" s="387" t="s">
        <v>888</v>
      </c>
      <c r="C824" s="393">
        <v>0</v>
      </c>
      <c r="D824" s="393">
        <v>0</v>
      </c>
      <c r="E824" s="162">
        <v>0</v>
      </c>
      <c r="F824" s="162">
        <f t="shared" si="39"/>
        <v>0</v>
      </c>
      <c r="G824" s="162">
        <f t="shared" si="40"/>
        <v>0</v>
      </c>
      <c r="H824" s="162">
        <f t="shared" si="41"/>
        <v>0</v>
      </c>
      <c r="I824" s="263"/>
      <c r="J824" s="224"/>
    </row>
    <row r="825" spans="1:10" x14ac:dyDescent="0.3">
      <c r="A825" s="383" t="s">
        <v>1522</v>
      </c>
      <c r="B825" s="384" t="s">
        <v>890</v>
      </c>
      <c r="C825" s="393">
        <v>0</v>
      </c>
      <c r="D825" s="393">
        <v>0</v>
      </c>
      <c r="E825" s="162">
        <v>0</v>
      </c>
      <c r="F825" s="162">
        <f t="shared" si="39"/>
        <v>0</v>
      </c>
      <c r="G825" s="162">
        <f t="shared" si="40"/>
        <v>0</v>
      </c>
      <c r="H825" s="162">
        <f t="shared" si="41"/>
        <v>0</v>
      </c>
      <c r="I825" s="263"/>
      <c r="J825" s="224"/>
    </row>
    <row r="826" spans="1:10" x14ac:dyDescent="0.3">
      <c r="A826" s="383" t="s">
        <v>1523</v>
      </c>
      <c r="B826" s="385" t="s">
        <v>892</v>
      </c>
      <c r="C826" s="394">
        <v>0</v>
      </c>
      <c r="D826" s="394">
        <v>0</v>
      </c>
      <c r="E826" s="162">
        <v>0</v>
      </c>
      <c r="F826" s="162">
        <f t="shared" si="39"/>
        <v>0</v>
      </c>
      <c r="G826" s="162">
        <f t="shared" si="40"/>
        <v>0</v>
      </c>
      <c r="H826" s="162">
        <f t="shared" si="41"/>
        <v>0</v>
      </c>
      <c r="I826" s="263"/>
      <c r="J826" s="224"/>
    </row>
    <row r="827" spans="1:10" x14ac:dyDescent="0.3">
      <c r="A827" s="383" t="s">
        <v>1524</v>
      </c>
      <c r="B827" s="384" t="s">
        <v>870</v>
      </c>
      <c r="C827" s="393">
        <v>0</v>
      </c>
      <c r="D827" s="393">
        <v>0</v>
      </c>
      <c r="E827" s="162">
        <v>0</v>
      </c>
      <c r="F827" s="162">
        <f t="shared" si="39"/>
        <v>0</v>
      </c>
      <c r="G827" s="162">
        <f t="shared" si="40"/>
        <v>0</v>
      </c>
      <c r="H827" s="162">
        <f t="shared" si="41"/>
        <v>0</v>
      </c>
      <c r="I827" s="263"/>
      <c r="J827" s="224"/>
    </row>
    <row r="828" spans="1:10" x14ac:dyDescent="0.3">
      <c r="A828" s="383" t="s">
        <v>1525</v>
      </c>
      <c r="B828" s="384" t="s">
        <v>872</v>
      </c>
      <c r="C828" s="393">
        <v>0</v>
      </c>
      <c r="D828" s="393">
        <v>0</v>
      </c>
      <c r="E828" s="162">
        <v>0</v>
      </c>
      <c r="F828" s="162">
        <f t="shared" si="39"/>
        <v>0</v>
      </c>
      <c r="G828" s="162">
        <f t="shared" si="40"/>
        <v>0</v>
      </c>
      <c r="H828" s="162">
        <f t="shared" si="41"/>
        <v>0</v>
      </c>
      <c r="I828" s="263"/>
      <c r="J828" s="224"/>
    </row>
    <row r="829" spans="1:10" ht="18" x14ac:dyDescent="0.35">
      <c r="A829" s="377">
        <v>7.3</v>
      </c>
      <c r="B829" s="378" t="s">
        <v>895</v>
      </c>
      <c r="C829" s="390">
        <v>1</v>
      </c>
      <c r="D829" s="390">
        <v>0</v>
      </c>
      <c r="E829" s="390"/>
      <c r="F829" s="390"/>
      <c r="G829" s="390"/>
      <c r="H829" s="390"/>
      <c r="I829" s="390"/>
      <c r="J829" s="390"/>
    </row>
    <row r="830" spans="1:10" x14ac:dyDescent="0.3">
      <c r="A830" s="379" t="s">
        <v>207</v>
      </c>
      <c r="B830" s="380" t="s">
        <v>896</v>
      </c>
      <c r="C830" s="391">
        <v>0</v>
      </c>
      <c r="D830" s="391">
        <v>0</v>
      </c>
      <c r="E830" s="391"/>
      <c r="F830" s="391"/>
      <c r="G830" s="391"/>
      <c r="H830" s="391"/>
      <c r="I830" s="391"/>
      <c r="J830" s="391"/>
    </row>
    <row r="831" spans="1:10" x14ac:dyDescent="0.3">
      <c r="A831" s="381" t="s">
        <v>431</v>
      </c>
      <c r="B831" s="382" t="s">
        <v>898</v>
      </c>
      <c r="C831" s="392">
        <v>0</v>
      </c>
      <c r="D831" s="392">
        <v>0</v>
      </c>
      <c r="E831" s="392"/>
      <c r="F831" s="392"/>
      <c r="G831" s="392"/>
      <c r="H831" s="392"/>
      <c r="I831" s="392"/>
      <c r="J831" s="392"/>
    </row>
    <row r="832" spans="1:10" x14ac:dyDescent="0.3">
      <c r="A832" s="383" t="s">
        <v>432</v>
      </c>
      <c r="B832" s="384" t="s">
        <v>900</v>
      </c>
      <c r="C832" s="393">
        <v>0</v>
      </c>
      <c r="D832" s="393">
        <v>0</v>
      </c>
      <c r="E832" s="162">
        <v>0</v>
      </c>
      <c r="F832" s="162">
        <f t="shared" si="39"/>
        <v>0</v>
      </c>
      <c r="G832" s="162">
        <f t="shared" si="40"/>
        <v>0</v>
      </c>
      <c r="H832" s="162">
        <f t="shared" si="41"/>
        <v>0</v>
      </c>
      <c r="I832" s="263"/>
      <c r="J832" s="224"/>
    </row>
    <row r="833" spans="1:10" x14ac:dyDescent="0.3">
      <c r="A833" s="383" t="s">
        <v>433</v>
      </c>
      <c r="B833" s="384" t="s">
        <v>902</v>
      </c>
      <c r="C833" s="393">
        <v>0</v>
      </c>
      <c r="D833" s="393">
        <v>0</v>
      </c>
      <c r="E833" s="162">
        <v>0</v>
      </c>
      <c r="F833" s="162">
        <f t="shared" si="39"/>
        <v>0</v>
      </c>
      <c r="G833" s="162">
        <f t="shared" si="40"/>
        <v>0</v>
      </c>
      <c r="H833" s="162">
        <f t="shared" si="41"/>
        <v>0</v>
      </c>
      <c r="I833" s="263"/>
      <c r="J833" s="224"/>
    </row>
    <row r="834" spans="1:10" x14ac:dyDescent="0.3">
      <c r="A834" s="383" t="s">
        <v>434</v>
      </c>
      <c r="B834" s="384" t="s">
        <v>904</v>
      </c>
      <c r="C834" s="393">
        <v>0</v>
      </c>
      <c r="D834" s="393">
        <v>0</v>
      </c>
      <c r="E834" s="162">
        <v>0</v>
      </c>
      <c r="F834" s="162">
        <f t="shared" si="39"/>
        <v>0</v>
      </c>
      <c r="G834" s="162">
        <f t="shared" si="40"/>
        <v>0</v>
      </c>
      <c r="H834" s="162">
        <f t="shared" si="41"/>
        <v>0</v>
      </c>
      <c r="I834" s="263"/>
      <c r="J834" s="224"/>
    </row>
    <row r="835" spans="1:10" x14ac:dyDescent="0.3">
      <c r="A835" s="381" t="s">
        <v>208</v>
      </c>
      <c r="B835" s="382" t="s">
        <v>905</v>
      </c>
      <c r="C835" s="392">
        <v>0</v>
      </c>
      <c r="D835" s="392">
        <v>0</v>
      </c>
      <c r="E835" s="392"/>
      <c r="F835" s="392"/>
      <c r="G835" s="392"/>
      <c r="H835" s="392"/>
      <c r="I835" s="392"/>
      <c r="J835" s="392"/>
    </row>
    <row r="836" spans="1:10" x14ac:dyDescent="0.3">
      <c r="A836" s="383" t="s">
        <v>419</v>
      </c>
      <c r="B836" s="384" t="s">
        <v>907</v>
      </c>
      <c r="C836" s="393">
        <v>0</v>
      </c>
      <c r="D836" s="393">
        <v>2</v>
      </c>
      <c r="E836" s="162">
        <v>0</v>
      </c>
      <c r="F836" s="162">
        <f t="shared" si="39"/>
        <v>0</v>
      </c>
      <c r="G836" s="162">
        <f t="shared" si="40"/>
        <v>0</v>
      </c>
      <c r="H836" s="162">
        <f t="shared" si="41"/>
        <v>0</v>
      </c>
      <c r="I836" s="263"/>
      <c r="J836" s="224"/>
    </row>
    <row r="837" spans="1:10" x14ac:dyDescent="0.3">
      <c r="A837" s="383" t="s">
        <v>420</v>
      </c>
      <c r="B837" s="384" t="s">
        <v>909</v>
      </c>
      <c r="C837" s="393">
        <v>0</v>
      </c>
      <c r="D837" s="393">
        <v>0</v>
      </c>
      <c r="E837" s="162">
        <v>0</v>
      </c>
      <c r="F837" s="162">
        <f t="shared" si="39"/>
        <v>0</v>
      </c>
      <c r="G837" s="162">
        <f t="shared" si="40"/>
        <v>0</v>
      </c>
      <c r="H837" s="162">
        <f t="shared" si="41"/>
        <v>0</v>
      </c>
      <c r="I837" s="263"/>
      <c r="J837" s="224"/>
    </row>
    <row r="838" spans="1:10" x14ac:dyDescent="0.3">
      <c r="A838" s="381" t="s">
        <v>209</v>
      </c>
      <c r="B838" s="382" t="s">
        <v>911</v>
      </c>
      <c r="C838" s="392">
        <v>0</v>
      </c>
      <c r="D838" s="392">
        <v>0</v>
      </c>
      <c r="E838" s="392"/>
      <c r="F838" s="392"/>
      <c r="G838" s="392"/>
      <c r="H838" s="392"/>
      <c r="I838" s="392"/>
      <c r="J838" s="392"/>
    </row>
    <row r="839" spans="1:10" x14ac:dyDescent="0.3">
      <c r="A839" s="383" t="s">
        <v>424</v>
      </c>
      <c r="B839" s="384" t="s">
        <v>913</v>
      </c>
      <c r="C839" s="393">
        <v>0</v>
      </c>
      <c r="D839" s="393">
        <v>0</v>
      </c>
      <c r="E839" s="162">
        <v>0</v>
      </c>
      <c r="F839" s="162">
        <f t="shared" si="39"/>
        <v>0</v>
      </c>
      <c r="G839" s="162">
        <f t="shared" si="40"/>
        <v>0</v>
      </c>
      <c r="H839" s="162">
        <f t="shared" si="41"/>
        <v>0</v>
      </c>
      <c r="I839" s="263"/>
      <c r="J839" s="224"/>
    </row>
    <row r="840" spans="1:10" x14ac:dyDescent="0.3">
      <c r="A840" s="381" t="s">
        <v>425</v>
      </c>
      <c r="B840" s="382" t="s">
        <v>915</v>
      </c>
      <c r="C840" s="392">
        <v>0</v>
      </c>
      <c r="D840" s="392">
        <v>0</v>
      </c>
      <c r="E840" s="392"/>
      <c r="F840" s="392"/>
      <c r="G840" s="392"/>
      <c r="H840" s="392"/>
      <c r="I840" s="392"/>
      <c r="J840" s="392"/>
    </row>
    <row r="841" spans="1:10" x14ac:dyDescent="0.3">
      <c r="A841" s="383" t="s">
        <v>426</v>
      </c>
      <c r="B841" s="384" t="s">
        <v>785</v>
      </c>
      <c r="C841" s="393">
        <v>0</v>
      </c>
      <c r="D841" s="393">
        <v>0</v>
      </c>
      <c r="E841" s="162">
        <v>0</v>
      </c>
      <c r="F841" s="162">
        <f t="shared" si="39"/>
        <v>0</v>
      </c>
      <c r="G841" s="162">
        <f t="shared" si="40"/>
        <v>0</v>
      </c>
      <c r="H841" s="162">
        <f t="shared" si="41"/>
        <v>0</v>
      </c>
      <c r="I841" s="263"/>
      <c r="J841" s="224"/>
    </row>
    <row r="842" spans="1:10" x14ac:dyDescent="0.3">
      <c r="A842" s="383" t="s">
        <v>427</v>
      </c>
      <c r="B842" s="384" t="s">
        <v>918</v>
      </c>
      <c r="C842" s="393">
        <v>0</v>
      </c>
      <c r="D842" s="393">
        <v>0</v>
      </c>
      <c r="E842" s="162">
        <v>0</v>
      </c>
      <c r="F842" s="162">
        <f t="shared" si="39"/>
        <v>0</v>
      </c>
      <c r="G842" s="162">
        <f t="shared" si="40"/>
        <v>0</v>
      </c>
      <c r="H842" s="162">
        <f t="shared" si="41"/>
        <v>0</v>
      </c>
      <c r="I842" s="263"/>
      <c r="J842" s="224"/>
    </row>
    <row r="843" spans="1:10" x14ac:dyDescent="0.3">
      <c r="A843" s="383" t="s">
        <v>428</v>
      </c>
      <c r="B843" s="384" t="s">
        <v>920</v>
      </c>
      <c r="C843" s="393">
        <v>0</v>
      </c>
      <c r="D843" s="393">
        <v>0</v>
      </c>
      <c r="E843" s="162">
        <v>0</v>
      </c>
      <c r="F843" s="162">
        <f t="shared" si="39"/>
        <v>0</v>
      </c>
      <c r="G843" s="162">
        <f t="shared" si="40"/>
        <v>0</v>
      </c>
      <c r="H843" s="162">
        <f t="shared" si="41"/>
        <v>0</v>
      </c>
      <c r="I843" s="263"/>
      <c r="J843" s="224"/>
    </row>
    <row r="844" spans="1:10" x14ac:dyDescent="0.3">
      <c r="A844" s="383" t="s">
        <v>429</v>
      </c>
      <c r="B844" s="384" t="s">
        <v>922</v>
      </c>
      <c r="C844" s="393">
        <v>0</v>
      </c>
      <c r="D844" s="393">
        <v>0</v>
      </c>
      <c r="E844" s="162">
        <v>0</v>
      </c>
      <c r="F844" s="162">
        <f t="shared" si="39"/>
        <v>0</v>
      </c>
      <c r="G844" s="162">
        <f t="shared" si="40"/>
        <v>0</v>
      </c>
      <c r="H844" s="162">
        <f t="shared" si="41"/>
        <v>0</v>
      </c>
      <c r="I844" s="263"/>
      <c r="J844" s="224"/>
    </row>
    <row r="845" spans="1:10" x14ac:dyDescent="0.3">
      <c r="A845" s="383" t="s">
        <v>430</v>
      </c>
      <c r="B845" s="384" t="s">
        <v>924</v>
      </c>
      <c r="C845" s="393">
        <v>0</v>
      </c>
      <c r="D845" s="393">
        <v>0</v>
      </c>
      <c r="E845" s="162">
        <v>0</v>
      </c>
      <c r="F845" s="162">
        <f t="shared" si="39"/>
        <v>0</v>
      </c>
      <c r="G845" s="162">
        <f t="shared" si="40"/>
        <v>0</v>
      </c>
      <c r="H845" s="162">
        <f t="shared" si="41"/>
        <v>0</v>
      </c>
      <c r="I845" s="263"/>
      <c r="J845" s="224"/>
    </row>
    <row r="846" spans="1:10" x14ac:dyDescent="0.3">
      <c r="A846" s="379" t="s">
        <v>208</v>
      </c>
      <c r="B846" s="380" t="s">
        <v>925</v>
      </c>
      <c r="C846" s="391">
        <v>1</v>
      </c>
      <c r="D846" s="391">
        <v>2</v>
      </c>
      <c r="E846" s="391"/>
      <c r="F846" s="391"/>
      <c r="G846" s="391"/>
      <c r="H846" s="391"/>
      <c r="I846" s="391"/>
      <c r="J846" s="391"/>
    </row>
    <row r="847" spans="1:10" x14ac:dyDescent="0.3">
      <c r="A847" s="383" t="s">
        <v>419</v>
      </c>
      <c r="B847" s="384" t="s">
        <v>926</v>
      </c>
      <c r="C847" s="393">
        <v>1</v>
      </c>
      <c r="D847" s="393">
        <v>2</v>
      </c>
      <c r="E847" s="162">
        <v>0</v>
      </c>
      <c r="F847" s="162">
        <f t="shared" si="39"/>
        <v>0</v>
      </c>
      <c r="G847" s="162">
        <f t="shared" si="40"/>
        <v>0</v>
      </c>
      <c r="H847" s="162">
        <f t="shared" si="41"/>
        <v>0</v>
      </c>
      <c r="I847" s="263"/>
      <c r="J847" s="224"/>
    </row>
    <row r="848" spans="1:10" x14ac:dyDescent="0.3">
      <c r="A848" s="383" t="s">
        <v>420</v>
      </c>
      <c r="B848" s="384" t="s">
        <v>907</v>
      </c>
      <c r="C848" s="393">
        <v>1</v>
      </c>
      <c r="D848" s="393">
        <v>2</v>
      </c>
      <c r="E848" s="162">
        <v>0</v>
      </c>
      <c r="F848" s="162">
        <f t="shared" si="39"/>
        <v>0</v>
      </c>
      <c r="G848" s="162">
        <f t="shared" si="40"/>
        <v>0</v>
      </c>
      <c r="H848" s="162">
        <f t="shared" si="41"/>
        <v>0</v>
      </c>
      <c r="I848" s="263"/>
      <c r="J848" s="224"/>
    </row>
    <row r="849" spans="1:10" x14ac:dyDescent="0.3">
      <c r="A849" s="383" t="s">
        <v>421</v>
      </c>
      <c r="B849" s="384" t="s">
        <v>909</v>
      </c>
      <c r="C849" s="393">
        <v>1</v>
      </c>
      <c r="D849" s="393">
        <v>2</v>
      </c>
      <c r="E849" s="162">
        <v>0</v>
      </c>
      <c r="F849" s="162">
        <f t="shared" si="39"/>
        <v>0</v>
      </c>
      <c r="G849" s="162">
        <f t="shared" si="40"/>
        <v>0</v>
      </c>
      <c r="H849" s="162">
        <f t="shared" si="41"/>
        <v>0</v>
      </c>
      <c r="I849" s="263"/>
      <c r="J849" s="224"/>
    </row>
    <row r="850" spans="1:10" x14ac:dyDescent="0.3">
      <c r="A850" s="383" t="s">
        <v>422</v>
      </c>
      <c r="B850" s="384" t="s">
        <v>913</v>
      </c>
      <c r="C850" s="393">
        <v>1</v>
      </c>
      <c r="D850" s="393">
        <v>2</v>
      </c>
      <c r="E850" s="162">
        <v>0</v>
      </c>
      <c r="F850" s="162">
        <f t="shared" si="39"/>
        <v>0</v>
      </c>
      <c r="G850" s="162">
        <f t="shared" si="40"/>
        <v>0</v>
      </c>
      <c r="H850" s="162">
        <f t="shared" si="41"/>
        <v>0</v>
      </c>
      <c r="I850" s="263"/>
      <c r="J850" s="224"/>
    </row>
    <row r="851" spans="1:10" x14ac:dyDescent="0.3">
      <c r="A851" s="383" t="s">
        <v>423</v>
      </c>
      <c r="B851" s="384" t="s">
        <v>930</v>
      </c>
      <c r="C851" s="393">
        <v>1</v>
      </c>
      <c r="D851" s="393">
        <v>2</v>
      </c>
      <c r="E851" s="162">
        <v>0</v>
      </c>
      <c r="F851" s="162">
        <f t="shared" si="39"/>
        <v>0</v>
      </c>
      <c r="G851" s="162">
        <f t="shared" si="40"/>
        <v>0</v>
      </c>
      <c r="H851" s="162">
        <f t="shared" si="41"/>
        <v>0</v>
      </c>
      <c r="I851" s="263"/>
      <c r="J851" s="224"/>
    </row>
    <row r="852" spans="1:10" ht="21" x14ac:dyDescent="0.4">
      <c r="A852" s="375">
        <v>8</v>
      </c>
      <c r="B852" s="376" t="s">
        <v>402</v>
      </c>
      <c r="C852" s="414">
        <v>1</v>
      </c>
      <c r="D852" s="414">
        <v>0</v>
      </c>
      <c r="E852" s="414"/>
      <c r="F852" s="414"/>
      <c r="G852" s="414"/>
      <c r="H852" s="414"/>
      <c r="I852" s="414"/>
      <c r="J852" s="414"/>
    </row>
    <row r="853" spans="1:10" ht="18" x14ac:dyDescent="0.35">
      <c r="A853" s="377">
        <v>8.1</v>
      </c>
      <c r="B853" s="378" t="s">
        <v>1526</v>
      </c>
      <c r="C853" s="390">
        <v>1</v>
      </c>
      <c r="D853" s="390">
        <v>0</v>
      </c>
      <c r="E853" s="390"/>
      <c r="F853" s="390"/>
      <c r="G853" s="390"/>
      <c r="H853" s="390"/>
      <c r="I853" s="390"/>
      <c r="J853" s="390"/>
    </row>
    <row r="854" spans="1:10" x14ac:dyDescent="0.3">
      <c r="A854" s="379" t="s">
        <v>527</v>
      </c>
      <c r="B854" s="380" t="s">
        <v>1527</v>
      </c>
      <c r="C854" s="391">
        <v>1</v>
      </c>
      <c r="D854" s="391">
        <v>0</v>
      </c>
      <c r="E854" s="391"/>
      <c r="F854" s="391"/>
      <c r="G854" s="391"/>
      <c r="H854" s="391"/>
      <c r="I854" s="391"/>
      <c r="J854" s="391"/>
    </row>
    <row r="855" spans="1:10" x14ac:dyDescent="0.3">
      <c r="A855" s="383" t="s">
        <v>1528</v>
      </c>
      <c r="B855" s="384" t="s">
        <v>1529</v>
      </c>
      <c r="C855" s="393">
        <v>1</v>
      </c>
      <c r="D855" s="393">
        <v>0</v>
      </c>
      <c r="E855" s="162">
        <v>0</v>
      </c>
      <c r="F855" s="162">
        <f t="shared" si="39"/>
        <v>0</v>
      </c>
      <c r="G855" s="162">
        <f t="shared" si="40"/>
        <v>0</v>
      </c>
      <c r="H855" s="162">
        <f t="shared" si="41"/>
        <v>0</v>
      </c>
      <c r="I855" s="263"/>
      <c r="J855" s="224"/>
    </row>
    <row r="856" spans="1:10" x14ac:dyDescent="0.3">
      <c r="A856" s="383" t="s">
        <v>1530</v>
      </c>
      <c r="B856" s="384" t="s">
        <v>1531</v>
      </c>
      <c r="C856" s="393">
        <v>1</v>
      </c>
      <c r="D856" s="393">
        <v>0</v>
      </c>
      <c r="E856" s="162">
        <v>0</v>
      </c>
      <c r="F856" s="162">
        <f t="shared" si="39"/>
        <v>0</v>
      </c>
      <c r="G856" s="162">
        <f t="shared" si="40"/>
        <v>0</v>
      </c>
      <c r="H856" s="162">
        <f t="shared" si="41"/>
        <v>0</v>
      </c>
      <c r="I856" s="263"/>
      <c r="J856" s="224"/>
    </row>
    <row r="857" spans="1:10" x14ac:dyDescent="0.3">
      <c r="A857" s="383" t="s">
        <v>1532</v>
      </c>
      <c r="B857" s="384" t="s">
        <v>1533</v>
      </c>
      <c r="C857" s="393">
        <v>1</v>
      </c>
      <c r="D857" s="393">
        <v>0</v>
      </c>
      <c r="E857" s="162">
        <v>0</v>
      </c>
      <c r="F857" s="162">
        <f t="shared" si="39"/>
        <v>0</v>
      </c>
      <c r="G857" s="162">
        <f t="shared" si="40"/>
        <v>0</v>
      </c>
      <c r="H857" s="162">
        <f t="shared" si="41"/>
        <v>0</v>
      </c>
      <c r="I857" s="263"/>
      <c r="J857" s="224"/>
    </row>
    <row r="858" spans="1:10" x14ac:dyDescent="0.3">
      <c r="A858" s="379" t="s">
        <v>528</v>
      </c>
      <c r="B858" s="380" t="s">
        <v>1534</v>
      </c>
      <c r="C858" s="391">
        <v>1</v>
      </c>
      <c r="D858" s="391">
        <v>0</v>
      </c>
      <c r="E858" s="391"/>
      <c r="F858" s="391"/>
      <c r="G858" s="391"/>
      <c r="H858" s="391"/>
      <c r="I858" s="391"/>
      <c r="J858" s="391"/>
    </row>
    <row r="859" spans="1:10" x14ac:dyDescent="0.3">
      <c r="A859" s="383" t="s">
        <v>1535</v>
      </c>
      <c r="B859" s="384" t="s">
        <v>1536</v>
      </c>
      <c r="C859" s="415">
        <v>1</v>
      </c>
      <c r="D859" s="393">
        <v>0</v>
      </c>
      <c r="E859" s="162">
        <v>0</v>
      </c>
      <c r="F859" s="162">
        <f t="shared" si="39"/>
        <v>0</v>
      </c>
      <c r="G859" s="162">
        <f t="shared" si="40"/>
        <v>0</v>
      </c>
      <c r="H859" s="162">
        <f t="shared" si="41"/>
        <v>0</v>
      </c>
      <c r="I859" s="263"/>
      <c r="J859" s="224"/>
    </row>
    <row r="860" spans="1:10" x14ac:dyDescent="0.3">
      <c r="A860" s="379" t="s">
        <v>529</v>
      </c>
      <c r="B860" s="380" t="s">
        <v>1537</v>
      </c>
      <c r="C860" s="391">
        <v>1</v>
      </c>
      <c r="D860" s="391">
        <v>0</v>
      </c>
      <c r="E860" s="391"/>
      <c r="F860" s="391"/>
      <c r="G860" s="391"/>
      <c r="H860" s="391"/>
      <c r="I860" s="391"/>
      <c r="J860" s="391"/>
    </row>
    <row r="861" spans="1:10" x14ac:dyDescent="0.3">
      <c r="A861" s="383" t="s">
        <v>1538</v>
      </c>
      <c r="B861" s="384" t="s">
        <v>1539</v>
      </c>
      <c r="C861" s="393">
        <v>1</v>
      </c>
      <c r="D861" s="393">
        <v>0</v>
      </c>
      <c r="E861" s="162">
        <v>0</v>
      </c>
      <c r="F861" s="162">
        <f t="shared" si="39"/>
        <v>0</v>
      </c>
      <c r="G861" s="162">
        <f t="shared" si="40"/>
        <v>0</v>
      </c>
      <c r="H861" s="162">
        <f t="shared" si="41"/>
        <v>0</v>
      </c>
      <c r="I861" s="263"/>
      <c r="J861" s="224"/>
    </row>
    <row r="862" spans="1:10" x14ac:dyDescent="0.3">
      <c r="A862" s="383" t="s">
        <v>1540</v>
      </c>
      <c r="B862" s="384" t="s">
        <v>785</v>
      </c>
      <c r="C862" s="393">
        <v>1</v>
      </c>
      <c r="D862" s="393">
        <v>0</v>
      </c>
      <c r="E862" s="162">
        <v>0</v>
      </c>
      <c r="F862" s="162">
        <f t="shared" si="39"/>
        <v>0</v>
      </c>
      <c r="G862" s="162">
        <f t="shared" si="40"/>
        <v>0</v>
      </c>
      <c r="H862" s="162">
        <f t="shared" si="41"/>
        <v>0</v>
      </c>
      <c r="I862" s="263"/>
      <c r="J862" s="224"/>
    </row>
    <row r="863" spans="1:10" x14ac:dyDescent="0.3">
      <c r="A863" s="379" t="s">
        <v>1541</v>
      </c>
      <c r="B863" s="380" t="s">
        <v>1542</v>
      </c>
      <c r="C863" s="391"/>
      <c r="D863" s="391">
        <v>0</v>
      </c>
      <c r="E863" s="391"/>
      <c r="F863" s="391"/>
      <c r="G863" s="391"/>
      <c r="H863" s="391"/>
      <c r="I863" s="391"/>
      <c r="J863" s="391"/>
    </row>
    <row r="864" spans="1:10" x14ac:dyDescent="0.3">
      <c r="A864" s="383" t="s">
        <v>1543</v>
      </c>
      <c r="B864" s="384" t="s">
        <v>789</v>
      </c>
      <c r="C864" s="393">
        <v>1</v>
      </c>
      <c r="D864" s="393">
        <v>0</v>
      </c>
      <c r="E864" s="162">
        <v>0</v>
      </c>
      <c r="F864" s="162">
        <f t="shared" si="39"/>
        <v>0</v>
      </c>
      <c r="G864" s="162">
        <f t="shared" si="40"/>
        <v>0</v>
      </c>
      <c r="H864" s="162">
        <f t="shared" si="41"/>
        <v>0</v>
      </c>
      <c r="I864" s="263"/>
      <c r="J864" s="224"/>
    </row>
    <row r="865" spans="1:10" x14ac:dyDescent="0.3">
      <c r="A865" s="383" t="s">
        <v>1544</v>
      </c>
      <c r="B865" s="385" t="s">
        <v>791</v>
      </c>
      <c r="C865" s="394">
        <v>1</v>
      </c>
      <c r="D865" s="394">
        <v>0</v>
      </c>
      <c r="E865" s="162">
        <v>0</v>
      </c>
      <c r="F865" s="162">
        <f t="shared" si="39"/>
        <v>0</v>
      </c>
      <c r="G865" s="162">
        <f t="shared" si="40"/>
        <v>0</v>
      </c>
      <c r="H865" s="162">
        <f t="shared" si="41"/>
        <v>0</v>
      </c>
      <c r="I865" s="263"/>
      <c r="J865" s="224"/>
    </row>
    <row r="866" spans="1:10" x14ac:dyDescent="0.3">
      <c r="A866" s="383" t="s">
        <v>1545</v>
      </c>
      <c r="B866" s="384" t="s">
        <v>870</v>
      </c>
      <c r="C866" s="393">
        <v>2</v>
      </c>
      <c r="D866" s="393">
        <v>0</v>
      </c>
      <c r="E866" s="162">
        <v>0</v>
      </c>
      <c r="F866" s="162">
        <f t="shared" si="39"/>
        <v>0</v>
      </c>
      <c r="G866" s="162">
        <f t="shared" si="40"/>
        <v>0</v>
      </c>
      <c r="H866" s="162">
        <f t="shared" si="41"/>
        <v>0</v>
      </c>
      <c r="I866" s="263"/>
      <c r="J866" s="224"/>
    </row>
    <row r="867" spans="1:10" x14ac:dyDescent="0.3">
      <c r="A867" s="379" t="s">
        <v>1546</v>
      </c>
      <c r="B867" s="380" t="s">
        <v>866</v>
      </c>
      <c r="C867" s="391">
        <v>1</v>
      </c>
      <c r="D867" s="391">
        <v>0</v>
      </c>
      <c r="E867" s="391"/>
      <c r="F867" s="391"/>
      <c r="G867" s="391"/>
      <c r="H867" s="391"/>
      <c r="I867" s="391"/>
      <c r="J867" s="391"/>
    </row>
    <row r="868" spans="1:10" x14ac:dyDescent="0.3">
      <c r="A868" s="385" t="s">
        <v>1547</v>
      </c>
      <c r="B868" s="387" t="s">
        <v>1548</v>
      </c>
      <c r="C868" s="393">
        <v>2</v>
      </c>
      <c r="D868" s="393">
        <v>0</v>
      </c>
      <c r="E868" s="162">
        <v>0</v>
      </c>
      <c r="F868" s="162">
        <f t="shared" si="39"/>
        <v>0</v>
      </c>
      <c r="G868" s="162">
        <f t="shared" si="40"/>
        <v>0</v>
      </c>
      <c r="H868" s="162">
        <f t="shared" si="41"/>
        <v>0</v>
      </c>
      <c r="I868" s="263"/>
      <c r="J868" s="224"/>
    </row>
    <row r="869" spans="1:10" x14ac:dyDescent="0.3">
      <c r="A869" s="383" t="s">
        <v>1549</v>
      </c>
      <c r="B869" s="384" t="s">
        <v>1550</v>
      </c>
      <c r="C869" s="393">
        <v>2</v>
      </c>
      <c r="D869" s="393">
        <v>0</v>
      </c>
      <c r="E869" s="162">
        <v>0</v>
      </c>
      <c r="F869" s="162">
        <f t="shared" si="39"/>
        <v>0</v>
      </c>
      <c r="G869" s="162">
        <f t="shared" si="40"/>
        <v>0</v>
      </c>
      <c r="H869" s="162">
        <f t="shared" si="41"/>
        <v>0</v>
      </c>
      <c r="I869" s="263"/>
      <c r="J869" s="224"/>
    </row>
    <row r="870" spans="1:10" x14ac:dyDescent="0.3">
      <c r="A870" s="385" t="s">
        <v>1551</v>
      </c>
      <c r="B870" s="385" t="s">
        <v>1552</v>
      </c>
      <c r="C870" s="394">
        <v>2</v>
      </c>
      <c r="D870" s="394">
        <v>0</v>
      </c>
      <c r="E870" s="162">
        <v>0</v>
      </c>
      <c r="F870" s="162">
        <f t="shared" si="39"/>
        <v>0</v>
      </c>
      <c r="G870" s="162">
        <f t="shared" si="40"/>
        <v>0</v>
      </c>
      <c r="H870" s="162">
        <f t="shared" si="41"/>
        <v>0</v>
      </c>
      <c r="I870" s="263"/>
      <c r="J870" s="224"/>
    </row>
    <row r="871" spans="1:10" ht="18" x14ac:dyDescent="0.35">
      <c r="A871" s="377">
        <v>8.1999999999999993</v>
      </c>
      <c r="B871" s="378" t="s">
        <v>1553</v>
      </c>
      <c r="C871" s="390">
        <v>1</v>
      </c>
      <c r="D871" s="390">
        <v>0</v>
      </c>
      <c r="E871" s="390"/>
      <c r="F871" s="390"/>
      <c r="G871" s="390"/>
      <c r="H871" s="390"/>
      <c r="I871" s="390"/>
      <c r="J871" s="390"/>
    </row>
    <row r="872" spans="1:10" x14ac:dyDescent="0.3">
      <c r="A872" s="379" t="s">
        <v>129</v>
      </c>
      <c r="B872" s="380" t="s">
        <v>1554</v>
      </c>
      <c r="C872" s="391">
        <v>1</v>
      </c>
      <c r="D872" s="391">
        <v>0</v>
      </c>
      <c r="E872" s="391"/>
      <c r="F872" s="391"/>
      <c r="G872" s="391"/>
      <c r="H872" s="391"/>
      <c r="I872" s="391"/>
      <c r="J872" s="391"/>
    </row>
    <row r="873" spans="1:10" x14ac:dyDescent="0.3">
      <c r="A873" s="383" t="s">
        <v>1555</v>
      </c>
      <c r="B873" s="387" t="s">
        <v>1529</v>
      </c>
      <c r="C873" s="415">
        <v>1</v>
      </c>
      <c r="D873" s="393">
        <v>0</v>
      </c>
      <c r="E873" s="162">
        <v>0</v>
      </c>
      <c r="F873" s="162">
        <f t="shared" ref="F873:F893" si="42">E873*D873</f>
        <v>0</v>
      </c>
      <c r="G873" s="162">
        <f t="shared" ref="G873:G893" si="43">F873*$G$4</f>
        <v>0</v>
      </c>
      <c r="H873" s="162">
        <f t="shared" ref="H873:H893" si="44">F873+G873</f>
        <v>0</v>
      </c>
      <c r="I873" s="263"/>
      <c r="J873" s="224"/>
    </row>
    <row r="874" spans="1:10" s="262" customFormat="1" ht="15.6" x14ac:dyDescent="0.3">
      <c r="A874" s="379" t="s">
        <v>131</v>
      </c>
      <c r="B874" s="380" t="s">
        <v>1537</v>
      </c>
      <c r="C874" s="391">
        <v>1</v>
      </c>
      <c r="D874" s="391">
        <v>0</v>
      </c>
      <c r="E874" s="259"/>
      <c r="F874" s="258"/>
      <c r="G874" s="260"/>
      <c r="H874" s="258"/>
      <c r="I874" s="257"/>
      <c r="J874" s="257"/>
    </row>
    <row r="875" spans="1:10" x14ac:dyDescent="0.3">
      <c r="A875" s="383" t="s">
        <v>1556</v>
      </c>
      <c r="B875" s="384" t="s">
        <v>1557</v>
      </c>
      <c r="C875" s="393">
        <v>1</v>
      </c>
      <c r="D875" s="393">
        <v>0</v>
      </c>
      <c r="E875" s="162">
        <v>0</v>
      </c>
      <c r="F875" s="162">
        <f t="shared" si="42"/>
        <v>0</v>
      </c>
      <c r="G875" s="162">
        <f t="shared" si="43"/>
        <v>0</v>
      </c>
      <c r="H875" s="162">
        <f t="shared" si="44"/>
        <v>0</v>
      </c>
      <c r="I875" s="263"/>
      <c r="J875" s="224"/>
    </row>
    <row r="876" spans="1:10" x14ac:dyDescent="0.3">
      <c r="A876" s="383" t="s">
        <v>1558</v>
      </c>
      <c r="B876" s="384" t="s">
        <v>785</v>
      </c>
      <c r="C876" s="393">
        <v>1</v>
      </c>
      <c r="D876" s="393">
        <v>0</v>
      </c>
      <c r="E876" s="162">
        <v>0</v>
      </c>
      <c r="F876" s="162">
        <f t="shared" si="42"/>
        <v>0</v>
      </c>
      <c r="G876" s="162">
        <f t="shared" si="43"/>
        <v>0</v>
      </c>
      <c r="H876" s="162">
        <f t="shared" si="44"/>
        <v>0</v>
      </c>
      <c r="I876" s="263"/>
      <c r="J876" s="224"/>
    </row>
    <row r="877" spans="1:10" ht="21" x14ac:dyDescent="0.4">
      <c r="A877" s="375">
        <v>9</v>
      </c>
      <c r="B877" s="376" t="s">
        <v>741</v>
      </c>
      <c r="C877" s="414">
        <v>1</v>
      </c>
      <c r="D877" s="414">
        <v>0</v>
      </c>
      <c r="E877" s="414"/>
      <c r="F877" s="414"/>
      <c r="G877" s="414"/>
      <c r="H877" s="414"/>
      <c r="I877" s="414"/>
      <c r="J877" s="414"/>
    </row>
    <row r="878" spans="1:10" x14ac:dyDescent="0.3">
      <c r="A878" s="379">
        <v>9.1</v>
      </c>
      <c r="B878" s="380" t="s">
        <v>1559</v>
      </c>
      <c r="C878" s="391">
        <v>1</v>
      </c>
      <c r="D878" s="391">
        <v>0</v>
      </c>
      <c r="E878" s="391"/>
      <c r="F878" s="391"/>
      <c r="G878" s="391"/>
      <c r="H878" s="391"/>
      <c r="I878" s="391"/>
      <c r="J878" s="391"/>
    </row>
    <row r="879" spans="1:10" x14ac:dyDescent="0.3">
      <c r="A879" s="383" t="s">
        <v>140</v>
      </c>
      <c r="B879" s="384" t="s">
        <v>1560</v>
      </c>
      <c r="C879" s="393">
        <v>2</v>
      </c>
      <c r="D879" s="393">
        <v>0</v>
      </c>
      <c r="E879" s="162">
        <v>0</v>
      </c>
      <c r="F879" s="162">
        <f t="shared" si="42"/>
        <v>0</v>
      </c>
      <c r="G879" s="162">
        <f t="shared" si="43"/>
        <v>0</v>
      </c>
      <c r="H879" s="162">
        <f t="shared" si="44"/>
        <v>0</v>
      </c>
      <c r="I879" s="263"/>
      <c r="J879" s="224"/>
    </row>
    <row r="880" spans="1:10" s="262" customFormat="1" ht="15.6" x14ac:dyDescent="0.3">
      <c r="A880" s="383" t="s">
        <v>141</v>
      </c>
      <c r="B880" s="384" t="s">
        <v>1561</v>
      </c>
      <c r="C880" s="393">
        <v>20</v>
      </c>
      <c r="D880" s="393">
        <v>0</v>
      </c>
      <c r="E880" s="162">
        <v>0</v>
      </c>
      <c r="F880" s="162">
        <f t="shared" si="42"/>
        <v>0</v>
      </c>
      <c r="G880" s="162">
        <f t="shared" si="43"/>
        <v>0</v>
      </c>
      <c r="H880" s="162">
        <f t="shared" si="44"/>
        <v>0</v>
      </c>
      <c r="I880" s="263"/>
      <c r="J880" s="261"/>
    </row>
    <row r="881" spans="1:10" x14ac:dyDescent="0.3">
      <c r="A881" s="379">
        <v>9.1999999999999993</v>
      </c>
      <c r="B881" s="380" t="s">
        <v>1562</v>
      </c>
      <c r="C881" s="391">
        <v>1</v>
      </c>
      <c r="D881" s="391">
        <v>0</v>
      </c>
      <c r="E881" s="391"/>
      <c r="F881" s="391"/>
      <c r="G881" s="391"/>
      <c r="H881" s="391"/>
      <c r="I881" s="391"/>
      <c r="J881" s="391"/>
    </row>
    <row r="882" spans="1:10" s="262" customFormat="1" ht="15.6" x14ac:dyDescent="0.3">
      <c r="A882" s="383" t="s">
        <v>142</v>
      </c>
      <c r="B882" s="384" t="s">
        <v>1563</v>
      </c>
      <c r="C882" s="393">
        <v>6</v>
      </c>
      <c r="D882" s="393">
        <v>0</v>
      </c>
      <c r="E882" s="162">
        <v>0</v>
      </c>
      <c r="F882" s="162">
        <f t="shared" si="42"/>
        <v>0</v>
      </c>
      <c r="G882" s="162">
        <f t="shared" si="43"/>
        <v>0</v>
      </c>
      <c r="H882" s="162">
        <f t="shared" si="44"/>
        <v>0</v>
      </c>
      <c r="I882" s="263"/>
      <c r="J882" s="261"/>
    </row>
    <row r="883" spans="1:10" x14ac:dyDescent="0.3">
      <c r="A883" s="383" t="s">
        <v>143</v>
      </c>
      <c r="B883" s="384" t="s">
        <v>1564</v>
      </c>
      <c r="C883" s="393">
        <v>6</v>
      </c>
      <c r="D883" s="393">
        <v>0</v>
      </c>
      <c r="E883" s="162">
        <v>0</v>
      </c>
      <c r="F883" s="162">
        <f t="shared" si="42"/>
        <v>0</v>
      </c>
      <c r="G883" s="162">
        <f t="shared" si="43"/>
        <v>0</v>
      </c>
      <c r="H883" s="162">
        <f t="shared" si="44"/>
        <v>0</v>
      </c>
      <c r="I883" s="263"/>
      <c r="J883" s="224"/>
    </row>
    <row r="884" spans="1:10" x14ac:dyDescent="0.3">
      <c r="A884" s="379">
        <v>9.3000000000000007</v>
      </c>
      <c r="B884" s="380" t="s">
        <v>1565</v>
      </c>
      <c r="C884" s="391">
        <v>1</v>
      </c>
      <c r="D884" s="391">
        <v>0</v>
      </c>
      <c r="E884" s="391"/>
      <c r="F884" s="391"/>
      <c r="G884" s="391"/>
      <c r="H884" s="391"/>
      <c r="I884" s="391"/>
      <c r="J884" s="391"/>
    </row>
    <row r="885" spans="1:10" x14ac:dyDescent="0.3">
      <c r="A885" s="383" t="s">
        <v>144</v>
      </c>
      <c r="B885" s="384" t="s">
        <v>1566</v>
      </c>
      <c r="C885" s="393">
        <v>9</v>
      </c>
      <c r="D885" s="393">
        <v>0</v>
      </c>
      <c r="E885" s="162">
        <v>0</v>
      </c>
      <c r="F885" s="162">
        <f t="shared" si="42"/>
        <v>0</v>
      </c>
      <c r="G885" s="162">
        <f t="shared" si="43"/>
        <v>0</v>
      </c>
      <c r="H885" s="162">
        <f t="shared" si="44"/>
        <v>0</v>
      </c>
      <c r="I885" s="263"/>
      <c r="J885" s="224"/>
    </row>
    <row r="886" spans="1:10" x14ac:dyDescent="0.3">
      <c r="A886" s="383" t="s">
        <v>145</v>
      </c>
      <c r="B886" s="384" t="s">
        <v>1567</v>
      </c>
      <c r="C886" s="393">
        <v>9</v>
      </c>
      <c r="D886" s="393">
        <v>0</v>
      </c>
      <c r="E886" s="162">
        <v>0</v>
      </c>
      <c r="F886" s="162">
        <f t="shared" si="42"/>
        <v>0</v>
      </c>
      <c r="G886" s="162">
        <f t="shared" si="43"/>
        <v>0</v>
      </c>
      <c r="H886" s="162">
        <f t="shared" si="44"/>
        <v>0</v>
      </c>
      <c r="I886" s="263"/>
      <c r="J886" s="224"/>
    </row>
    <row r="887" spans="1:10" x14ac:dyDescent="0.3">
      <c r="A887" s="383" t="s">
        <v>146</v>
      </c>
      <c r="B887" s="384" t="s">
        <v>1568</v>
      </c>
      <c r="C887" s="393">
        <v>9</v>
      </c>
      <c r="D887" s="393">
        <v>0</v>
      </c>
      <c r="E887" s="162">
        <v>0</v>
      </c>
      <c r="F887" s="162">
        <f t="shared" si="42"/>
        <v>0</v>
      </c>
      <c r="G887" s="162">
        <f t="shared" si="43"/>
        <v>0</v>
      </c>
      <c r="H887" s="162">
        <f t="shared" si="44"/>
        <v>0</v>
      </c>
      <c r="I887" s="263"/>
      <c r="J887" s="224"/>
    </row>
    <row r="888" spans="1:10" x14ac:dyDescent="0.3">
      <c r="A888" s="379">
        <v>9.4</v>
      </c>
      <c r="B888" s="380" t="s">
        <v>1569</v>
      </c>
      <c r="C888" s="391">
        <v>1</v>
      </c>
      <c r="D888" s="391">
        <v>0</v>
      </c>
      <c r="E888" s="391"/>
      <c r="F888" s="391"/>
      <c r="G888" s="391"/>
      <c r="H888" s="391"/>
      <c r="I888" s="391"/>
      <c r="J888" s="391"/>
    </row>
    <row r="889" spans="1:10" x14ac:dyDescent="0.3">
      <c r="A889" s="383" t="s">
        <v>147</v>
      </c>
      <c r="B889" s="384" t="s">
        <v>1570</v>
      </c>
      <c r="C889" s="393">
        <v>6</v>
      </c>
      <c r="D889" s="393">
        <v>0</v>
      </c>
      <c r="E889" s="162">
        <v>0</v>
      </c>
      <c r="F889" s="162">
        <f t="shared" si="42"/>
        <v>0</v>
      </c>
      <c r="G889" s="162">
        <f t="shared" si="43"/>
        <v>0</v>
      </c>
      <c r="H889" s="162">
        <f t="shared" si="44"/>
        <v>0</v>
      </c>
      <c r="I889" s="263"/>
      <c r="J889" s="224"/>
    </row>
    <row r="890" spans="1:10" s="262" customFormat="1" ht="15.6" x14ac:dyDescent="0.3">
      <c r="A890" s="379">
        <v>9.5</v>
      </c>
      <c r="B890" s="380" t="s">
        <v>1571</v>
      </c>
      <c r="C890" s="391">
        <v>1</v>
      </c>
      <c r="D890" s="391">
        <v>0</v>
      </c>
      <c r="E890" s="259"/>
      <c r="F890" s="258"/>
      <c r="G890" s="260"/>
      <c r="H890" s="258"/>
      <c r="I890" s="257"/>
      <c r="J890" s="257"/>
    </row>
    <row r="891" spans="1:10" x14ac:dyDescent="0.3">
      <c r="A891" s="383" t="s">
        <v>148</v>
      </c>
      <c r="B891" s="384" t="s">
        <v>1572</v>
      </c>
      <c r="C891" s="393">
        <v>15</v>
      </c>
      <c r="D891" s="393">
        <v>0</v>
      </c>
      <c r="E891" s="162">
        <v>0</v>
      </c>
      <c r="F891" s="162">
        <f t="shared" si="42"/>
        <v>0</v>
      </c>
      <c r="G891" s="162">
        <f t="shared" si="43"/>
        <v>0</v>
      </c>
      <c r="H891" s="162">
        <f t="shared" si="44"/>
        <v>0</v>
      </c>
      <c r="I891" s="263"/>
      <c r="J891" s="224"/>
    </row>
    <row r="892" spans="1:10" x14ac:dyDescent="0.3">
      <c r="A892" s="383" t="s">
        <v>149</v>
      </c>
      <c r="B892" s="384" t="s">
        <v>1573</v>
      </c>
      <c r="C892" s="393">
        <v>6</v>
      </c>
      <c r="D892" s="393">
        <v>0</v>
      </c>
      <c r="E892" s="162">
        <v>0</v>
      </c>
      <c r="F892" s="162">
        <f t="shared" si="42"/>
        <v>0</v>
      </c>
      <c r="G892" s="162">
        <f t="shared" si="43"/>
        <v>0</v>
      </c>
      <c r="H892" s="162">
        <f t="shared" si="44"/>
        <v>0</v>
      </c>
      <c r="I892" s="263"/>
      <c r="J892" s="224"/>
    </row>
    <row r="893" spans="1:10" x14ac:dyDescent="0.3">
      <c r="A893" s="383" t="s">
        <v>150</v>
      </c>
      <c r="B893" s="384" t="s">
        <v>1574</v>
      </c>
      <c r="C893" s="393">
        <v>2</v>
      </c>
      <c r="D893" s="393">
        <v>0</v>
      </c>
      <c r="E893" s="162">
        <v>0</v>
      </c>
      <c r="F893" s="162">
        <f t="shared" si="42"/>
        <v>0</v>
      </c>
      <c r="G893" s="162">
        <f t="shared" si="43"/>
        <v>0</v>
      </c>
      <c r="H893" s="162">
        <f t="shared" si="44"/>
        <v>0</v>
      </c>
      <c r="I893" s="263"/>
      <c r="J893" s="224"/>
    </row>
    <row r="894" spans="1:10" ht="15" thickBot="1" x14ac:dyDescent="0.35"/>
    <row r="895" spans="1:10" s="275" customFormat="1" ht="24" thickBot="1" x14ac:dyDescent="0.35">
      <c r="A895" s="267"/>
      <c r="B895" s="268" t="s">
        <v>1577</v>
      </c>
      <c r="C895" s="269"/>
      <c r="D895" s="269"/>
      <c r="E895" s="270"/>
      <c r="F895" s="271"/>
      <c r="G895" s="272"/>
      <c r="H895" s="273">
        <f>SUM(H5:H893)</f>
        <v>0</v>
      </c>
      <c r="I895" s="274"/>
      <c r="J895" s="236"/>
    </row>
    <row r="896" spans="1:10" x14ac:dyDescent="0.3">
      <c r="C896" s="236"/>
      <c r="D896" s="236"/>
      <c r="E896" s="236"/>
      <c r="F896" s="236"/>
      <c r="G896" s="236"/>
      <c r="H896" s="236"/>
    </row>
    <row r="897" spans="2:11" ht="23.4" x14ac:dyDescent="0.3">
      <c r="B897" s="130" t="s">
        <v>1578</v>
      </c>
      <c r="C897" s="236"/>
      <c r="D897" s="236"/>
      <c r="E897" s="236"/>
      <c r="F897" s="236"/>
      <c r="G897" s="236"/>
      <c r="H897" s="236"/>
      <c r="K897" s="236"/>
    </row>
    <row r="898" spans="2:11" x14ac:dyDescent="0.3">
      <c r="C898" s="236"/>
      <c r="D898" s="236"/>
      <c r="E898" s="236"/>
      <c r="F898" s="236"/>
      <c r="G898" s="236"/>
      <c r="H898" s="236"/>
      <c r="K898" s="236"/>
    </row>
    <row r="899" spans="2:11" x14ac:dyDescent="0.3">
      <c r="C899" s="236"/>
      <c r="D899" s="236"/>
      <c r="E899" s="236"/>
      <c r="F899" s="236"/>
      <c r="G899" s="236"/>
      <c r="H899" s="236"/>
      <c r="K899" s="236"/>
    </row>
    <row r="900" spans="2:11" x14ac:dyDescent="0.3">
      <c r="C900" s="236"/>
      <c r="D900" s="236"/>
      <c r="E900" s="236"/>
      <c r="F900" s="236"/>
      <c r="G900" s="236"/>
      <c r="H900" s="236"/>
      <c r="K900" s="236"/>
    </row>
    <row r="901" spans="2:11" x14ac:dyDescent="0.3">
      <c r="C901" s="236"/>
      <c r="D901" s="236"/>
      <c r="E901" s="236"/>
      <c r="F901" s="236"/>
      <c r="G901" s="236"/>
      <c r="H901" s="236"/>
      <c r="K901" s="236"/>
    </row>
  </sheetData>
  <dataValidations count="1">
    <dataValidation type="list" allowBlank="1" showInputMessage="1" showErrorMessage="1" sqref="H4">
      <formula1>rngCurrencies</formula1>
    </dataValidation>
  </dataValidations>
  <pageMargins left="0.7" right="0.7" top="0.75" bottom="0.75" header="0.3" footer="0.3"/>
  <pageSetup paperSize="9" orientation="portrait"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M901"/>
  <sheetViews>
    <sheetView zoomScale="85" zoomScaleNormal="85" workbookViewId="0">
      <pane xSplit="1" ySplit="4" topLeftCell="B17" activePane="bottomRight" state="frozen"/>
      <selection pane="topRight" activeCell="B1" sqref="B1"/>
      <selection pane="bottomLeft" activeCell="A5" sqref="A5"/>
      <selection pane="bottomRight" activeCell="A49" sqref="A49:E52"/>
    </sheetView>
  </sheetViews>
  <sheetFormatPr defaultColWidth="9.109375" defaultRowHeight="14.4" x14ac:dyDescent="0.3"/>
  <cols>
    <col min="1" max="1" width="17.44140625" style="172" customWidth="1"/>
    <col min="2" max="2" width="110.109375" style="119" customWidth="1"/>
    <col min="3" max="3" width="33" style="120" customWidth="1"/>
    <col min="4" max="4" width="8" style="121" bestFit="1" customWidth="1"/>
    <col min="5" max="5" width="9.109375" style="121" customWidth="1"/>
    <col min="6" max="6" width="9.88671875" style="189" bestFit="1" customWidth="1"/>
    <col min="7" max="7" width="9.88671875" style="122" customWidth="1"/>
    <col min="8" max="8" width="9.88671875" style="195" customWidth="1"/>
    <col min="9" max="9" width="14.88671875" style="122" customWidth="1"/>
    <col min="10" max="10" width="14" style="119" customWidth="1"/>
    <col min="11" max="11" width="31.5546875" style="132" customWidth="1"/>
    <col min="12" max="12" width="5" style="132" customWidth="1"/>
    <col min="13" max="16384" width="9.109375" style="132"/>
  </cols>
  <sheetData>
    <row r="1" spans="1:12" x14ac:dyDescent="0.2">
      <c r="B1" s="125"/>
      <c r="D1" s="120"/>
      <c r="E1" s="497"/>
      <c r="F1" s="198"/>
      <c r="G1" s="190"/>
      <c r="H1" s="193"/>
      <c r="I1" s="190"/>
      <c r="J1" s="149"/>
    </row>
    <row r="2" spans="1:12" x14ac:dyDescent="0.3">
      <c r="E2" s="150" t="s">
        <v>159</v>
      </c>
      <c r="F2" s="208" t="s">
        <v>160</v>
      </c>
      <c r="G2" s="151" t="s">
        <v>161</v>
      </c>
      <c r="H2" s="209" t="s">
        <v>162</v>
      </c>
      <c r="I2" s="151" t="s">
        <v>163</v>
      </c>
      <c r="J2" s="210"/>
    </row>
    <row r="3" spans="1:12" s="159" customFormat="1" ht="43.2" x14ac:dyDescent="0.3">
      <c r="A3" s="154" t="s">
        <v>1677</v>
      </c>
      <c r="B3" s="155" t="s">
        <v>153</v>
      </c>
      <c r="C3" s="158" t="s">
        <v>393</v>
      </c>
      <c r="D3" s="154" t="s">
        <v>164</v>
      </c>
      <c r="E3" s="154" t="s">
        <v>165</v>
      </c>
      <c r="F3" s="188" t="s">
        <v>167</v>
      </c>
      <c r="G3" s="156" t="s">
        <v>168</v>
      </c>
      <c r="H3" s="194" t="s">
        <v>169</v>
      </c>
      <c r="I3" s="157" t="s">
        <v>170</v>
      </c>
      <c r="J3" s="207" t="s">
        <v>171</v>
      </c>
      <c r="K3" s="207" t="s">
        <v>47</v>
      </c>
      <c r="L3" s="132"/>
    </row>
    <row r="4" spans="1:12" s="142" customFormat="1" ht="23.4" x14ac:dyDescent="0.3">
      <c r="A4" s="174" t="s">
        <v>1579</v>
      </c>
      <c r="B4" s="174" t="str">
        <f>'CLIN Summary'!C163</f>
        <v>Batch # 3 - Hardware, Software &amp; Non-CIS</v>
      </c>
      <c r="C4" s="205"/>
      <c r="D4" s="206"/>
      <c r="E4" s="498"/>
      <c r="F4" s="212"/>
      <c r="G4" s="250" t="s">
        <v>414</v>
      </c>
      <c r="H4" s="211">
        <v>0</v>
      </c>
      <c r="I4" s="152"/>
      <c r="J4" s="253" t="s">
        <v>415</v>
      </c>
      <c r="K4" s="175"/>
      <c r="L4" s="132"/>
    </row>
    <row r="5" spans="1:12" s="131" customFormat="1" ht="21" x14ac:dyDescent="0.4">
      <c r="A5" s="416">
        <v>1</v>
      </c>
      <c r="B5" s="417" t="s">
        <v>396</v>
      </c>
      <c r="C5" s="417"/>
      <c r="D5" s="501">
        <v>1</v>
      </c>
      <c r="E5" s="501">
        <v>0</v>
      </c>
      <c r="F5" s="417"/>
      <c r="G5" s="417"/>
      <c r="H5" s="417"/>
      <c r="I5" s="417"/>
      <c r="J5" s="417"/>
      <c r="K5" s="417"/>
      <c r="L5" s="132"/>
    </row>
    <row r="6" spans="1:12" ht="18" x14ac:dyDescent="0.35">
      <c r="A6" s="395">
        <v>1.1000000000000001</v>
      </c>
      <c r="B6" s="396" t="s">
        <v>742</v>
      </c>
      <c r="C6" s="396"/>
      <c r="D6" s="502">
        <v>1</v>
      </c>
      <c r="E6" s="502">
        <v>0</v>
      </c>
      <c r="F6" s="396"/>
      <c r="G6" s="396"/>
      <c r="H6" s="396"/>
      <c r="I6" s="396"/>
      <c r="J6" s="396"/>
      <c r="K6" s="396"/>
    </row>
    <row r="7" spans="1:12" x14ac:dyDescent="0.3">
      <c r="A7" s="398" t="s">
        <v>50</v>
      </c>
      <c r="B7" s="399" t="s">
        <v>743</v>
      </c>
      <c r="C7" s="399"/>
      <c r="D7" s="400">
        <v>1</v>
      </c>
      <c r="E7" s="400">
        <v>0</v>
      </c>
      <c r="F7" s="399"/>
      <c r="G7" s="399"/>
      <c r="H7" s="399"/>
      <c r="I7" s="399"/>
      <c r="J7" s="399"/>
      <c r="K7" s="399"/>
    </row>
    <row r="8" spans="1:12" x14ac:dyDescent="0.3">
      <c r="A8" s="401" t="s">
        <v>744</v>
      </c>
      <c r="B8" s="402" t="s">
        <v>745</v>
      </c>
      <c r="C8" s="402"/>
      <c r="D8" s="499">
        <v>1</v>
      </c>
      <c r="E8" s="499">
        <v>0</v>
      </c>
      <c r="F8" s="402"/>
      <c r="G8" s="402"/>
      <c r="H8" s="402"/>
      <c r="I8" s="402"/>
      <c r="J8" s="402"/>
      <c r="K8" s="402"/>
    </row>
    <row r="9" spans="1:12" x14ac:dyDescent="0.3">
      <c r="A9" s="388" t="s">
        <v>746</v>
      </c>
      <c r="B9" s="389" t="s">
        <v>747</v>
      </c>
      <c r="C9" s="389"/>
      <c r="D9" s="404">
        <v>2</v>
      </c>
      <c r="E9" s="404">
        <v>0</v>
      </c>
      <c r="F9" s="418">
        <v>0</v>
      </c>
      <c r="G9" s="418">
        <f>E9*F9</f>
        <v>0</v>
      </c>
      <c r="H9" s="418">
        <f>$H$4*G9</f>
        <v>0</v>
      </c>
      <c r="I9" s="418">
        <f>G9+H9</f>
        <v>0</v>
      </c>
      <c r="J9" s="419"/>
      <c r="K9" s="118"/>
    </row>
    <row r="10" spans="1:12" x14ac:dyDescent="0.3">
      <c r="A10" s="401" t="s">
        <v>748</v>
      </c>
      <c r="B10" s="402" t="s">
        <v>749</v>
      </c>
      <c r="C10" s="402"/>
      <c r="D10" s="499">
        <v>1</v>
      </c>
      <c r="E10" s="499">
        <v>0</v>
      </c>
      <c r="F10" s="420"/>
      <c r="G10" s="420"/>
      <c r="H10" s="420"/>
      <c r="I10" s="420"/>
      <c r="J10" s="420"/>
      <c r="K10" s="402"/>
    </row>
    <row r="11" spans="1:12" x14ac:dyDescent="0.3">
      <c r="A11" s="388" t="s">
        <v>750</v>
      </c>
      <c r="B11" s="389" t="s">
        <v>751</v>
      </c>
      <c r="C11" s="389"/>
      <c r="D11" s="404">
        <v>0</v>
      </c>
      <c r="E11" s="404">
        <v>0</v>
      </c>
      <c r="F11" s="418">
        <v>0</v>
      </c>
      <c r="G11" s="418">
        <f>E11*F11</f>
        <v>0</v>
      </c>
      <c r="H11" s="418">
        <f>$H$4*G11</f>
        <v>0</v>
      </c>
      <c r="I11" s="418">
        <f>G11+H11</f>
        <v>0</v>
      </c>
      <c r="J11" s="419"/>
      <c r="K11" s="118"/>
    </row>
    <row r="12" spans="1:12" x14ac:dyDescent="0.3">
      <c r="A12" s="388" t="s">
        <v>752</v>
      </c>
      <c r="B12" s="389" t="s">
        <v>753</v>
      </c>
      <c r="C12" s="389"/>
      <c r="D12" s="404">
        <v>3</v>
      </c>
      <c r="E12" s="404">
        <v>0</v>
      </c>
      <c r="F12" s="418">
        <v>0</v>
      </c>
      <c r="G12" s="418">
        <f>E12*F12</f>
        <v>0</v>
      </c>
      <c r="H12" s="418">
        <f>$H$4*G12</f>
        <v>0</v>
      </c>
      <c r="I12" s="418">
        <f>G12+H12</f>
        <v>0</v>
      </c>
      <c r="J12" s="419"/>
      <c r="K12" s="118"/>
    </row>
    <row r="13" spans="1:12" x14ac:dyDescent="0.3">
      <c r="A13" s="388" t="s">
        <v>754</v>
      </c>
      <c r="B13" s="389" t="s">
        <v>755</v>
      </c>
      <c r="C13" s="389"/>
      <c r="D13" s="404">
        <v>1</v>
      </c>
      <c r="E13" s="404">
        <v>0</v>
      </c>
      <c r="F13" s="418">
        <v>0</v>
      </c>
      <c r="G13" s="418">
        <f>E13*F13</f>
        <v>0</v>
      </c>
      <c r="H13" s="418">
        <f>$H$4*G13</f>
        <v>0</v>
      </c>
      <c r="I13" s="418">
        <f>G13+H13</f>
        <v>0</v>
      </c>
      <c r="J13" s="419"/>
      <c r="K13" s="118"/>
    </row>
    <row r="14" spans="1:12" x14ac:dyDescent="0.3">
      <c r="A14" s="388" t="s">
        <v>756</v>
      </c>
      <c r="B14" s="389" t="s">
        <v>450</v>
      </c>
      <c r="C14" s="389"/>
      <c r="D14" s="404">
        <v>1</v>
      </c>
      <c r="E14" s="404">
        <v>0</v>
      </c>
      <c r="F14" s="418">
        <v>0</v>
      </c>
      <c r="G14" s="418">
        <f>E14*F14</f>
        <v>0</v>
      </c>
      <c r="H14" s="418">
        <f>$H$4*G14</f>
        <v>0</v>
      </c>
      <c r="I14" s="418">
        <f>G14+H14</f>
        <v>0</v>
      </c>
      <c r="J14" s="419"/>
      <c r="K14" s="118"/>
    </row>
    <row r="15" spans="1:12" x14ac:dyDescent="0.3">
      <c r="A15" s="388" t="s">
        <v>757</v>
      </c>
      <c r="B15" s="389" t="s">
        <v>758</v>
      </c>
      <c r="C15" s="389"/>
      <c r="D15" s="404">
        <v>0</v>
      </c>
      <c r="E15" s="404">
        <v>0</v>
      </c>
      <c r="F15" s="418">
        <v>0</v>
      </c>
      <c r="G15" s="418">
        <f>E15*F15</f>
        <v>0</v>
      </c>
      <c r="H15" s="418">
        <f>$H$4*G15</f>
        <v>0</v>
      </c>
      <c r="I15" s="418">
        <f>G15+H15</f>
        <v>0</v>
      </c>
      <c r="J15" s="419"/>
      <c r="K15" s="118"/>
    </row>
    <row r="16" spans="1:12" x14ac:dyDescent="0.3">
      <c r="A16" s="398" t="s">
        <v>52</v>
      </c>
      <c r="B16" s="399" t="s">
        <v>759</v>
      </c>
      <c r="C16" s="399"/>
      <c r="D16" s="400">
        <v>1</v>
      </c>
      <c r="E16" s="400">
        <v>0</v>
      </c>
      <c r="F16" s="421"/>
      <c r="G16" s="421"/>
      <c r="H16" s="421"/>
      <c r="I16" s="421"/>
      <c r="J16" s="421"/>
      <c r="K16" s="399"/>
    </row>
    <row r="17" spans="1:11" x14ac:dyDescent="0.3">
      <c r="A17" s="401" t="s">
        <v>760</v>
      </c>
      <c r="B17" s="402" t="s">
        <v>761</v>
      </c>
      <c r="C17" s="402"/>
      <c r="D17" s="499">
        <v>1</v>
      </c>
      <c r="E17" s="499">
        <v>0</v>
      </c>
      <c r="F17" s="420"/>
      <c r="G17" s="420"/>
      <c r="H17" s="420"/>
      <c r="I17" s="420"/>
      <c r="J17" s="420"/>
      <c r="K17" s="402"/>
    </row>
    <row r="18" spans="1:11" x14ac:dyDescent="0.3">
      <c r="A18" s="388" t="s">
        <v>762</v>
      </c>
      <c r="B18" s="389" t="s">
        <v>763</v>
      </c>
      <c r="C18" s="389"/>
      <c r="D18" s="404">
        <v>1</v>
      </c>
      <c r="E18" s="404">
        <v>0</v>
      </c>
      <c r="F18" s="418">
        <v>0</v>
      </c>
      <c r="G18" s="418">
        <f>E18*F18</f>
        <v>0</v>
      </c>
      <c r="H18" s="418">
        <f>$H$4*G18</f>
        <v>0</v>
      </c>
      <c r="I18" s="418">
        <f>G18+H18</f>
        <v>0</v>
      </c>
      <c r="J18" s="419"/>
      <c r="K18" s="118"/>
    </row>
    <row r="19" spans="1:11" x14ac:dyDescent="0.3">
      <c r="A19" s="388" t="s">
        <v>765</v>
      </c>
      <c r="B19" s="389" t="s">
        <v>766</v>
      </c>
      <c r="C19" s="389"/>
      <c r="D19" s="404">
        <v>1</v>
      </c>
      <c r="E19" s="404">
        <v>0</v>
      </c>
      <c r="F19" s="418">
        <v>0</v>
      </c>
      <c r="G19" s="418">
        <f>E19*F19</f>
        <v>0</v>
      </c>
      <c r="H19" s="418">
        <f>$H$4*G19</f>
        <v>0</v>
      </c>
      <c r="I19" s="418">
        <f>G19+H19</f>
        <v>0</v>
      </c>
      <c r="J19" s="419"/>
      <c r="K19" s="118"/>
    </row>
    <row r="20" spans="1:11" x14ac:dyDescent="0.3">
      <c r="A20" s="388" t="s">
        <v>767</v>
      </c>
      <c r="B20" s="389" t="s">
        <v>768</v>
      </c>
      <c r="C20" s="389"/>
      <c r="D20" s="404">
        <v>1</v>
      </c>
      <c r="E20" s="404">
        <v>0</v>
      </c>
      <c r="F20" s="418">
        <v>0</v>
      </c>
      <c r="G20" s="418">
        <f>E20*F20</f>
        <v>0</v>
      </c>
      <c r="H20" s="418">
        <f>$H$4*G20</f>
        <v>0</v>
      </c>
      <c r="I20" s="418">
        <f>G20+H20</f>
        <v>0</v>
      </c>
      <c r="J20" s="419"/>
      <c r="K20" s="118"/>
    </row>
    <row r="21" spans="1:11" x14ac:dyDescent="0.3">
      <c r="A21" s="401" t="s">
        <v>769</v>
      </c>
      <c r="B21" s="402" t="s">
        <v>770</v>
      </c>
      <c r="C21" s="402"/>
      <c r="D21" s="499">
        <v>1</v>
      </c>
      <c r="E21" s="499">
        <v>0</v>
      </c>
      <c r="F21" s="420"/>
      <c r="G21" s="420"/>
      <c r="H21" s="420"/>
      <c r="I21" s="420"/>
      <c r="J21" s="420"/>
      <c r="K21" s="402"/>
    </row>
    <row r="22" spans="1:11" x14ac:dyDescent="0.3">
      <c r="A22" s="388" t="s">
        <v>771</v>
      </c>
      <c r="B22" s="389" t="s">
        <v>763</v>
      </c>
      <c r="C22" s="389"/>
      <c r="D22" s="404">
        <v>1</v>
      </c>
      <c r="E22" s="404">
        <v>0</v>
      </c>
      <c r="F22" s="418">
        <v>0</v>
      </c>
      <c r="G22" s="418">
        <f>E22*F22</f>
        <v>0</v>
      </c>
      <c r="H22" s="418">
        <f>$H$4*G22</f>
        <v>0</v>
      </c>
      <c r="I22" s="418">
        <f>G22+H22</f>
        <v>0</v>
      </c>
      <c r="J22" s="419"/>
      <c r="K22" s="118"/>
    </row>
    <row r="23" spans="1:11" x14ac:dyDescent="0.3">
      <c r="A23" s="401" t="s">
        <v>772</v>
      </c>
      <c r="B23" s="402" t="s">
        <v>773</v>
      </c>
      <c r="C23" s="402"/>
      <c r="D23" s="499">
        <v>1</v>
      </c>
      <c r="E23" s="499">
        <v>0</v>
      </c>
      <c r="F23" s="420"/>
      <c r="G23" s="420"/>
      <c r="H23" s="420"/>
      <c r="I23" s="420"/>
      <c r="J23" s="420"/>
      <c r="K23" s="402"/>
    </row>
    <row r="24" spans="1:11" x14ac:dyDescent="0.3">
      <c r="A24" s="388" t="s">
        <v>774</v>
      </c>
      <c r="B24" s="389" t="s">
        <v>775</v>
      </c>
      <c r="C24" s="389"/>
      <c r="D24" s="404">
        <v>1</v>
      </c>
      <c r="E24" s="404">
        <v>0</v>
      </c>
      <c r="F24" s="418">
        <v>0</v>
      </c>
      <c r="G24" s="418">
        <f>E24*F24</f>
        <v>0</v>
      </c>
      <c r="H24" s="418">
        <f>$H$4*G24</f>
        <v>0</v>
      </c>
      <c r="I24" s="418">
        <f>G24+H24</f>
        <v>0</v>
      </c>
      <c r="J24" s="419"/>
      <c r="K24" s="118"/>
    </row>
    <row r="25" spans="1:11" x14ac:dyDescent="0.3">
      <c r="A25" s="388" t="s">
        <v>776</v>
      </c>
      <c r="B25" s="389" t="s">
        <v>777</v>
      </c>
      <c r="C25" s="389"/>
      <c r="D25" s="404">
        <v>1</v>
      </c>
      <c r="E25" s="404">
        <v>0</v>
      </c>
      <c r="F25" s="418">
        <v>0</v>
      </c>
      <c r="G25" s="418">
        <f>E25*F25</f>
        <v>0</v>
      </c>
      <c r="H25" s="418">
        <f>$H$4*G25</f>
        <v>0</v>
      </c>
      <c r="I25" s="418">
        <f>G25+H25</f>
        <v>0</v>
      </c>
      <c r="J25" s="419"/>
      <c r="K25" s="118"/>
    </row>
    <row r="26" spans="1:11" x14ac:dyDescent="0.3">
      <c r="A26" s="401" t="s">
        <v>778</v>
      </c>
      <c r="B26" s="402" t="s">
        <v>392</v>
      </c>
      <c r="C26" s="402"/>
      <c r="D26" s="499">
        <v>2</v>
      </c>
      <c r="E26" s="499">
        <v>0</v>
      </c>
      <c r="F26" s="420"/>
      <c r="G26" s="420"/>
      <c r="H26" s="420"/>
      <c r="I26" s="420"/>
      <c r="J26" s="420"/>
      <c r="K26" s="402"/>
    </row>
    <row r="27" spans="1:11" x14ac:dyDescent="0.3">
      <c r="A27" s="388" t="s">
        <v>779</v>
      </c>
      <c r="B27" s="389" t="s">
        <v>780</v>
      </c>
      <c r="C27" s="389"/>
      <c r="D27" s="519">
        <v>2</v>
      </c>
      <c r="E27" s="404">
        <v>0</v>
      </c>
      <c r="F27" s="418">
        <v>0</v>
      </c>
      <c r="G27" s="418">
        <f>E27*F27</f>
        <v>0</v>
      </c>
      <c r="H27" s="418">
        <f>$H$4*G27</f>
        <v>0</v>
      </c>
      <c r="I27" s="418">
        <f>G27+H27</f>
        <v>0</v>
      </c>
      <c r="J27" s="419"/>
      <c r="K27" s="118"/>
    </row>
    <row r="28" spans="1:11" x14ac:dyDescent="0.3">
      <c r="A28" s="386" t="s">
        <v>781</v>
      </c>
      <c r="B28" s="385" t="s">
        <v>764</v>
      </c>
      <c r="C28" s="385"/>
      <c r="D28" s="519">
        <v>2</v>
      </c>
      <c r="E28" s="393">
        <v>0</v>
      </c>
      <c r="F28" s="418">
        <v>0</v>
      </c>
      <c r="G28" s="418">
        <f>E28*F28</f>
        <v>0</v>
      </c>
      <c r="H28" s="418">
        <f>$H$4*G28</f>
        <v>0</v>
      </c>
      <c r="I28" s="418">
        <f>G28+H28</f>
        <v>0</v>
      </c>
      <c r="J28" s="419"/>
      <c r="K28" s="118"/>
    </row>
    <row r="29" spans="1:11" x14ac:dyDescent="0.3">
      <c r="A29" s="386" t="s">
        <v>782</v>
      </c>
      <c r="B29" s="385" t="s">
        <v>783</v>
      </c>
      <c r="C29" s="385"/>
      <c r="D29" s="519">
        <v>2</v>
      </c>
      <c r="E29" s="393">
        <v>0</v>
      </c>
      <c r="F29" s="418">
        <v>0</v>
      </c>
      <c r="G29" s="418">
        <f>E29*F29</f>
        <v>0</v>
      </c>
      <c r="H29" s="418">
        <f>$H$4*G29</f>
        <v>0</v>
      </c>
      <c r="I29" s="418">
        <f>G29+H29</f>
        <v>0</v>
      </c>
      <c r="J29" s="419"/>
      <c r="K29" s="118"/>
    </row>
    <row r="30" spans="1:11" x14ac:dyDescent="0.3">
      <c r="A30" s="386" t="s">
        <v>784</v>
      </c>
      <c r="B30" s="385" t="s">
        <v>785</v>
      </c>
      <c r="C30" s="385"/>
      <c r="D30" s="519">
        <v>2</v>
      </c>
      <c r="E30" s="393">
        <v>0</v>
      </c>
      <c r="F30" s="418">
        <v>0</v>
      </c>
      <c r="G30" s="418">
        <f>E30*F30</f>
        <v>0</v>
      </c>
      <c r="H30" s="418">
        <f>$H$4*G30</f>
        <v>0</v>
      </c>
      <c r="I30" s="418">
        <f>G30+H30</f>
        <v>0</v>
      </c>
      <c r="J30" s="419"/>
      <c r="K30" s="118"/>
    </row>
    <row r="31" spans="1:11" x14ac:dyDescent="0.3">
      <c r="A31" s="381" t="s">
        <v>786</v>
      </c>
      <c r="B31" s="382" t="s">
        <v>787</v>
      </c>
      <c r="C31" s="382"/>
      <c r="D31" s="503">
        <v>1</v>
      </c>
      <c r="E31" s="503">
        <v>0</v>
      </c>
      <c r="F31" s="422"/>
      <c r="G31" s="422"/>
      <c r="H31" s="422"/>
      <c r="I31" s="422"/>
      <c r="J31" s="422"/>
      <c r="K31" s="382"/>
    </row>
    <row r="32" spans="1:11" x14ac:dyDescent="0.3">
      <c r="A32" s="383" t="s">
        <v>788</v>
      </c>
      <c r="B32" s="384" t="s">
        <v>789</v>
      </c>
      <c r="C32" s="384"/>
      <c r="D32" s="393">
        <v>1</v>
      </c>
      <c r="E32" s="393">
        <v>0</v>
      </c>
      <c r="F32" s="418">
        <v>0</v>
      </c>
      <c r="G32" s="418">
        <f t="shared" ref="G32:G38" si="0">E32*F32</f>
        <v>0</v>
      </c>
      <c r="H32" s="418">
        <f t="shared" ref="H32:H38" si="1">$H$4*G32</f>
        <v>0</v>
      </c>
      <c r="I32" s="418">
        <f t="shared" ref="I32:I38" si="2">G32+H32</f>
        <v>0</v>
      </c>
      <c r="J32" s="419"/>
      <c r="K32" s="118"/>
    </row>
    <row r="33" spans="1:11" x14ac:dyDescent="0.3">
      <c r="A33" s="386" t="s">
        <v>790</v>
      </c>
      <c r="B33" s="385" t="s">
        <v>791</v>
      </c>
      <c r="C33" s="385"/>
      <c r="D33" s="393">
        <v>1</v>
      </c>
      <c r="E33" s="393">
        <v>0</v>
      </c>
      <c r="F33" s="418">
        <v>0</v>
      </c>
      <c r="G33" s="418">
        <f t="shared" si="0"/>
        <v>0</v>
      </c>
      <c r="H33" s="418">
        <f t="shared" si="1"/>
        <v>0</v>
      </c>
      <c r="I33" s="418">
        <f t="shared" si="2"/>
        <v>0</v>
      </c>
      <c r="J33" s="419"/>
      <c r="K33" s="118"/>
    </row>
    <row r="34" spans="1:11" x14ac:dyDescent="0.3">
      <c r="A34" s="383" t="s">
        <v>792</v>
      </c>
      <c r="B34" s="384" t="s">
        <v>793</v>
      </c>
      <c r="C34" s="384"/>
      <c r="D34" s="393">
        <v>1</v>
      </c>
      <c r="E34" s="393">
        <v>0</v>
      </c>
      <c r="F34" s="418">
        <v>0</v>
      </c>
      <c r="G34" s="418">
        <f t="shared" si="0"/>
        <v>0</v>
      </c>
      <c r="H34" s="418">
        <f t="shared" si="1"/>
        <v>0</v>
      </c>
      <c r="I34" s="418">
        <f t="shared" si="2"/>
        <v>0</v>
      </c>
      <c r="J34" s="419"/>
      <c r="K34" s="118"/>
    </row>
    <row r="35" spans="1:11" x14ac:dyDescent="0.3">
      <c r="A35" s="386" t="s">
        <v>794</v>
      </c>
      <c r="B35" s="385" t="s">
        <v>791</v>
      </c>
      <c r="C35" s="385"/>
      <c r="D35" s="393">
        <v>1</v>
      </c>
      <c r="E35" s="393">
        <v>0</v>
      </c>
      <c r="F35" s="418">
        <v>0</v>
      </c>
      <c r="G35" s="418">
        <f t="shared" si="0"/>
        <v>0</v>
      </c>
      <c r="H35" s="418">
        <f t="shared" si="1"/>
        <v>0</v>
      </c>
      <c r="I35" s="418">
        <f t="shared" si="2"/>
        <v>0</v>
      </c>
      <c r="J35" s="419"/>
      <c r="K35" s="118"/>
    </row>
    <row r="36" spans="1:11" x14ac:dyDescent="0.3">
      <c r="A36" s="383" t="s">
        <v>795</v>
      </c>
      <c r="B36" s="384" t="s">
        <v>796</v>
      </c>
      <c r="C36" s="384"/>
      <c r="D36" s="393">
        <v>1</v>
      </c>
      <c r="E36" s="393">
        <v>0</v>
      </c>
      <c r="F36" s="418">
        <v>0</v>
      </c>
      <c r="G36" s="418">
        <f t="shared" si="0"/>
        <v>0</v>
      </c>
      <c r="H36" s="418">
        <f t="shared" si="1"/>
        <v>0</v>
      </c>
      <c r="I36" s="418">
        <f t="shared" si="2"/>
        <v>0</v>
      </c>
      <c r="J36" s="419"/>
      <c r="K36" s="118"/>
    </row>
    <row r="37" spans="1:11" x14ac:dyDescent="0.3">
      <c r="A37" s="383" t="s">
        <v>797</v>
      </c>
      <c r="B37" s="384" t="s">
        <v>798</v>
      </c>
      <c r="C37" s="384"/>
      <c r="D37" s="393">
        <v>1</v>
      </c>
      <c r="E37" s="393">
        <v>0</v>
      </c>
      <c r="F37" s="418">
        <v>0</v>
      </c>
      <c r="G37" s="418">
        <f t="shared" si="0"/>
        <v>0</v>
      </c>
      <c r="H37" s="418">
        <f t="shared" si="1"/>
        <v>0</v>
      </c>
      <c r="I37" s="418">
        <f t="shared" si="2"/>
        <v>0</v>
      </c>
      <c r="J37" s="419"/>
      <c r="K37" s="118"/>
    </row>
    <row r="38" spans="1:11" x14ac:dyDescent="0.3">
      <c r="A38" s="383" t="s">
        <v>799</v>
      </c>
      <c r="B38" s="384" t="s">
        <v>800</v>
      </c>
      <c r="C38" s="384"/>
      <c r="D38" s="393">
        <v>1</v>
      </c>
      <c r="E38" s="393">
        <v>0</v>
      </c>
      <c r="F38" s="418">
        <v>0</v>
      </c>
      <c r="G38" s="418">
        <f t="shared" si="0"/>
        <v>0</v>
      </c>
      <c r="H38" s="418">
        <f t="shared" si="1"/>
        <v>0</v>
      </c>
      <c r="I38" s="418">
        <f t="shared" si="2"/>
        <v>0</v>
      </c>
      <c r="J38" s="419"/>
      <c r="K38" s="118"/>
    </row>
    <row r="39" spans="1:11" x14ac:dyDescent="0.3">
      <c r="A39" s="379" t="s">
        <v>54</v>
      </c>
      <c r="B39" s="380" t="s">
        <v>801</v>
      </c>
      <c r="C39" s="380"/>
      <c r="D39" s="391">
        <v>1</v>
      </c>
      <c r="E39" s="391">
        <v>0</v>
      </c>
      <c r="F39" s="423"/>
      <c r="G39" s="423"/>
      <c r="H39" s="423"/>
      <c r="I39" s="423"/>
      <c r="J39" s="423"/>
      <c r="K39" s="380"/>
    </row>
    <row r="40" spans="1:11" x14ac:dyDescent="0.3">
      <c r="A40" s="381" t="s">
        <v>802</v>
      </c>
      <c r="B40" s="382" t="s">
        <v>803</v>
      </c>
      <c r="C40" s="382"/>
      <c r="D40" s="503">
        <v>1</v>
      </c>
      <c r="E40" s="503">
        <v>0</v>
      </c>
      <c r="F40" s="422"/>
      <c r="G40" s="422"/>
      <c r="H40" s="422"/>
      <c r="I40" s="422"/>
      <c r="J40" s="422"/>
      <c r="K40" s="382"/>
    </row>
    <row r="41" spans="1:11" x14ac:dyDescent="0.3">
      <c r="A41" s="383" t="s">
        <v>804</v>
      </c>
      <c r="B41" s="384" t="s">
        <v>805</v>
      </c>
      <c r="C41" s="384"/>
      <c r="D41" s="393">
        <v>1</v>
      </c>
      <c r="E41" s="393">
        <v>0</v>
      </c>
      <c r="F41" s="418">
        <v>0</v>
      </c>
      <c r="G41" s="418">
        <f>E41*F41</f>
        <v>0</v>
      </c>
      <c r="H41" s="418">
        <f>$H$4*G41</f>
        <v>0</v>
      </c>
      <c r="I41" s="418">
        <f>G41+H41</f>
        <v>0</v>
      </c>
      <c r="J41" s="419"/>
      <c r="K41" s="118"/>
    </row>
    <row r="42" spans="1:11" x14ac:dyDescent="0.3">
      <c r="A42" s="383" t="s">
        <v>806</v>
      </c>
      <c r="B42" s="384" t="s">
        <v>807</v>
      </c>
      <c r="C42" s="384"/>
      <c r="D42" s="393">
        <v>1</v>
      </c>
      <c r="E42" s="393">
        <v>0</v>
      </c>
      <c r="F42" s="418">
        <v>0</v>
      </c>
      <c r="G42" s="418">
        <f>E42*F42</f>
        <v>0</v>
      </c>
      <c r="H42" s="418">
        <f>$H$4*G42</f>
        <v>0</v>
      </c>
      <c r="I42" s="418">
        <f>G42+H42</f>
        <v>0</v>
      </c>
      <c r="J42" s="419"/>
      <c r="K42" s="118"/>
    </row>
    <row r="43" spans="1:11" x14ac:dyDescent="0.3">
      <c r="A43" s="383" t="s">
        <v>808</v>
      </c>
      <c r="B43" s="384" t="s">
        <v>809</v>
      </c>
      <c r="C43" s="384"/>
      <c r="D43" s="393">
        <v>1</v>
      </c>
      <c r="E43" s="393">
        <v>0</v>
      </c>
      <c r="F43" s="418">
        <v>0</v>
      </c>
      <c r="G43" s="418">
        <f>E43*F43</f>
        <v>0</v>
      </c>
      <c r="H43" s="418">
        <f>$H$4*G43</f>
        <v>0</v>
      </c>
      <c r="I43" s="418">
        <f>G43+H43</f>
        <v>0</v>
      </c>
      <c r="J43" s="419"/>
      <c r="K43" s="118"/>
    </row>
    <row r="44" spans="1:11" x14ac:dyDescent="0.3">
      <c r="A44" s="381" t="s">
        <v>810</v>
      </c>
      <c r="B44" s="382" t="s">
        <v>811</v>
      </c>
      <c r="C44" s="382"/>
      <c r="D44" s="503">
        <v>1</v>
      </c>
      <c r="E44" s="503">
        <v>0</v>
      </c>
      <c r="F44" s="422"/>
      <c r="G44" s="422"/>
      <c r="H44" s="422"/>
      <c r="I44" s="422"/>
      <c r="J44" s="422"/>
      <c r="K44" s="382"/>
    </row>
    <row r="45" spans="1:11" x14ac:dyDescent="0.3">
      <c r="A45" s="383" t="s">
        <v>812</v>
      </c>
      <c r="B45" s="384" t="s">
        <v>805</v>
      </c>
      <c r="C45" s="384"/>
      <c r="D45" s="393">
        <v>1</v>
      </c>
      <c r="E45" s="393">
        <v>0</v>
      </c>
      <c r="F45" s="418">
        <v>0</v>
      </c>
      <c r="G45" s="418">
        <f>E45*F45</f>
        <v>0</v>
      </c>
      <c r="H45" s="418">
        <f>$H$4*G45</f>
        <v>0</v>
      </c>
      <c r="I45" s="418">
        <f>G45+H45</f>
        <v>0</v>
      </c>
      <c r="J45" s="419"/>
      <c r="K45" s="118"/>
    </row>
    <row r="46" spans="1:11" x14ac:dyDescent="0.3">
      <c r="A46" s="381" t="s">
        <v>813</v>
      </c>
      <c r="B46" s="382" t="s">
        <v>814</v>
      </c>
      <c r="C46" s="382"/>
      <c r="D46" s="503">
        <v>1</v>
      </c>
      <c r="E46" s="503">
        <v>0</v>
      </c>
      <c r="F46" s="422"/>
      <c r="G46" s="422"/>
      <c r="H46" s="422"/>
      <c r="I46" s="422"/>
      <c r="J46" s="422"/>
      <c r="K46" s="382"/>
    </row>
    <row r="47" spans="1:11" x14ac:dyDescent="0.3">
      <c r="A47" s="383" t="s">
        <v>815</v>
      </c>
      <c r="B47" s="384" t="s">
        <v>816</v>
      </c>
      <c r="C47" s="384"/>
      <c r="D47" s="393">
        <v>1</v>
      </c>
      <c r="E47" s="393">
        <v>0</v>
      </c>
      <c r="F47" s="418">
        <v>0</v>
      </c>
      <c r="G47" s="418">
        <f>E47*F47</f>
        <v>0</v>
      </c>
      <c r="H47" s="418">
        <f>$H$4*G47</f>
        <v>0</v>
      </c>
      <c r="I47" s="418">
        <f>G47+H47</f>
        <v>0</v>
      </c>
      <c r="J47" s="419"/>
      <c r="K47" s="118"/>
    </row>
    <row r="48" spans="1:11" x14ac:dyDescent="0.3">
      <c r="A48" s="383" t="s">
        <v>817</v>
      </c>
      <c r="B48" s="384" t="s">
        <v>818</v>
      </c>
      <c r="C48" s="384"/>
      <c r="D48" s="393">
        <v>1</v>
      </c>
      <c r="E48" s="393">
        <v>0</v>
      </c>
      <c r="F48" s="418">
        <v>0</v>
      </c>
      <c r="G48" s="418">
        <f>E48*F48</f>
        <v>0</v>
      </c>
      <c r="H48" s="418">
        <f>$H$4*G48</f>
        <v>0</v>
      </c>
      <c r="I48" s="418">
        <f>G48+H48</f>
        <v>0</v>
      </c>
      <c r="J48" s="419"/>
      <c r="K48" s="118"/>
    </row>
    <row r="49" spans="1:11" x14ac:dyDescent="0.3">
      <c r="A49" s="381" t="s">
        <v>819</v>
      </c>
      <c r="B49" s="382" t="s">
        <v>391</v>
      </c>
      <c r="C49" s="382"/>
      <c r="D49" s="527">
        <v>2</v>
      </c>
      <c r="E49" s="503">
        <v>0</v>
      </c>
      <c r="F49" s="422"/>
      <c r="G49" s="422"/>
      <c r="H49" s="422"/>
      <c r="I49" s="422"/>
      <c r="J49" s="422"/>
      <c r="K49" s="382"/>
    </row>
    <row r="50" spans="1:11" x14ac:dyDescent="0.3">
      <c r="A50" s="383" t="s">
        <v>820</v>
      </c>
      <c r="B50" s="384" t="s">
        <v>821</v>
      </c>
      <c r="C50" s="384"/>
      <c r="D50" s="519">
        <v>2</v>
      </c>
      <c r="E50" s="393">
        <v>0</v>
      </c>
      <c r="F50" s="418">
        <v>0</v>
      </c>
      <c r="G50" s="418">
        <f>E50*F50</f>
        <v>0</v>
      </c>
      <c r="H50" s="418">
        <f>$H$4*G50</f>
        <v>0</v>
      </c>
      <c r="I50" s="418">
        <f>G50+H50</f>
        <v>0</v>
      </c>
      <c r="J50" s="419"/>
      <c r="K50" s="118"/>
    </row>
    <row r="51" spans="1:11" x14ac:dyDescent="0.3">
      <c r="A51" s="383" t="s">
        <v>822</v>
      </c>
      <c r="B51" s="385" t="s">
        <v>823</v>
      </c>
      <c r="C51" s="385"/>
      <c r="D51" s="519">
        <v>2</v>
      </c>
      <c r="E51" s="393">
        <v>0</v>
      </c>
      <c r="F51" s="418">
        <v>0</v>
      </c>
      <c r="G51" s="418">
        <f>E51*F51</f>
        <v>0</v>
      </c>
      <c r="H51" s="418">
        <f>$H$4*G51</f>
        <v>0</v>
      </c>
      <c r="I51" s="418">
        <f>G51+H51</f>
        <v>0</v>
      </c>
      <c r="J51" s="419"/>
      <c r="K51" s="118"/>
    </row>
    <row r="52" spans="1:11" x14ac:dyDescent="0.3">
      <c r="A52" s="383" t="s">
        <v>824</v>
      </c>
      <c r="B52" s="385" t="s">
        <v>785</v>
      </c>
      <c r="C52" s="385"/>
      <c r="D52" s="519">
        <v>2</v>
      </c>
      <c r="E52" s="393">
        <v>0</v>
      </c>
      <c r="F52" s="418">
        <v>0</v>
      </c>
      <c r="G52" s="418">
        <f>E52*F52</f>
        <v>0</v>
      </c>
      <c r="H52" s="418">
        <f>$H$4*G52</f>
        <v>0</v>
      </c>
      <c r="I52" s="418">
        <f>G52+H52</f>
        <v>0</v>
      </c>
      <c r="J52" s="419"/>
      <c r="K52" s="118"/>
    </row>
    <row r="53" spans="1:11" x14ac:dyDescent="0.3">
      <c r="A53" s="381" t="s">
        <v>825</v>
      </c>
      <c r="B53" s="382" t="s">
        <v>826</v>
      </c>
      <c r="C53" s="382"/>
      <c r="D53" s="503">
        <v>1</v>
      </c>
      <c r="E53" s="503">
        <v>0</v>
      </c>
      <c r="F53" s="422"/>
      <c r="G53" s="422"/>
      <c r="H53" s="422"/>
      <c r="I53" s="422"/>
      <c r="J53" s="422"/>
      <c r="K53" s="382"/>
    </row>
    <row r="54" spans="1:11" x14ac:dyDescent="0.3">
      <c r="A54" s="383" t="s">
        <v>827</v>
      </c>
      <c r="B54" s="384" t="s">
        <v>789</v>
      </c>
      <c r="C54" s="384"/>
      <c r="D54" s="393">
        <v>1</v>
      </c>
      <c r="E54" s="393">
        <v>0</v>
      </c>
      <c r="F54" s="418">
        <v>0</v>
      </c>
      <c r="G54" s="418">
        <f t="shared" ref="G54:G60" si="3">E54*F54</f>
        <v>0</v>
      </c>
      <c r="H54" s="418">
        <f t="shared" ref="H54:H60" si="4">$H$4*G54</f>
        <v>0</v>
      </c>
      <c r="I54" s="418">
        <f t="shared" ref="I54:I60" si="5">G54+H54</f>
        <v>0</v>
      </c>
      <c r="J54" s="419"/>
      <c r="K54" s="118"/>
    </row>
    <row r="55" spans="1:11" x14ac:dyDescent="0.3">
      <c r="A55" s="386" t="s">
        <v>828</v>
      </c>
      <c r="B55" s="385" t="s">
        <v>791</v>
      </c>
      <c r="C55" s="385"/>
      <c r="D55" s="393">
        <v>1</v>
      </c>
      <c r="E55" s="393">
        <v>0</v>
      </c>
      <c r="F55" s="418">
        <v>0</v>
      </c>
      <c r="G55" s="418">
        <f t="shared" si="3"/>
        <v>0</v>
      </c>
      <c r="H55" s="418">
        <f t="shared" si="4"/>
        <v>0</v>
      </c>
      <c r="I55" s="418">
        <f t="shared" si="5"/>
        <v>0</v>
      </c>
      <c r="J55" s="419"/>
      <c r="K55" s="118"/>
    </row>
    <row r="56" spans="1:11" x14ac:dyDescent="0.3">
      <c r="A56" s="383" t="s">
        <v>829</v>
      </c>
      <c r="B56" s="384" t="s">
        <v>793</v>
      </c>
      <c r="C56" s="384"/>
      <c r="D56" s="393">
        <v>1</v>
      </c>
      <c r="E56" s="393">
        <v>0</v>
      </c>
      <c r="F56" s="418">
        <v>0</v>
      </c>
      <c r="G56" s="418">
        <f t="shared" si="3"/>
        <v>0</v>
      </c>
      <c r="H56" s="418">
        <f t="shared" si="4"/>
        <v>0</v>
      </c>
      <c r="I56" s="418">
        <f t="shared" si="5"/>
        <v>0</v>
      </c>
      <c r="J56" s="419"/>
      <c r="K56" s="118"/>
    </row>
    <row r="57" spans="1:11" x14ac:dyDescent="0.3">
      <c r="A57" s="386" t="s">
        <v>830</v>
      </c>
      <c r="B57" s="385" t="s">
        <v>791</v>
      </c>
      <c r="C57" s="385"/>
      <c r="D57" s="393">
        <v>1</v>
      </c>
      <c r="E57" s="393">
        <v>0</v>
      </c>
      <c r="F57" s="418">
        <v>0</v>
      </c>
      <c r="G57" s="418">
        <f t="shared" si="3"/>
        <v>0</v>
      </c>
      <c r="H57" s="418">
        <f t="shared" si="4"/>
        <v>0</v>
      </c>
      <c r="I57" s="418">
        <f t="shared" si="5"/>
        <v>0</v>
      </c>
      <c r="J57" s="419"/>
      <c r="K57" s="118"/>
    </row>
    <row r="58" spans="1:11" x14ac:dyDescent="0.3">
      <c r="A58" s="383" t="s">
        <v>831</v>
      </c>
      <c r="B58" s="384" t="s">
        <v>796</v>
      </c>
      <c r="C58" s="384"/>
      <c r="D58" s="393">
        <v>1</v>
      </c>
      <c r="E58" s="393">
        <v>0</v>
      </c>
      <c r="F58" s="418">
        <v>0</v>
      </c>
      <c r="G58" s="418">
        <f t="shared" si="3"/>
        <v>0</v>
      </c>
      <c r="H58" s="418">
        <f t="shared" si="4"/>
        <v>0</v>
      </c>
      <c r="I58" s="418">
        <f t="shared" si="5"/>
        <v>0</v>
      </c>
      <c r="J58" s="419"/>
      <c r="K58" s="118"/>
    </row>
    <row r="59" spans="1:11" x14ac:dyDescent="0.3">
      <c r="A59" s="383" t="s">
        <v>832</v>
      </c>
      <c r="B59" s="384" t="s">
        <v>798</v>
      </c>
      <c r="C59" s="384"/>
      <c r="D59" s="393">
        <v>1</v>
      </c>
      <c r="E59" s="393">
        <v>0</v>
      </c>
      <c r="F59" s="418">
        <v>0</v>
      </c>
      <c r="G59" s="418">
        <f t="shared" si="3"/>
        <v>0</v>
      </c>
      <c r="H59" s="418">
        <f t="shared" si="4"/>
        <v>0</v>
      </c>
      <c r="I59" s="418">
        <f t="shared" si="5"/>
        <v>0</v>
      </c>
      <c r="J59" s="419"/>
      <c r="K59" s="118"/>
    </row>
    <row r="60" spans="1:11" x14ac:dyDescent="0.3">
      <c r="A60" s="383" t="s">
        <v>833</v>
      </c>
      <c r="B60" s="384" t="s">
        <v>800</v>
      </c>
      <c r="C60" s="384"/>
      <c r="D60" s="393">
        <v>1</v>
      </c>
      <c r="E60" s="393">
        <v>0</v>
      </c>
      <c r="F60" s="418">
        <v>0</v>
      </c>
      <c r="G60" s="418">
        <f t="shared" si="3"/>
        <v>0</v>
      </c>
      <c r="H60" s="418">
        <f t="shared" si="4"/>
        <v>0</v>
      </c>
      <c r="I60" s="418">
        <f t="shared" si="5"/>
        <v>0</v>
      </c>
      <c r="J60" s="419"/>
      <c r="K60" s="118"/>
    </row>
    <row r="61" spans="1:11" x14ac:dyDescent="0.3">
      <c r="A61" s="379" t="s">
        <v>834</v>
      </c>
      <c r="B61" s="380" t="s">
        <v>835</v>
      </c>
      <c r="C61" s="380"/>
      <c r="D61" s="391">
        <v>1</v>
      </c>
      <c r="E61" s="391">
        <v>0</v>
      </c>
      <c r="F61" s="423"/>
      <c r="G61" s="423"/>
      <c r="H61" s="423"/>
      <c r="I61" s="423"/>
      <c r="J61" s="423"/>
      <c r="K61" s="380"/>
    </row>
    <row r="62" spans="1:11" x14ac:dyDescent="0.3">
      <c r="A62" s="381" t="s">
        <v>836</v>
      </c>
      <c r="B62" s="382" t="s">
        <v>837</v>
      </c>
      <c r="C62" s="382"/>
      <c r="D62" s="503">
        <v>1</v>
      </c>
      <c r="E62" s="503">
        <v>0</v>
      </c>
      <c r="F62" s="422"/>
      <c r="G62" s="422"/>
      <c r="H62" s="422"/>
      <c r="I62" s="422"/>
      <c r="J62" s="422"/>
      <c r="K62" s="382"/>
    </row>
    <row r="63" spans="1:11" x14ac:dyDescent="0.3">
      <c r="A63" s="383" t="s">
        <v>838</v>
      </c>
      <c r="B63" s="384" t="s">
        <v>839</v>
      </c>
      <c r="C63" s="384"/>
      <c r="D63" s="393">
        <v>1</v>
      </c>
      <c r="E63" s="393">
        <v>0</v>
      </c>
      <c r="F63" s="418">
        <v>0</v>
      </c>
      <c r="G63" s="418">
        <f>E63*F63</f>
        <v>0</v>
      </c>
      <c r="H63" s="418">
        <f>$H$4*G63</f>
        <v>0</v>
      </c>
      <c r="I63" s="418">
        <f>G63+H63</f>
        <v>0</v>
      </c>
      <c r="J63" s="419"/>
      <c r="K63" s="118"/>
    </row>
    <row r="64" spans="1:11" x14ac:dyDescent="0.3">
      <c r="A64" s="383" t="s">
        <v>840</v>
      </c>
      <c r="B64" s="384" t="s">
        <v>841</v>
      </c>
      <c r="C64" s="384"/>
      <c r="D64" s="393">
        <v>1</v>
      </c>
      <c r="E64" s="393">
        <v>0</v>
      </c>
      <c r="F64" s="418">
        <v>0</v>
      </c>
      <c r="G64" s="418">
        <f>E64*F64</f>
        <v>0</v>
      </c>
      <c r="H64" s="418">
        <f>$H$4*G64</f>
        <v>0</v>
      </c>
      <c r="I64" s="418">
        <f>G64+H64</f>
        <v>0</v>
      </c>
      <c r="J64" s="419"/>
      <c r="K64" s="118"/>
    </row>
    <row r="65" spans="1:11" x14ac:dyDescent="0.3">
      <c r="A65" s="383" t="s">
        <v>842</v>
      </c>
      <c r="B65" s="384" t="s">
        <v>843</v>
      </c>
      <c r="C65" s="384"/>
      <c r="D65" s="393">
        <v>1</v>
      </c>
      <c r="E65" s="393">
        <v>0</v>
      </c>
      <c r="F65" s="418">
        <v>0</v>
      </c>
      <c r="G65" s="418">
        <f>E65*F65</f>
        <v>0</v>
      </c>
      <c r="H65" s="418">
        <f>$H$4*G65</f>
        <v>0</v>
      </c>
      <c r="I65" s="418">
        <f>G65+H65</f>
        <v>0</v>
      </c>
      <c r="J65" s="419"/>
      <c r="K65" s="118"/>
    </row>
    <row r="66" spans="1:11" x14ac:dyDescent="0.3">
      <c r="A66" s="381" t="s">
        <v>844</v>
      </c>
      <c r="B66" s="382" t="s">
        <v>845</v>
      </c>
      <c r="C66" s="382"/>
      <c r="D66" s="503">
        <v>1</v>
      </c>
      <c r="E66" s="503">
        <v>0</v>
      </c>
      <c r="F66" s="422"/>
      <c r="G66" s="422"/>
      <c r="H66" s="422"/>
      <c r="I66" s="422"/>
      <c r="J66" s="422"/>
      <c r="K66" s="382"/>
    </row>
    <row r="67" spans="1:11" x14ac:dyDescent="0.3">
      <c r="A67" s="383" t="s">
        <v>846</v>
      </c>
      <c r="B67" s="384" t="s">
        <v>847</v>
      </c>
      <c r="C67" s="384"/>
      <c r="D67" s="393">
        <v>1</v>
      </c>
      <c r="E67" s="393">
        <v>0</v>
      </c>
      <c r="F67" s="418">
        <v>0</v>
      </c>
      <c r="G67" s="418">
        <f>E67*F67</f>
        <v>0</v>
      </c>
      <c r="H67" s="418">
        <f>$H$4*G67</f>
        <v>0</v>
      </c>
      <c r="I67" s="418">
        <f>G67+H67</f>
        <v>0</v>
      </c>
      <c r="J67" s="419"/>
      <c r="K67" s="118"/>
    </row>
    <row r="68" spans="1:11" x14ac:dyDescent="0.3">
      <c r="A68" s="383" t="s">
        <v>848</v>
      </c>
      <c r="B68" s="384" t="s">
        <v>849</v>
      </c>
      <c r="C68" s="384"/>
      <c r="D68" s="393">
        <v>1</v>
      </c>
      <c r="E68" s="393">
        <v>0</v>
      </c>
      <c r="F68" s="418">
        <v>0</v>
      </c>
      <c r="G68" s="418">
        <f>E68*F68</f>
        <v>0</v>
      </c>
      <c r="H68" s="418">
        <f>$H$4*G68</f>
        <v>0</v>
      </c>
      <c r="I68" s="418">
        <f>G68+H68</f>
        <v>0</v>
      </c>
      <c r="J68" s="419"/>
      <c r="K68" s="118"/>
    </row>
    <row r="69" spans="1:11" x14ac:dyDescent="0.3">
      <c r="A69" s="381" t="s">
        <v>850</v>
      </c>
      <c r="B69" s="382" t="s">
        <v>851</v>
      </c>
      <c r="C69" s="382"/>
      <c r="D69" s="503">
        <v>2</v>
      </c>
      <c r="E69" s="503">
        <v>0</v>
      </c>
      <c r="F69" s="422"/>
      <c r="G69" s="422"/>
      <c r="H69" s="422"/>
      <c r="I69" s="422"/>
      <c r="J69" s="422"/>
      <c r="K69" s="382"/>
    </row>
    <row r="70" spans="1:11" x14ac:dyDescent="0.3">
      <c r="A70" s="383" t="s">
        <v>852</v>
      </c>
      <c r="B70" s="384" t="s">
        <v>853</v>
      </c>
      <c r="C70" s="384"/>
      <c r="D70" s="393">
        <v>2</v>
      </c>
      <c r="E70" s="393">
        <v>0</v>
      </c>
      <c r="F70" s="418">
        <v>0</v>
      </c>
      <c r="G70" s="418">
        <f>E70*F70</f>
        <v>0</v>
      </c>
      <c r="H70" s="418">
        <f>$H$4*G70</f>
        <v>0</v>
      </c>
      <c r="I70" s="418">
        <f>G70+H70</f>
        <v>0</v>
      </c>
      <c r="J70" s="419"/>
      <c r="K70" s="118"/>
    </row>
    <row r="71" spans="1:11" x14ac:dyDescent="0.3">
      <c r="A71" s="383" t="s">
        <v>854</v>
      </c>
      <c r="B71" s="385" t="s">
        <v>855</v>
      </c>
      <c r="C71" s="385"/>
      <c r="D71" s="393">
        <v>2</v>
      </c>
      <c r="E71" s="393">
        <v>0</v>
      </c>
      <c r="F71" s="418">
        <v>0</v>
      </c>
      <c r="G71" s="418">
        <f>E71*F71</f>
        <v>0</v>
      </c>
      <c r="H71" s="418">
        <f>$H$4*G71</f>
        <v>0</v>
      </c>
      <c r="I71" s="418">
        <f>G71+H71</f>
        <v>0</v>
      </c>
      <c r="J71" s="419"/>
      <c r="K71" s="118"/>
    </row>
    <row r="72" spans="1:11" x14ac:dyDescent="0.3">
      <c r="A72" s="383" t="s">
        <v>856</v>
      </c>
      <c r="B72" s="385" t="s">
        <v>785</v>
      </c>
      <c r="C72" s="385"/>
      <c r="D72" s="393">
        <v>2</v>
      </c>
      <c r="E72" s="393">
        <v>0</v>
      </c>
      <c r="F72" s="418">
        <v>0</v>
      </c>
      <c r="G72" s="418">
        <f>E72*F72</f>
        <v>0</v>
      </c>
      <c r="H72" s="418">
        <f>$H$4*G72</f>
        <v>0</v>
      </c>
      <c r="I72" s="418">
        <f>G72+H72</f>
        <v>0</v>
      </c>
      <c r="J72" s="419"/>
      <c r="K72" s="118"/>
    </row>
    <row r="73" spans="1:11" x14ac:dyDescent="0.3">
      <c r="A73" s="381" t="s">
        <v>857</v>
      </c>
      <c r="B73" s="382" t="s">
        <v>858</v>
      </c>
      <c r="C73" s="382"/>
      <c r="D73" s="503">
        <v>1</v>
      </c>
      <c r="E73" s="503">
        <v>0</v>
      </c>
      <c r="F73" s="422"/>
      <c r="G73" s="422"/>
      <c r="H73" s="422"/>
      <c r="I73" s="422"/>
      <c r="J73" s="422"/>
      <c r="K73" s="382"/>
    </row>
    <row r="74" spans="1:11" x14ac:dyDescent="0.3">
      <c r="A74" s="383" t="s">
        <v>859</v>
      </c>
      <c r="B74" s="384" t="s">
        <v>789</v>
      </c>
      <c r="C74" s="384"/>
      <c r="D74" s="393">
        <v>1</v>
      </c>
      <c r="E74" s="393">
        <v>0</v>
      </c>
      <c r="F74" s="418">
        <v>0</v>
      </c>
      <c r="G74" s="418">
        <f t="shared" ref="G74:G80" si="6">E74*F74</f>
        <v>0</v>
      </c>
      <c r="H74" s="418">
        <f t="shared" ref="H74:H80" si="7">$H$4*G74</f>
        <v>0</v>
      </c>
      <c r="I74" s="418">
        <f t="shared" ref="I74:I80" si="8">G74+H74</f>
        <v>0</v>
      </c>
      <c r="J74" s="419"/>
      <c r="K74" s="118"/>
    </row>
    <row r="75" spans="1:11" x14ac:dyDescent="0.3">
      <c r="A75" s="386" t="s">
        <v>860</v>
      </c>
      <c r="B75" s="385" t="s">
        <v>791</v>
      </c>
      <c r="C75" s="385"/>
      <c r="D75" s="393">
        <v>1</v>
      </c>
      <c r="E75" s="393">
        <v>0</v>
      </c>
      <c r="F75" s="418">
        <v>0</v>
      </c>
      <c r="G75" s="418">
        <f>E75*F75</f>
        <v>0</v>
      </c>
      <c r="H75" s="418">
        <f t="shared" si="7"/>
        <v>0</v>
      </c>
      <c r="I75" s="418">
        <f t="shared" si="8"/>
        <v>0</v>
      </c>
      <c r="J75" s="419"/>
      <c r="K75" s="118"/>
    </row>
    <row r="76" spans="1:11" x14ac:dyDescent="0.3">
      <c r="A76" s="383" t="s">
        <v>861</v>
      </c>
      <c r="B76" s="384" t="s">
        <v>793</v>
      </c>
      <c r="C76" s="384"/>
      <c r="D76" s="393">
        <v>1</v>
      </c>
      <c r="E76" s="393">
        <v>0</v>
      </c>
      <c r="F76" s="418">
        <v>0</v>
      </c>
      <c r="G76" s="418">
        <f t="shared" si="6"/>
        <v>0</v>
      </c>
      <c r="H76" s="418">
        <f t="shared" si="7"/>
        <v>0</v>
      </c>
      <c r="I76" s="418">
        <f t="shared" si="8"/>
        <v>0</v>
      </c>
      <c r="J76" s="419"/>
      <c r="K76" s="118"/>
    </row>
    <row r="77" spans="1:11" x14ac:dyDescent="0.3">
      <c r="A77" s="386" t="s">
        <v>862</v>
      </c>
      <c r="B77" s="385" t="s">
        <v>791</v>
      </c>
      <c r="C77" s="385"/>
      <c r="D77" s="393">
        <v>1</v>
      </c>
      <c r="E77" s="393">
        <v>0</v>
      </c>
      <c r="F77" s="418">
        <v>0</v>
      </c>
      <c r="G77" s="418">
        <f t="shared" si="6"/>
        <v>0</v>
      </c>
      <c r="H77" s="418">
        <f t="shared" si="7"/>
        <v>0</v>
      </c>
      <c r="I77" s="418">
        <f t="shared" si="8"/>
        <v>0</v>
      </c>
      <c r="J77" s="419"/>
      <c r="K77" s="118"/>
    </row>
    <row r="78" spans="1:11" x14ac:dyDescent="0.3">
      <c r="A78" s="383" t="s">
        <v>863</v>
      </c>
      <c r="B78" s="384" t="s">
        <v>796</v>
      </c>
      <c r="C78" s="384"/>
      <c r="D78" s="393">
        <v>1</v>
      </c>
      <c r="E78" s="393">
        <v>0</v>
      </c>
      <c r="F78" s="418">
        <v>0</v>
      </c>
      <c r="G78" s="418">
        <f t="shared" si="6"/>
        <v>0</v>
      </c>
      <c r="H78" s="418">
        <f t="shared" si="7"/>
        <v>0</v>
      </c>
      <c r="I78" s="418">
        <f t="shared" si="8"/>
        <v>0</v>
      </c>
      <c r="J78" s="419"/>
      <c r="K78" s="118"/>
    </row>
    <row r="79" spans="1:11" x14ac:dyDescent="0.3">
      <c r="A79" s="383" t="s">
        <v>864</v>
      </c>
      <c r="B79" s="384" t="s">
        <v>798</v>
      </c>
      <c r="C79" s="384"/>
      <c r="D79" s="393">
        <v>1</v>
      </c>
      <c r="E79" s="393">
        <v>0</v>
      </c>
      <c r="F79" s="418">
        <v>0</v>
      </c>
      <c r="G79" s="418">
        <f t="shared" si="6"/>
        <v>0</v>
      </c>
      <c r="H79" s="418">
        <f t="shared" si="7"/>
        <v>0</v>
      </c>
      <c r="I79" s="418">
        <f t="shared" si="8"/>
        <v>0</v>
      </c>
      <c r="J79" s="419"/>
      <c r="K79" s="118"/>
    </row>
    <row r="80" spans="1:11" x14ac:dyDescent="0.3">
      <c r="A80" s="383" t="s">
        <v>865</v>
      </c>
      <c r="B80" s="384" t="s">
        <v>800</v>
      </c>
      <c r="C80" s="384"/>
      <c r="D80" s="393">
        <v>1</v>
      </c>
      <c r="E80" s="393">
        <v>0</v>
      </c>
      <c r="F80" s="418">
        <v>0</v>
      </c>
      <c r="G80" s="418">
        <f t="shared" si="6"/>
        <v>0</v>
      </c>
      <c r="H80" s="418">
        <f t="shared" si="7"/>
        <v>0</v>
      </c>
      <c r="I80" s="418">
        <f t="shared" si="8"/>
        <v>0</v>
      </c>
      <c r="J80" s="419"/>
      <c r="K80" s="118"/>
    </row>
    <row r="81" spans="1:11" ht="18" x14ac:dyDescent="0.35">
      <c r="A81" s="377">
        <v>1.2</v>
      </c>
      <c r="B81" s="378" t="s">
        <v>866</v>
      </c>
      <c r="C81" s="378"/>
      <c r="D81" s="504">
        <v>1</v>
      </c>
      <c r="E81" s="504">
        <v>0</v>
      </c>
      <c r="F81" s="424"/>
      <c r="G81" s="424"/>
      <c r="H81" s="424"/>
      <c r="I81" s="424"/>
      <c r="J81" s="424"/>
      <c r="K81" s="378"/>
    </row>
    <row r="82" spans="1:11" x14ac:dyDescent="0.3">
      <c r="A82" s="379" t="s">
        <v>55</v>
      </c>
      <c r="B82" s="380" t="s">
        <v>743</v>
      </c>
      <c r="C82" s="380"/>
      <c r="D82" s="391">
        <v>2</v>
      </c>
      <c r="E82" s="391">
        <v>0</v>
      </c>
      <c r="F82" s="423"/>
      <c r="G82" s="423"/>
      <c r="H82" s="423"/>
      <c r="I82" s="423"/>
      <c r="J82" s="423"/>
      <c r="K82" s="380"/>
    </row>
    <row r="83" spans="1:11" x14ac:dyDescent="0.3">
      <c r="A83" s="383" t="s">
        <v>867</v>
      </c>
      <c r="B83" s="384" t="s">
        <v>868</v>
      </c>
      <c r="C83" s="384"/>
      <c r="D83" s="393">
        <v>2</v>
      </c>
      <c r="E83" s="393">
        <v>0</v>
      </c>
      <c r="F83" s="418">
        <v>0</v>
      </c>
      <c r="G83" s="418">
        <f>E83*F83</f>
        <v>0</v>
      </c>
      <c r="H83" s="418">
        <f>$H$4*G83</f>
        <v>0</v>
      </c>
      <c r="I83" s="418">
        <f>G83+H83</f>
        <v>0</v>
      </c>
      <c r="J83" s="419"/>
      <c r="K83" s="118"/>
    </row>
    <row r="84" spans="1:11" x14ac:dyDescent="0.3">
      <c r="A84" s="383" t="s">
        <v>869</v>
      </c>
      <c r="B84" s="384" t="s">
        <v>870</v>
      </c>
      <c r="C84" s="384"/>
      <c r="D84" s="393">
        <v>2</v>
      </c>
      <c r="E84" s="393">
        <v>0</v>
      </c>
      <c r="F84" s="418">
        <v>0</v>
      </c>
      <c r="G84" s="418">
        <f>E84*F84</f>
        <v>0</v>
      </c>
      <c r="H84" s="418">
        <f>$H$4*G84</f>
        <v>0</v>
      </c>
      <c r="I84" s="418">
        <f>G84+H84</f>
        <v>0</v>
      </c>
      <c r="J84" s="419"/>
      <c r="K84" s="118"/>
    </row>
    <row r="85" spans="1:11" x14ac:dyDescent="0.3">
      <c r="A85" s="383" t="s">
        <v>871</v>
      </c>
      <c r="B85" s="384" t="s">
        <v>872</v>
      </c>
      <c r="C85" s="384"/>
      <c r="D85" s="393">
        <v>2</v>
      </c>
      <c r="E85" s="393">
        <v>0</v>
      </c>
      <c r="F85" s="418">
        <v>0</v>
      </c>
      <c r="G85" s="418">
        <f>E85*F85</f>
        <v>0</v>
      </c>
      <c r="H85" s="418">
        <f>$H$4*G85</f>
        <v>0</v>
      </c>
      <c r="I85" s="418">
        <f>G85+H85</f>
        <v>0</v>
      </c>
      <c r="J85" s="419"/>
      <c r="K85" s="118"/>
    </row>
    <row r="86" spans="1:11" x14ac:dyDescent="0.3">
      <c r="A86" s="379" t="s">
        <v>56</v>
      </c>
      <c r="B86" s="380" t="s">
        <v>759</v>
      </c>
      <c r="C86" s="380"/>
      <c r="D86" s="391">
        <v>2</v>
      </c>
      <c r="E86" s="391">
        <v>0</v>
      </c>
      <c r="F86" s="423"/>
      <c r="G86" s="423"/>
      <c r="H86" s="423"/>
      <c r="I86" s="423"/>
      <c r="J86" s="423"/>
      <c r="K86" s="380"/>
    </row>
    <row r="87" spans="1:11" x14ac:dyDescent="0.3">
      <c r="A87" s="383" t="s">
        <v>873</v>
      </c>
      <c r="B87" s="387" t="s">
        <v>874</v>
      </c>
      <c r="C87" s="387"/>
      <c r="D87" s="393">
        <v>2</v>
      </c>
      <c r="E87" s="393">
        <v>0</v>
      </c>
      <c r="F87" s="418">
        <v>0</v>
      </c>
      <c r="G87" s="418">
        <f>E87*F87</f>
        <v>0</v>
      </c>
      <c r="H87" s="418">
        <f>$H$4*G87</f>
        <v>0</v>
      </c>
      <c r="I87" s="418">
        <f>G87+H87</f>
        <v>0</v>
      </c>
      <c r="J87" s="419"/>
      <c r="K87" s="118"/>
    </row>
    <row r="88" spans="1:11" x14ac:dyDescent="0.3">
      <c r="A88" s="383" t="s">
        <v>875</v>
      </c>
      <c r="B88" s="383" t="s">
        <v>876</v>
      </c>
      <c r="C88" s="383"/>
      <c r="D88" s="393">
        <v>3</v>
      </c>
      <c r="E88" s="393">
        <v>0</v>
      </c>
      <c r="F88" s="418">
        <v>0</v>
      </c>
      <c r="G88" s="418">
        <f>E88*F88</f>
        <v>0</v>
      </c>
      <c r="H88" s="418">
        <f>$H$4*G88</f>
        <v>0</v>
      </c>
      <c r="I88" s="418">
        <f>G88+H88</f>
        <v>0</v>
      </c>
      <c r="J88" s="419"/>
      <c r="K88" s="118"/>
    </row>
    <row r="89" spans="1:11" x14ac:dyDescent="0.3">
      <c r="A89" s="383" t="s">
        <v>877</v>
      </c>
      <c r="B89" s="384" t="s">
        <v>878</v>
      </c>
      <c r="C89" s="384"/>
      <c r="D89" s="393">
        <v>2</v>
      </c>
      <c r="E89" s="393">
        <v>0</v>
      </c>
      <c r="F89" s="418">
        <v>0</v>
      </c>
      <c r="G89" s="418">
        <f>E89*F89</f>
        <v>0</v>
      </c>
      <c r="H89" s="418">
        <f>$H$4*G89</f>
        <v>0</v>
      </c>
      <c r="I89" s="418">
        <f>G89+H89</f>
        <v>0</v>
      </c>
      <c r="J89" s="419"/>
      <c r="K89" s="118"/>
    </row>
    <row r="90" spans="1:11" x14ac:dyDescent="0.3">
      <c r="A90" s="383" t="s">
        <v>879</v>
      </c>
      <c r="B90" s="384" t="s">
        <v>870</v>
      </c>
      <c r="C90" s="384"/>
      <c r="D90" s="393">
        <v>2</v>
      </c>
      <c r="E90" s="393">
        <v>0</v>
      </c>
      <c r="F90" s="418">
        <v>0</v>
      </c>
      <c r="G90" s="418">
        <f>E90*F90</f>
        <v>0</v>
      </c>
      <c r="H90" s="418">
        <f>$H$4*G90</f>
        <v>0</v>
      </c>
      <c r="I90" s="418">
        <f>G90+H90</f>
        <v>0</v>
      </c>
      <c r="J90" s="419"/>
      <c r="K90" s="118"/>
    </row>
    <row r="91" spans="1:11" x14ac:dyDescent="0.3">
      <c r="A91" s="383" t="s">
        <v>880</v>
      </c>
      <c r="B91" s="384" t="s">
        <v>872</v>
      </c>
      <c r="C91" s="384"/>
      <c r="D91" s="393">
        <v>2</v>
      </c>
      <c r="E91" s="393">
        <v>0</v>
      </c>
      <c r="F91" s="418">
        <v>0</v>
      </c>
      <c r="G91" s="418">
        <f>E91*F91</f>
        <v>0</v>
      </c>
      <c r="H91" s="418">
        <f>$H$4*G91</f>
        <v>0</v>
      </c>
      <c r="I91" s="418">
        <f>G91+H91</f>
        <v>0</v>
      </c>
      <c r="J91" s="419"/>
      <c r="K91" s="118"/>
    </row>
    <row r="92" spans="1:11" x14ac:dyDescent="0.3">
      <c r="A92" s="379" t="s">
        <v>456</v>
      </c>
      <c r="B92" s="380" t="s">
        <v>801</v>
      </c>
      <c r="C92" s="380"/>
      <c r="D92" s="391">
        <v>2</v>
      </c>
      <c r="E92" s="391">
        <v>0</v>
      </c>
      <c r="F92" s="423"/>
      <c r="G92" s="423"/>
      <c r="H92" s="423"/>
      <c r="I92" s="423"/>
      <c r="J92" s="423"/>
      <c r="K92" s="380"/>
    </row>
    <row r="93" spans="1:11" x14ac:dyDescent="0.3">
      <c r="A93" s="383" t="s">
        <v>881</v>
      </c>
      <c r="B93" s="387" t="s">
        <v>882</v>
      </c>
      <c r="C93" s="387"/>
      <c r="D93" s="393">
        <v>2</v>
      </c>
      <c r="E93" s="393">
        <v>0</v>
      </c>
      <c r="F93" s="418">
        <v>0</v>
      </c>
      <c r="G93" s="418">
        <f>E93*F93</f>
        <v>0</v>
      </c>
      <c r="H93" s="418">
        <f>$H$4*G93</f>
        <v>0</v>
      </c>
      <c r="I93" s="418">
        <f>G93+H93</f>
        <v>0</v>
      </c>
      <c r="J93" s="419"/>
      <c r="K93" s="118"/>
    </row>
    <row r="94" spans="1:11" x14ac:dyDescent="0.3">
      <c r="A94" s="383" t="s">
        <v>883</v>
      </c>
      <c r="B94" s="384" t="s">
        <v>884</v>
      </c>
      <c r="C94" s="384"/>
      <c r="D94" s="393">
        <v>2</v>
      </c>
      <c r="E94" s="393">
        <v>0</v>
      </c>
      <c r="F94" s="418">
        <v>0</v>
      </c>
      <c r="G94" s="418">
        <f>E94*F94</f>
        <v>0</v>
      </c>
      <c r="H94" s="418">
        <f>$H$4*G94</f>
        <v>0</v>
      </c>
      <c r="I94" s="418">
        <f>G94+H94</f>
        <v>0</v>
      </c>
      <c r="J94" s="419"/>
      <c r="K94" s="118"/>
    </row>
    <row r="95" spans="1:11" x14ac:dyDescent="0.3">
      <c r="A95" s="383" t="s">
        <v>885</v>
      </c>
      <c r="B95" s="384" t="s">
        <v>870</v>
      </c>
      <c r="C95" s="384"/>
      <c r="D95" s="393">
        <v>2</v>
      </c>
      <c r="E95" s="393">
        <v>0</v>
      </c>
      <c r="F95" s="418">
        <v>0</v>
      </c>
      <c r="G95" s="418">
        <f>E95*F95</f>
        <v>0</v>
      </c>
      <c r="H95" s="418">
        <f>$H$4*G95</f>
        <v>0</v>
      </c>
      <c r="I95" s="418">
        <f>G95+H95</f>
        <v>0</v>
      </c>
      <c r="J95" s="419"/>
      <c r="K95" s="118"/>
    </row>
    <row r="96" spans="1:11" x14ac:dyDescent="0.3">
      <c r="A96" s="383" t="s">
        <v>886</v>
      </c>
      <c r="B96" s="384" t="s">
        <v>872</v>
      </c>
      <c r="C96" s="384"/>
      <c r="D96" s="393">
        <v>2</v>
      </c>
      <c r="E96" s="393">
        <v>0</v>
      </c>
      <c r="F96" s="418">
        <v>0</v>
      </c>
      <c r="G96" s="418">
        <f>E96*F96</f>
        <v>0</v>
      </c>
      <c r="H96" s="418">
        <f>$H$4*G96</f>
        <v>0</v>
      </c>
      <c r="I96" s="418">
        <f>G96+H96</f>
        <v>0</v>
      </c>
      <c r="J96" s="419"/>
      <c r="K96" s="118"/>
    </row>
    <row r="97" spans="1:11" x14ac:dyDescent="0.3">
      <c r="A97" s="379" t="s">
        <v>457</v>
      </c>
      <c r="B97" s="380" t="s">
        <v>835</v>
      </c>
      <c r="C97" s="380"/>
      <c r="D97" s="391">
        <v>2</v>
      </c>
      <c r="E97" s="391">
        <v>0</v>
      </c>
      <c r="F97" s="423"/>
      <c r="G97" s="423"/>
      <c r="H97" s="423"/>
      <c r="I97" s="423"/>
      <c r="J97" s="423"/>
      <c r="K97" s="380"/>
    </row>
    <row r="98" spans="1:11" x14ac:dyDescent="0.3">
      <c r="A98" s="383" t="s">
        <v>887</v>
      </c>
      <c r="B98" s="387" t="s">
        <v>888</v>
      </c>
      <c r="C98" s="387"/>
      <c r="D98" s="393">
        <v>2</v>
      </c>
      <c r="E98" s="393">
        <v>0</v>
      </c>
      <c r="F98" s="418">
        <v>0</v>
      </c>
      <c r="G98" s="418">
        <f>E98*F98</f>
        <v>0</v>
      </c>
      <c r="H98" s="418">
        <f>$H$4*G98</f>
        <v>0</v>
      </c>
      <c r="I98" s="418">
        <f>G98+H98</f>
        <v>0</v>
      </c>
      <c r="J98" s="419"/>
      <c r="K98" s="118"/>
    </row>
    <row r="99" spans="1:11" x14ac:dyDescent="0.3">
      <c r="A99" s="383" t="s">
        <v>889</v>
      </c>
      <c r="B99" s="384" t="s">
        <v>890</v>
      </c>
      <c r="C99" s="384"/>
      <c r="D99" s="393">
        <v>2</v>
      </c>
      <c r="E99" s="393">
        <v>0</v>
      </c>
      <c r="F99" s="418">
        <v>0</v>
      </c>
      <c r="G99" s="418">
        <f>E99*F99</f>
        <v>0</v>
      </c>
      <c r="H99" s="418">
        <f>$H$4*G99</f>
        <v>0</v>
      </c>
      <c r="I99" s="418">
        <f>G99+H99</f>
        <v>0</v>
      </c>
      <c r="J99" s="419"/>
      <c r="K99" s="118"/>
    </row>
    <row r="100" spans="1:11" x14ac:dyDescent="0.3">
      <c r="A100" s="383" t="s">
        <v>891</v>
      </c>
      <c r="B100" s="385" t="s">
        <v>892</v>
      </c>
      <c r="C100" s="385"/>
      <c r="D100" s="393">
        <v>2</v>
      </c>
      <c r="E100" s="393">
        <v>0</v>
      </c>
      <c r="F100" s="418">
        <v>0</v>
      </c>
      <c r="G100" s="418">
        <f>E100*F100</f>
        <v>0</v>
      </c>
      <c r="H100" s="418">
        <f>$H$4*G100</f>
        <v>0</v>
      </c>
      <c r="I100" s="418">
        <f>G100+H100</f>
        <v>0</v>
      </c>
      <c r="J100" s="419"/>
      <c r="K100" s="118"/>
    </row>
    <row r="101" spans="1:11" x14ac:dyDescent="0.3">
      <c r="A101" s="383" t="s">
        <v>893</v>
      </c>
      <c r="B101" s="384" t="s">
        <v>870</v>
      </c>
      <c r="C101" s="384"/>
      <c r="D101" s="393">
        <v>2</v>
      </c>
      <c r="E101" s="393">
        <v>0</v>
      </c>
      <c r="F101" s="418">
        <v>0</v>
      </c>
      <c r="G101" s="418">
        <f>E101*F101</f>
        <v>0</v>
      </c>
      <c r="H101" s="418">
        <f>$H$4*G101</f>
        <v>0</v>
      </c>
      <c r="I101" s="418">
        <f>G101+H101</f>
        <v>0</v>
      </c>
      <c r="J101" s="419"/>
      <c r="K101" s="118"/>
    </row>
    <row r="102" spans="1:11" x14ac:dyDescent="0.3">
      <c r="A102" s="383" t="s">
        <v>894</v>
      </c>
      <c r="B102" s="384" t="s">
        <v>872</v>
      </c>
      <c r="C102" s="384"/>
      <c r="D102" s="393">
        <v>2</v>
      </c>
      <c r="E102" s="393">
        <v>0</v>
      </c>
      <c r="F102" s="418">
        <v>0</v>
      </c>
      <c r="G102" s="418">
        <f>E102*F102</f>
        <v>0</v>
      </c>
      <c r="H102" s="418">
        <f>$H$4*G102</f>
        <v>0</v>
      </c>
      <c r="I102" s="418">
        <f>G102+H102</f>
        <v>0</v>
      </c>
      <c r="J102" s="419"/>
      <c r="K102" s="118"/>
    </row>
    <row r="103" spans="1:11" ht="18" x14ac:dyDescent="0.35">
      <c r="A103" s="377">
        <v>1.3</v>
      </c>
      <c r="B103" s="378" t="s">
        <v>895</v>
      </c>
      <c r="C103" s="378"/>
      <c r="D103" s="504">
        <v>2</v>
      </c>
      <c r="E103" s="504">
        <v>0</v>
      </c>
      <c r="F103" s="424"/>
      <c r="G103" s="424"/>
      <c r="H103" s="424"/>
      <c r="I103" s="424"/>
      <c r="J103" s="424"/>
      <c r="K103" s="378"/>
    </row>
    <row r="104" spans="1:11" x14ac:dyDescent="0.3">
      <c r="A104" s="379" t="s">
        <v>57</v>
      </c>
      <c r="B104" s="380" t="s">
        <v>896</v>
      </c>
      <c r="C104" s="380"/>
      <c r="D104" s="391">
        <v>2</v>
      </c>
      <c r="E104" s="391">
        <v>0</v>
      </c>
      <c r="F104" s="423"/>
      <c r="G104" s="423"/>
      <c r="H104" s="423"/>
      <c r="I104" s="423"/>
      <c r="J104" s="423"/>
      <c r="K104" s="380"/>
    </row>
    <row r="105" spans="1:11" x14ac:dyDescent="0.3">
      <c r="A105" s="381" t="s">
        <v>897</v>
      </c>
      <c r="B105" s="382" t="s">
        <v>898</v>
      </c>
      <c r="C105" s="382"/>
      <c r="D105" s="503">
        <v>2</v>
      </c>
      <c r="E105" s="503">
        <v>0</v>
      </c>
      <c r="F105" s="422"/>
      <c r="G105" s="422"/>
      <c r="H105" s="422"/>
      <c r="I105" s="422"/>
      <c r="J105" s="422"/>
      <c r="K105" s="382"/>
    </row>
    <row r="106" spans="1:11" x14ac:dyDescent="0.3">
      <c r="A106" s="383" t="s">
        <v>899</v>
      </c>
      <c r="B106" s="384" t="s">
        <v>900</v>
      </c>
      <c r="C106" s="384"/>
      <c r="D106" s="393">
        <v>2</v>
      </c>
      <c r="E106" s="393">
        <v>0</v>
      </c>
      <c r="F106" s="418">
        <v>0</v>
      </c>
      <c r="G106" s="418">
        <f>E106*F106</f>
        <v>0</v>
      </c>
      <c r="H106" s="418">
        <f>$H$4*G106</f>
        <v>0</v>
      </c>
      <c r="I106" s="418">
        <f>G106+H106</f>
        <v>0</v>
      </c>
      <c r="J106" s="419"/>
      <c r="K106" s="118"/>
    </row>
    <row r="107" spans="1:11" x14ac:dyDescent="0.3">
      <c r="A107" s="383" t="s">
        <v>901</v>
      </c>
      <c r="B107" s="384" t="s">
        <v>902</v>
      </c>
      <c r="C107" s="384"/>
      <c r="D107" s="393">
        <v>2</v>
      </c>
      <c r="E107" s="393">
        <v>0</v>
      </c>
      <c r="F107" s="418">
        <v>0</v>
      </c>
      <c r="G107" s="418">
        <f>E107*F107</f>
        <v>0</v>
      </c>
      <c r="H107" s="418">
        <f>$H$4*G107</f>
        <v>0</v>
      </c>
      <c r="I107" s="418">
        <f>G107+H107</f>
        <v>0</v>
      </c>
      <c r="J107" s="419"/>
      <c r="K107" s="118"/>
    </row>
    <row r="108" spans="1:11" x14ac:dyDescent="0.3">
      <c r="A108" s="383" t="s">
        <v>903</v>
      </c>
      <c r="B108" s="384" t="s">
        <v>904</v>
      </c>
      <c r="C108" s="384"/>
      <c r="D108" s="393">
        <v>1</v>
      </c>
      <c r="E108" s="393">
        <v>0</v>
      </c>
      <c r="F108" s="418">
        <v>0</v>
      </c>
      <c r="G108" s="418">
        <f>E108*F108</f>
        <v>0</v>
      </c>
      <c r="H108" s="418">
        <f>$H$4*G108</f>
        <v>0</v>
      </c>
      <c r="I108" s="418">
        <f>G108+H108</f>
        <v>0</v>
      </c>
      <c r="J108" s="419"/>
      <c r="K108" s="118"/>
    </row>
    <row r="109" spans="1:11" x14ac:dyDescent="0.3">
      <c r="A109" s="381" t="s">
        <v>58</v>
      </c>
      <c r="B109" s="382" t="s">
        <v>905</v>
      </c>
      <c r="C109" s="382"/>
      <c r="D109" s="503">
        <v>2</v>
      </c>
      <c r="E109" s="503">
        <v>0</v>
      </c>
      <c r="F109" s="422"/>
      <c r="G109" s="422"/>
      <c r="H109" s="422"/>
      <c r="I109" s="422"/>
      <c r="J109" s="422"/>
      <c r="K109" s="382"/>
    </row>
    <row r="110" spans="1:11" x14ac:dyDescent="0.3">
      <c r="A110" s="383" t="s">
        <v>906</v>
      </c>
      <c r="B110" s="384" t="s">
        <v>907</v>
      </c>
      <c r="C110" s="384"/>
      <c r="D110" s="393">
        <v>2</v>
      </c>
      <c r="E110" s="393">
        <v>0</v>
      </c>
      <c r="F110" s="418">
        <v>0</v>
      </c>
      <c r="G110" s="418">
        <f>E110*F110</f>
        <v>0</v>
      </c>
      <c r="H110" s="418">
        <f>$H$4*G110</f>
        <v>0</v>
      </c>
      <c r="I110" s="418">
        <f>G110+H110</f>
        <v>0</v>
      </c>
      <c r="J110" s="419"/>
      <c r="K110" s="118"/>
    </row>
    <row r="111" spans="1:11" x14ac:dyDescent="0.3">
      <c r="A111" s="383" t="s">
        <v>908</v>
      </c>
      <c r="B111" s="384" t="s">
        <v>909</v>
      </c>
      <c r="C111" s="384"/>
      <c r="D111" s="393">
        <v>2</v>
      </c>
      <c r="E111" s="393">
        <v>0</v>
      </c>
      <c r="F111" s="418">
        <v>0</v>
      </c>
      <c r="G111" s="418">
        <f>E111*F111</f>
        <v>0</v>
      </c>
      <c r="H111" s="418">
        <f>$H$4*G111</f>
        <v>0</v>
      </c>
      <c r="I111" s="418">
        <f>G111+H111</f>
        <v>0</v>
      </c>
      <c r="J111" s="419"/>
      <c r="K111" s="118"/>
    </row>
    <row r="112" spans="1:11" x14ac:dyDescent="0.3">
      <c r="A112" s="381" t="s">
        <v>910</v>
      </c>
      <c r="B112" s="382" t="s">
        <v>911</v>
      </c>
      <c r="C112" s="382"/>
      <c r="D112" s="503">
        <v>2</v>
      </c>
      <c r="E112" s="503">
        <v>0</v>
      </c>
      <c r="F112" s="422"/>
      <c r="G112" s="422"/>
      <c r="H112" s="422"/>
      <c r="I112" s="422"/>
      <c r="J112" s="422"/>
      <c r="K112" s="382"/>
    </row>
    <row r="113" spans="1:11" x14ac:dyDescent="0.3">
      <c r="A113" s="383" t="s">
        <v>912</v>
      </c>
      <c r="B113" s="384" t="s">
        <v>913</v>
      </c>
      <c r="C113" s="384"/>
      <c r="D113" s="393">
        <v>2</v>
      </c>
      <c r="E113" s="393">
        <v>0</v>
      </c>
      <c r="F113" s="418">
        <v>0</v>
      </c>
      <c r="G113" s="418">
        <f>E113*F113</f>
        <v>0</v>
      </c>
      <c r="H113" s="418">
        <f>$H$4*G113</f>
        <v>0</v>
      </c>
      <c r="I113" s="418">
        <f>G113+H113</f>
        <v>0</v>
      </c>
      <c r="J113" s="419"/>
      <c r="K113" s="118"/>
    </row>
    <row r="114" spans="1:11" x14ac:dyDescent="0.3">
      <c r="A114" s="381" t="s">
        <v>914</v>
      </c>
      <c r="B114" s="382" t="s">
        <v>915</v>
      </c>
      <c r="C114" s="382"/>
      <c r="D114" s="503">
        <v>1</v>
      </c>
      <c r="E114" s="503">
        <v>0</v>
      </c>
      <c r="F114" s="422"/>
      <c r="G114" s="422"/>
      <c r="H114" s="422"/>
      <c r="I114" s="422"/>
      <c r="J114" s="422"/>
      <c r="K114" s="382"/>
    </row>
    <row r="115" spans="1:11" x14ac:dyDescent="0.3">
      <c r="A115" s="383" t="s">
        <v>916</v>
      </c>
      <c r="B115" s="384" t="s">
        <v>785</v>
      </c>
      <c r="C115" s="384"/>
      <c r="D115" s="393">
        <v>4</v>
      </c>
      <c r="E115" s="393">
        <v>0</v>
      </c>
      <c r="F115" s="418">
        <v>0</v>
      </c>
      <c r="G115" s="418">
        <f>E115*F115</f>
        <v>0</v>
      </c>
      <c r="H115" s="418">
        <f>$H$4*G115</f>
        <v>0</v>
      </c>
      <c r="I115" s="418">
        <f>G115+H115</f>
        <v>0</v>
      </c>
      <c r="J115" s="419"/>
      <c r="K115" s="118"/>
    </row>
    <row r="116" spans="1:11" x14ac:dyDescent="0.3">
      <c r="A116" s="383" t="s">
        <v>917</v>
      </c>
      <c r="B116" s="384" t="s">
        <v>918</v>
      </c>
      <c r="C116" s="384"/>
      <c r="D116" s="393">
        <v>2</v>
      </c>
      <c r="E116" s="393">
        <v>0</v>
      </c>
      <c r="F116" s="418">
        <v>0</v>
      </c>
      <c r="G116" s="418">
        <f>E116*F116</f>
        <v>0</v>
      </c>
      <c r="H116" s="418">
        <f>$H$4*G116</f>
        <v>0</v>
      </c>
      <c r="I116" s="418">
        <f>G116+H116</f>
        <v>0</v>
      </c>
      <c r="J116" s="419"/>
      <c r="K116" s="118"/>
    </row>
    <row r="117" spans="1:11" x14ac:dyDescent="0.3">
      <c r="A117" s="383" t="s">
        <v>919</v>
      </c>
      <c r="B117" s="384" t="s">
        <v>920</v>
      </c>
      <c r="C117" s="384"/>
      <c r="D117" s="393">
        <v>2</v>
      </c>
      <c r="E117" s="393">
        <v>0</v>
      </c>
      <c r="F117" s="418">
        <v>0</v>
      </c>
      <c r="G117" s="418">
        <f>E117*F117</f>
        <v>0</v>
      </c>
      <c r="H117" s="418">
        <f>$H$4*G117</f>
        <v>0</v>
      </c>
      <c r="I117" s="418">
        <f>G117+H117</f>
        <v>0</v>
      </c>
      <c r="J117" s="419"/>
      <c r="K117" s="118"/>
    </row>
    <row r="118" spans="1:11" x14ac:dyDescent="0.3">
      <c r="A118" s="383" t="s">
        <v>921</v>
      </c>
      <c r="B118" s="384" t="s">
        <v>922</v>
      </c>
      <c r="C118" s="384"/>
      <c r="D118" s="393">
        <v>2</v>
      </c>
      <c r="E118" s="393">
        <v>0</v>
      </c>
      <c r="F118" s="418">
        <v>0</v>
      </c>
      <c r="G118" s="418">
        <f>E118*F118</f>
        <v>0</v>
      </c>
      <c r="H118" s="418">
        <f>$H$4*G118</f>
        <v>0</v>
      </c>
      <c r="I118" s="418">
        <f>G118+H118</f>
        <v>0</v>
      </c>
      <c r="J118" s="419"/>
      <c r="K118" s="118"/>
    </row>
    <row r="119" spans="1:11" x14ac:dyDescent="0.3">
      <c r="A119" s="383" t="s">
        <v>923</v>
      </c>
      <c r="B119" s="384" t="s">
        <v>924</v>
      </c>
      <c r="C119" s="384"/>
      <c r="D119" s="393">
        <v>1</v>
      </c>
      <c r="E119" s="393">
        <v>0</v>
      </c>
      <c r="F119" s="418">
        <v>0</v>
      </c>
      <c r="G119" s="418">
        <f>E119*F119</f>
        <v>0</v>
      </c>
      <c r="H119" s="418">
        <f>$H$4*G119</f>
        <v>0</v>
      </c>
      <c r="I119" s="418">
        <f>G119+H119</f>
        <v>0</v>
      </c>
      <c r="J119" s="419"/>
      <c r="K119" s="118"/>
    </row>
    <row r="120" spans="1:11" x14ac:dyDescent="0.3">
      <c r="A120" s="379" t="s">
        <v>58</v>
      </c>
      <c r="B120" s="380" t="s">
        <v>925</v>
      </c>
      <c r="C120" s="380"/>
      <c r="D120" s="391">
        <v>0</v>
      </c>
      <c r="E120" s="391">
        <v>0</v>
      </c>
      <c r="F120" s="423"/>
      <c r="G120" s="423"/>
      <c r="H120" s="423"/>
      <c r="I120" s="423"/>
      <c r="J120" s="423"/>
      <c r="K120" s="380"/>
    </row>
    <row r="121" spans="1:11" x14ac:dyDescent="0.3">
      <c r="A121" s="383" t="s">
        <v>906</v>
      </c>
      <c r="B121" s="384" t="s">
        <v>926</v>
      </c>
      <c r="C121" s="384"/>
      <c r="D121" s="393">
        <v>0</v>
      </c>
      <c r="E121" s="393">
        <v>0</v>
      </c>
      <c r="F121" s="418">
        <v>0</v>
      </c>
      <c r="G121" s="418">
        <f>E121*F121</f>
        <v>0</v>
      </c>
      <c r="H121" s="418">
        <f>$H$4*G121</f>
        <v>0</v>
      </c>
      <c r="I121" s="418">
        <f>G121+H121</f>
        <v>0</v>
      </c>
      <c r="J121" s="419"/>
      <c r="K121" s="118"/>
    </row>
    <row r="122" spans="1:11" x14ac:dyDescent="0.3">
      <c r="A122" s="383" t="s">
        <v>908</v>
      </c>
      <c r="B122" s="384" t="s">
        <v>907</v>
      </c>
      <c r="C122" s="384"/>
      <c r="D122" s="393">
        <v>0</v>
      </c>
      <c r="E122" s="393">
        <v>0</v>
      </c>
      <c r="F122" s="418">
        <v>0</v>
      </c>
      <c r="G122" s="418">
        <f>E122*F122</f>
        <v>0</v>
      </c>
      <c r="H122" s="418">
        <f>$H$4*G122</f>
        <v>0</v>
      </c>
      <c r="I122" s="418">
        <f>G122+H122</f>
        <v>0</v>
      </c>
      <c r="J122" s="419"/>
      <c r="K122" s="118"/>
    </row>
    <row r="123" spans="1:11" x14ac:dyDescent="0.3">
      <c r="A123" s="383" t="s">
        <v>927</v>
      </c>
      <c r="B123" s="384" t="s">
        <v>909</v>
      </c>
      <c r="C123" s="384"/>
      <c r="D123" s="393">
        <v>0</v>
      </c>
      <c r="E123" s="393">
        <v>0</v>
      </c>
      <c r="F123" s="418">
        <v>0</v>
      </c>
      <c r="G123" s="418">
        <f>E123*F123</f>
        <v>0</v>
      </c>
      <c r="H123" s="418">
        <f>$H$4*G123</f>
        <v>0</v>
      </c>
      <c r="I123" s="418">
        <f>G123+H123</f>
        <v>0</v>
      </c>
      <c r="J123" s="419"/>
      <c r="K123" s="118"/>
    </row>
    <row r="124" spans="1:11" x14ac:dyDescent="0.3">
      <c r="A124" s="383" t="s">
        <v>928</v>
      </c>
      <c r="B124" s="384" t="s">
        <v>913</v>
      </c>
      <c r="C124" s="384"/>
      <c r="D124" s="393">
        <v>0</v>
      </c>
      <c r="E124" s="393">
        <v>0</v>
      </c>
      <c r="F124" s="418">
        <v>0</v>
      </c>
      <c r="G124" s="418">
        <f>E124*F124</f>
        <v>0</v>
      </c>
      <c r="H124" s="418">
        <f>$H$4*G124</f>
        <v>0</v>
      </c>
      <c r="I124" s="418">
        <f>G124+H124</f>
        <v>0</v>
      </c>
      <c r="J124" s="419"/>
      <c r="K124" s="118"/>
    </row>
    <row r="125" spans="1:11" x14ac:dyDescent="0.3">
      <c r="A125" s="383" t="s">
        <v>929</v>
      </c>
      <c r="B125" s="384" t="s">
        <v>930</v>
      </c>
      <c r="C125" s="384"/>
      <c r="D125" s="393">
        <v>0</v>
      </c>
      <c r="E125" s="393">
        <v>0</v>
      </c>
      <c r="F125" s="418">
        <v>0</v>
      </c>
      <c r="G125" s="418">
        <f>E125*F125</f>
        <v>0</v>
      </c>
      <c r="H125" s="418">
        <f>$H$4*G125</f>
        <v>0</v>
      </c>
      <c r="I125" s="418">
        <f>G125+H125</f>
        <v>0</v>
      </c>
      <c r="J125" s="419"/>
      <c r="K125" s="118"/>
    </row>
    <row r="126" spans="1:11" ht="21" x14ac:dyDescent="0.4">
      <c r="A126" s="375">
        <v>2</v>
      </c>
      <c r="B126" s="376" t="s">
        <v>931</v>
      </c>
      <c r="C126" s="376"/>
      <c r="D126" s="505">
        <v>1</v>
      </c>
      <c r="E126" s="505">
        <v>1</v>
      </c>
      <c r="F126" s="414"/>
      <c r="G126" s="414"/>
      <c r="H126" s="414"/>
      <c r="I126" s="414"/>
      <c r="J126" s="414"/>
      <c r="K126" s="376"/>
    </row>
    <row r="127" spans="1:11" ht="18" x14ac:dyDescent="0.35">
      <c r="A127" s="377">
        <v>2.1</v>
      </c>
      <c r="B127" s="378" t="s">
        <v>742</v>
      </c>
      <c r="C127" s="378"/>
      <c r="D127" s="504">
        <v>1</v>
      </c>
      <c r="E127" s="504">
        <v>1</v>
      </c>
      <c r="F127" s="424"/>
      <c r="G127" s="424"/>
      <c r="H127" s="424"/>
      <c r="I127" s="424"/>
      <c r="J127" s="424"/>
      <c r="K127" s="378"/>
    </row>
    <row r="128" spans="1:11" x14ac:dyDescent="0.3">
      <c r="A128" s="379" t="s">
        <v>66</v>
      </c>
      <c r="B128" s="380" t="s">
        <v>743</v>
      </c>
      <c r="C128" s="380"/>
      <c r="D128" s="391">
        <v>1</v>
      </c>
      <c r="E128" s="391">
        <v>1</v>
      </c>
      <c r="F128" s="423"/>
      <c r="G128" s="423"/>
      <c r="H128" s="423"/>
      <c r="I128" s="423"/>
      <c r="J128" s="423"/>
      <c r="K128" s="380"/>
    </row>
    <row r="129" spans="1:11" x14ac:dyDescent="0.3">
      <c r="A129" s="381" t="s">
        <v>932</v>
      </c>
      <c r="B129" s="382" t="s">
        <v>745</v>
      </c>
      <c r="C129" s="382"/>
      <c r="D129" s="503">
        <v>1</v>
      </c>
      <c r="E129" s="503">
        <v>1</v>
      </c>
      <c r="F129" s="422"/>
      <c r="G129" s="422"/>
      <c r="H129" s="422"/>
      <c r="I129" s="422"/>
      <c r="J129" s="422"/>
      <c r="K129" s="382"/>
    </row>
    <row r="130" spans="1:11" x14ac:dyDescent="0.3">
      <c r="A130" s="383" t="s">
        <v>933</v>
      </c>
      <c r="B130" s="384" t="s">
        <v>747</v>
      </c>
      <c r="C130" s="384"/>
      <c r="D130" s="393">
        <v>2</v>
      </c>
      <c r="E130" s="393">
        <v>2</v>
      </c>
      <c r="F130" s="418">
        <v>0</v>
      </c>
      <c r="G130" s="418">
        <f>E130*F130</f>
        <v>0</v>
      </c>
      <c r="H130" s="418">
        <f>$H$4*G130</f>
        <v>0</v>
      </c>
      <c r="I130" s="418">
        <f>G130+H130</f>
        <v>0</v>
      </c>
      <c r="J130" s="419"/>
      <c r="K130" s="118"/>
    </row>
    <row r="131" spans="1:11" x14ac:dyDescent="0.3">
      <c r="A131" s="381" t="s">
        <v>934</v>
      </c>
      <c r="B131" s="382" t="s">
        <v>749</v>
      </c>
      <c r="C131" s="382"/>
      <c r="D131" s="503">
        <v>1</v>
      </c>
      <c r="E131" s="503">
        <v>1</v>
      </c>
      <c r="F131" s="422"/>
      <c r="G131" s="422"/>
      <c r="H131" s="422"/>
      <c r="I131" s="422"/>
      <c r="J131" s="422"/>
      <c r="K131" s="382"/>
    </row>
    <row r="132" spans="1:11" x14ac:dyDescent="0.3">
      <c r="A132" s="383" t="s">
        <v>935</v>
      </c>
      <c r="B132" s="384" t="s">
        <v>751</v>
      </c>
      <c r="C132" s="384"/>
      <c r="D132" s="393">
        <v>3</v>
      </c>
      <c r="E132" s="393">
        <v>3</v>
      </c>
      <c r="F132" s="418">
        <v>0</v>
      </c>
      <c r="G132" s="418">
        <f>E132*F132</f>
        <v>0</v>
      </c>
      <c r="H132" s="418">
        <f>$H$4*G132</f>
        <v>0</v>
      </c>
      <c r="I132" s="418">
        <f>G132+H132</f>
        <v>0</v>
      </c>
      <c r="J132" s="419"/>
      <c r="K132" s="118"/>
    </row>
    <row r="133" spans="1:11" x14ac:dyDescent="0.3">
      <c r="A133" s="383" t="s">
        <v>936</v>
      </c>
      <c r="B133" s="384" t="s">
        <v>753</v>
      </c>
      <c r="C133" s="384"/>
      <c r="D133" s="393">
        <v>1</v>
      </c>
      <c r="E133" s="393">
        <v>1</v>
      </c>
      <c r="F133" s="418">
        <v>0</v>
      </c>
      <c r="G133" s="418">
        <f>E133*F133</f>
        <v>0</v>
      </c>
      <c r="H133" s="418">
        <f>$H$4*G133</f>
        <v>0</v>
      </c>
      <c r="I133" s="418">
        <f>G133+H133</f>
        <v>0</v>
      </c>
      <c r="J133" s="419"/>
      <c r="K133" s="118"/>
    </row>
    <row r="134" spans="1:11" x14ac:dyDescent="0.3">
      <c r="A134" s="383" t="s">
        <v>937</v>
      </c>
      <c r="B134" s="384" t="s">
        <v>755</v>
      </c>
      <c r="C134" s="384"/>
      <c r="D134" s="393">
        <v>1</v>
      </c>
      <c r="E134" s="393">
        <v>1</v>
      </c>
      <c r="F134" s="418">
        <v>0</v>
      </c>
      <c r="G134" s="418">
        <f>E134*F134</f>
        <v>0</v>
      </c>
      <c r="H134" s="418">
        <f>$H$4*G134</f>
        <v>0</v>
      </c>
      <c r="I134" s="418">
        <f>G134+H134</f>
        <v>0</v>
      </c>
      <c r="J134" s="419"/>
      <c r="K134" s="118"/>
    </row>
    <row r="135" spans="1:11" x14ac:dyDescent="0.3">
      <c r="A135" s="383" t="s">
        <v>938</v>
      </c>
      <c r="B135" s="384" t="s">
        <v>450</v>
      </c>
      <c r="C135" s="384"/>
      <c r="D135" s="393">
        <v>1</v>
      </c>
      <c r="E135" s="393">
        <v>1</v>
      </c>
      <c r="F135" s="418">
        <v>0</v>
      </c>
      <c r="G135" s="418">
        <f>E135*F135</f>
        <v>0</v>
      </c>
      <c r="H135" s="418">
        <f>$H$4*G135</f>
        <v>0</v>
      </c>
      <c r="I135" s="418">
        <f>G135+H135</f>
        <v>0</v>
      </c>
      <c r="J135" s="419"/>
      <c r="K135" s="118"/>
    </row>
    <row r="136" spans="1:11" x14ac:dyDescent="0.3">
      <c r="A136" s="383" t="s">
        <v>939</v>
      </c>
      <c r="B136" s="384" t="s">
        <v>758</v>
      </c>
      <c r="C136" s="384"/>
      <c r="D136" s="393">
        <v>0</v>
      </c>
      <c r="E136" s="393">
        <v>0</v>
      </c>
      <c r="F136" s="418">
        <v>0</v>
      </c>
      <c r="G136" s="418">
        <f>E136*F136</f>
        <v>0</v>
      </c>
      <c r="H136" s="418">
        <f>$H$4*G136</f>
        <v>0</v>
      </c>
      <c r="I136" s="418">
        <f>G136+H136</f>
        <v>0</v>
      </c>
      <c r="J136" s="419"/>
      <c r="K136" s="118"/>
    </row>
    <row r="137" spans="1:11" x14ac:dyDescent="0.3">
      <c r="A137" s="379" t="s">
        <v>51</v>
      </c>
      <c r="B137" s="380" t="s">
        <v>759</v>
      </c>
      <c r="C137" s="380"/>
      <c r="D137" s="391">
        <v>1</v>
      </c>
      <c r="E137" s="391">
        <v>1</v>
      </c>
      <c r="F137" s="423"/>
      <c r="G137" s="423"/>
      <c r="H137" s="423"/>
      <c r="I137" s="423"/>
      <c r="J137" s="423"/>
      <c r="K137" s="380"/>
    </row>
    <row r="138" spans="1:11" x14ac:dyDescent="0.3">
      <c r="A138" s="381" t="s">
        <v>940</v>
      </c>
      <c r="B138" s="382" t="s">
        <v>761</v>
      </c>
      <c r="C138" s="382"/>
      <c r="D138" s="503">
        <v>1</v>
      </c>
      <c r="E138" s="503">
        <v>1</v>
      </c>
      <c r="F138" s="422"/>
      <c r="G138" s="422"/>
      <c r="H138" s="422"/>
      <c r="I138" s="422"/>
      <c r="J138" s="422"/>
      <c r="K138" s="382"/>
    </row>
    <row r="139" spans="1:11" x14ac:dyDescent="0.3">
      <c r="A139" s="383" t="s">
        <v>941</v>
      </c>
      <c r="B139" s="384" t="s">
        <v>763</v>
      </c>
      <c r="C139" s="384"/>
      <c r="D139" s="393">
        <v>1</v>
      </c>
      <c r="E139" s="393">
        <v>1</v>
      </c>
      <c r="F139" s="418">
        <v>0</v>
      </c>
      <c r="G139" s="418">
        <f>E139*F139</f>
        <v>0</v>
      </c>
      <c r="H139" s="418">
        <f>$H$4*G139</f>
        <v>0</v>
      </c>
      <c r="I139" s="418">
        <f>G139+H139</f>
        <v>0</v>
      </c>
      <c r="J139" s="419"/>
      <c r="K139" s="118"/>
    </row>
    <row r="140" spans="1:11" x14ac:dyDescent="0.3">
      <c r="A140" s="383" t="s">
        <v>942</v>
      </c>
      <c r="B140" s="384" t="s">
        <v>766</v>
      </c>
      <c r="C140" s="384"/>
      <c r="D140" s="393">
        <v>1</v>
      </c>
      <c r="E140" s="393">
        <v>1</v>
      </c>
      <c r="F140" s="418">
        <v>0</v>
      </c>
      <c r="G140" s="418">
        <f>E140*F140</f>
        <v>0</v>
      </c>
      <c r="H140" s="418">
        <f>$H$4*G140</f>
        <v>0</v>
      </c>
      <c r="I140" s="418">
        <f>G140+H140</f>
        <v>0</v>
      </c>
      <c r="J140" s="419"/>
      <c r="K140" s="118"/>
    </row>
    <row r="141" spans="1:11" x14ac:dyDescent="0.3">
      <c r="A141" s="383" t="s">
        <v>943</v>
      </c>
      <c r="B141" s="384" t="s">
        <v>768</v>
      </c>
      <c r="C141" s="384"/>
      <c r="D141" s="393">
        <v>1</v>
      </c>
      <c r="E141" s="393">
        <v>1</v>
      </c>
      <c r="F141" s="418">
        <v>0</v>
      </c>
      <c r="G141" s="418">
        <f>E141*F141</f>
        <v>0</v>
      </c>
      <c r="H141" s="418">
        <f>$H$4*G141</f>
        <v>0</v>
      </c>
      <c r="I141" s="418">
        <f>G141+H141</f>
        <v>0</v>
      </c>
      <c r="J141" s="419"/>
      <c r="K141" s="118"/>
    </row>
    <row r="142" spans="1:11" x14ac:dyDescent="0.3">
      <c r="A142" s="381" t="s">
        <v>944</v>
      </c>
      <c r="B142" s="382" t="s">
        <v>770</v>
      </c>
      <c r="C142" s="382"/>
      <c r="D142" s="503">
        <v>1</v>
      </c>
      <c r="E142" s="503">
        <v>1</v>
      </c>
      <c r="F142" s="422"/>
      <c r="G142" s="422"/>
      <c r="H142" s="422"/>
      <c r="I142" s="422"/>
      <c r="J142" s="422"/>
      <c r="K142" s="382"/>
    </row>
    <row r="143" spans="1:11" x14ac:dyDescent="0.3">
      <c r="A143" s="383" t="s">
        <v>945</v>
      </c>
      <c r="B143" s="384" t="s">
        <v>763</v>
      </c>
      <c r="C143" s="384"/>
      <c r="D143" s="393">
        <v>1</v>
      </c>
      <c r="E143" s="393">
        <v>1</v>
      </c>
      <c r="F143" s="418">
        <v>0</v>
      </c>
      <c r="G143" s="418">
        <f>E143*F143</f>
        <v>0</v>
      </c>
      <c r="H143" s="418">
        <f>$H$4*G143</f>
        <v>0</v>
      </c>
      <c r="I143" s="418">
        <f>G143+H143</f>
        <v>0</v>
      </c>
      <c r="J143" s="419"/>
      <c r="K143" s="118"/>
    </row>
    <row r="144" spans="1:11" x14ac:dyDescent="0.3">
      <c r="A144" s="381" t="s">
        <v>946</v>
      </c>
      <c r="B144" s="382" t="s">
        <v>773</v>
      </c>
      <c r="C144" s="382"/>
      <c r="D144" s="503">
        <v>1</v>
      </c>
      <c r="E144" s="503">
        <v>1</v>
      </c>
      <c r="F144" s="422"/>
      <c r="G144" s="422"/>
      <c r="H144" s="422"/>
      <c r="I144" s="422"/>
      <c r="J144" s="422"/>
      <c r="K144" s="382"/>
    </row>
    <row r="145" spans="1:11" x14ac:dyDescent="0.3">
      <c r="A145" s="383" t="s">
        <v>947</v>
      </c>
      <c r="B145" s="384" t="s">
        <v>775</v>
      </c>
      <c r="C145" s="384"/>
      <c r="D145" s="393">
        <v>1</v>
      </c>
      <c r="E145" s="393">
        <v>1</v>
      </c>
      <c r="F145" s="418">
        <v>0</v>
      </c>
      <c r="G145" s="418">
        <f>E145*F145</f>
        <v>0</v>
      </c>
      <c r="H145" s="418">
        <f>$H$4*G145</f>
        <v>0</v>
      </c>
      <c r="I145" s="418">
        <f>G145+H145</f>
        <v>0</v>
      </c>
      <c r="J145" s="419"/>
      <c r="K145" s="118"/>
    </row>
    <row r="146" spans="1:11" x14ac:dyDescent="0.3">
      <c r="A146" s="383" t="s">
        <v>948</v>
      </c>
      <c r="B146" s="384" t="s">
        <v>777</v>
      </c>
      <c r="C146" s="384"/>
      <c r="D146" s="393">
        <v>1</v>
      </c>
      <c r="E146" s="393">
        <v>1</v>
      </c>
      <c r="F146" s="418">
        <v>0</v>
      </c>
      <c r="G146" s="418">
        <f>E146*F146</f>
        <v>0</v>
      </c>
      <c r="H146" s="418">
        <f>$H$4*G146</f>
        <v>0</v>
      </c>
      <c r="I146" s="418">
        <f>G146+H146</f>
        <v>0</v>
      </c>
      <c r="J146" s="419"/>
      <c r="K146" s="118"/>
    </row>
    <row r="147" spans="1:11" x14ac:dyDescent="0.3">
      <c r="A147" s="381" t="s">
        <v>949</v>
      </c>
      <c r="B147" s="382" t="s">
        <v>392</v>
      </c>
      <c r="C147" s="382"/>
      <c r="D147" s="527">
        <v>1</v>
      </c>
      <c r="E147" s="527">
        <v>1</v>
      </c>
      <c r="F147" s="422"/>
      <c r="G147" s="422"/>
      <c r="H147" s="422"/>
      <c r="I147" s="422"/>
      <c r="J147" s="422"/>
      <c r="K147" s="382"/>
    </row>
    <row r="148" spans="1:11" x14ac:dyDescent="0.3">
      <c r="A148" s="383" t="s">
        <v>950</v>
      </c>
      <c r="B148" s="384" t="s">
        <v>780</v>
      </c>
      <c r="C148" s="384"/>
      <c r="D148" s="519">
        <v>1</v>
      </c>
      <c r="E148" s="519">
        <v>1</v>
      </c>
      <c r="F148" s="418">
        <v>0</v>
      </c>
      <c r="G148" s="418">
        <f>E148*F148</f>
        <v>0</v>
      </c>
      <c r="H148" s="418">
        <f>$H$4*G148</f>
        <v>0</v>
      </c>
      <c r="I148" s="418">
        <f>G148+H148</f>
        <v>0</v>
      </c>
      <c r="J148" s="419"/>
      <c r="K148" s="118"/>
    </row>
    <row r="149" spans="1:11" x14ac:dyDescent="0.3">
      <c r="A149" s="386" t="s">
        <v>951</v>
      </c>
      <c r="B149" s="385" t="s">
        <v>764</v>
      </c>
      <c r="C149" s="385"/>
      <c r="D149" s="519">
        <v>1</v>
      </c>
      <c r="E149" s="519">
        <v>1</v>
      </c>
      <c r="F149" s="418">
        <v>0</v>
      </c>
      <c r="G149" s="418">
        <f>E149*F149</f>
        <v>0</v>
      </c>
      <c r="H149" s="418">
        <f>$H$4*G149</f>
        <v>0</v>
      </c>
      <c r="I149" s="418">
        <f>G149+H149</f>
        <v>0</v>
      </c>
      <c r="J149" s="419"/>
      <c r="K149" s="118"/>
    </row>
    <row r="150" spans="1:11" x14ac:dyDescent="0.3">
      <c r="A150" s="386" t="s">
        <v>952</v>
      </c>
      <c r="B150" s="385" t="s">
        <v>783</v>
      </c>
      <c r="C150" s="385"/>
      <c r="D150" s="519">
        <v>1</v>
      </c>
      <c r="E150" s="519">
        <v>1</v>
      </c>
      <c r="F150" s="418">
        <v>0</v>
      </c>
      <c r="G150" s="418">
        <f>E150*F150</f>
        <v>0</v>
      </c>
      <c r="H150" s="418">
        <f>$H$4*G150</f>
        <v>0</v>
      </c>
      <c r="I150" s="418">
        <f>G150+H150</f>
        <v>0</v>
      </c>
      <c r="J150" s="419"/>
      <c r="K150" s="118"/>
    </row>
    <row r="151" spans="1:11" x14ac:dyDescent="0.3">
      <c r="A151" s="386" t="s">
        <v>953</v>
      </c>
      <c r="B151" s="385" t="s">
        <v>785</v>
      </c>
      <c r="C151" s="385"/>
      <c r="D151" s="519">
        <v>1</v>
      </c>
      <c r="E151" s="519">
        <v>1</v>
      </c>
      <c r="F151" s="418">
        <v>0</v>
      </c>
      <c r="G151" s="418">
        <f>E151*F151</f>
        <v>0</v>
      </c>
      <c r="H151" s="418">
        <f>$H$4*G151</f>
        <v>0</v>
      </c>
      <c r="I151" s="418">
        <f>G151+H151</f>
        <v>0</v>
      </c>
      <c r="J151" s="419"/>
      <c r="K151" s="118"/>
    </row>
    <row r="152" spans="1:11" x14ac:dyDescent="0.3">
      <c r="A152" s="381" t="s">
        <v>954</v>
      </c>
      <c r="B152" s="382" t="s">
        <v>787</v>
      </c>
      <c r="C152" s="382"/>
      <c r="D152" s="503">
        <v>1</v>
      </c>
      <c r="E152" s="503">
        <v>1</v>
      </c>
      <c r="F152" s="422"/>
      <c r="G152" s="422"/>
      <c r="H152" s="422"/>
      <c r="I152" s="422"/>
      <c r="J152" s="422"/>
      <c r="K152" s="382"/>
    </row>
    <row r="153" spans="1:11" x14ac:dyDescent="0.3">
      <c r="A153" s="383" t="s">
        <v>955</v>
      </c>
      <c r="B153" s="384" t="s">
        <v>789</v>
      </c>
      <c r="C153" s="384"/>
      <c r="D153" s="393">
        <v>1</v>
      </c>
      <c r="E153" s="393">
        <v>1</v>
      </c>
      <c r="F153" s="418">
        <v>0</v>
      </c>
      <c r="G153" s="418">
        <f t="shared" ref="G153:G159" si="9">E153*F153</f>
        <v>0</v>
      </c>
      <c r="H153" s="418">
        <f t="shared" ref="H153:H159" si="10">$H$4*G153</f>
        <v>0</v>
      </c>
      <c r="I153" s="418">
        <f t="shared" ref="I153:I159" si="11">G153+H153</f>
        <v>0</v>
      </c>
      <c r="J153" s="419"/>
      <c r="K153" s="118"/>
    </row>
    <row r="154" spans="1:11" x14ac:dyDescent="0.3">
      <c r="A154" s="386" t="s">
        <v>956</v>
      </c>
      <c r="B154" s="385" t="s">
        <v>791</v>
      </c>
      <c r="C154" s="385"/>
      <c r="D154" s="393">
        <v>1</v>
      </c>
      <c r="E154" s="393">
        <v>1</v>
      </c>
      <c r="F154" s="418">
        <v>0</v>
      </c>
      <c r="G154" s="418">
        <f t="shared" si="9"/>
        <v>0</v>
      </c>
      <c r="H154" s="418">
        <f t="shared" si="10"/>
        <v>0</v>
      </c>
      <c r="I154" s="418">
        <f t="shared" si="11"/>
        <v>0</v>
      </c>
      <c r="J154" s="419"/>
      <c r="K154" s="118"/>
    </row>
    <row r="155" spans="1:11" x14ac:dyDescent="0.3">
      <c r="A155" s="383" t="s">
        <v>957</v>
      </c>
      <c r="B155" s="384" t="s">
        <v>793</v>
      </c>
      <c r="C155" s="384"/>
      <c r="D155" s="393">
        <v>1</v>
      </c>
      <c r="E155" s="393">
        <v>1</v>
      </c>
      <c r="F155" s="418">
        <v>0</v>
      </c>
      <c r="G155" s="418">
        <f t="shared" si="9"/>
        <v>0</v>
      </c>
      <c r="H155" s="418">
        <f t="shared" si="10"/>
        <v>0</v>
      </c>
      <c r="I155" s="418">
        <f t="shared" si="11"/>
        <v>0</v>
      </c>
      <c r="J155" s="419"/>
      <c r="K155" s="118"/>
    </row>
    <row r="156" spans="1:11" x14ac:dyDescent="0.3">
      <c r="A156" s="386" t="s">
        <v>958</v>
      </c>
      <c r="B156" s="385" t="s">
        <v>791</v>
      </c>
      <c r="C156" s="385"/>
      <c r="D156" s="393">
        <v>1</v>
      </c>
      <c r="E156" s="393">
        <v>1</v>
      </c>
      <c r="F156" s="418">
        <v>0</v>
      </c>
      <c r="G156" s="418">
        <f t="shared" si="9"/>
        <v>0</v>
      </c>
      <c r="H156" s="418">
        <f t="shared" si="10"/>
        <v>0</v>
      </c>
      <c r="I156" s="418">
        <f t="shared" si="11"/>
        <v>0</v>
      </c>
      <c r="J156" s="419"/>
      <c r="K156" s="118"/>
    </row>
    <row r="157" spans="1:11" x14ac:dyDescent="0.3">
      <c r="A157" s="383" t="s">
        <v>959</v>
      </c>
      <c r="B157" s="384" t="s">
        <v>796</v>
      </c>
      <c r="C157" s="384"/>
      <c r="D157" s="393">
        <v>1</v>
      </c>
      <c r="E157" s="393">
        <v>1</v>
      </c>
      <c r="F157" s="418">
        <v>0</v>
      </c>
      <c r="G157" s="418">
        <f t="shared" si="9"/>
        <v>0</v>
      </c>
      <c r="H157" s="418">
        <f t="shared" si="10"/>
        <v>0</v>
      </c>
      <c r="I157" s="418">
        <f t="shared" si="11"/>
        <v>0</v>
      </c>
      <c r="J157" s="419"/>
      <c r="K157" s="118"/>
    </row>
    <row r="158" spans="1:11" x14ac:dyDescent="0.3">
      <c r="A158" s="383" t="s">
        <v>960</v>
      </c>
      <c r="B158" s="384" t="s">
        <v>798</v>
      </c>
      <c r="C158" s="384"/>
      <c r="D158" s="393">
        <v>1</v>
      </c>
      <c r="E158" s="393">
        <v>1</v>
      </c>
      <c r="F158" s="418">
        <v>0</v>
      </c>
      <c r="G158" s="418">
        <f t="shared" si="9"/>
        <v>0</v>
      </c>
      <c r="H158" s="418">
        <f t="shared" si="10"/>
        <v>0</v>
      </c>
      <c r="I158" s="418">
        <f t="shared" si="11"/>
        <v>0</v>
      </c>
      <c r="J158" s="419"/>
      <c r="K158" s="118"/>
    </row>
    <row r="159" spans="1:11" x14ac:dyDescent="0.3">
      <c r="A159" s="383" t="s">
        <v>961</v>
      </c>
      <c r="B159" s="384" t="s">
        <v>800</v>
      </c>
      <c r="C159" s="384"/>
      <c r="D159" s="393">
        <v>1</v>
      </c>
      <c r="E159" s="393">
        <v>1</v>
      </c>
      <c r="F159" s="418">
        <v>0</v>
      </c>
      <c r="G159" s="418">
        <f t="shared" si="9"/>
        <v>0</v>
      </c>
      <c r="H159" s="418">
        <f t="shared" si="10"/>
        <v>0</v>
      </c>
      <c r="I159" s="418">
        <f t="shared" si="11"/>
        <v>0</v>
      </c>
      <c r="J159" s="419"/>
      <c r="K159" s="118"/>
    </row>
    <row r="160" spans="1:11" x14ac:dyDescent="0.3">
      <c r="A160" s="379" t="s">
        <v>53</v>
      </c>
      <c r="B160" s="380" t="s">
        <v>801</v>
      </c>
      <c r="C160" s="380"/>
      <c r="D160" s="391">
        <v>1</v>
      </c>
      <c r="E160" s="391">
        <v>1</v>
      </c>
      <c r="F160" s="423"/>
      <c r="G160" s="423"/>
      <c r="H160" s="423"/>
      <c r="I160" s="423"/>
      <c r="J160" s="423"/>
      <c r="K160" s="380"/>
    </row>
    <row r="161" spans="1:11" x14ac:dyDescent="0.3">
      <c r="A161" s="381" t="s">
        <v>962</v>
      </c>
      <c r="B161" s="382" t="s">
        <v>803</v>
      </c>
      <c r="C161" s="382"/>
      <c r="D161" s="503">
        <v>1</v>
      </c>
      <c r="E161" s="503">
        <v>1</v>
      </c>
      <c r="F161" s="422"/>
      <c r="G161" s="422"/>
      <c r="H161" s="422"/>
      <c r="I161" s="422"/>
      <c r="J161" s="422"/>
      <c r="K161" s="382"/>
    </row>
    <row r="162" spans="1:11" x14ac:dyDescent="0.3">
      <c r="A162" s="383" t="s">
        <v>963</v>
      </c>
      <c r="B162" s="384" t="s">
        <v>805</v>
      </c>
      <c r="C162" s="384"/>
      <c r="D162" s="393">
        <v>1</v>
      </c>
      <c r="E162" s="393">
        <v>1</v>
      </c>
      <c r="F162" s="418">
        <v>0</v>
      </c>
      <c r="G162" s="418">
        <f>E162*F162</f>
        <v>0</v>
      </c>
      <c r="H162" s="418">
        <f>$H$4*G162</f>
        <v>0</v>
      </c>
      <c r="I162" s="418">
        <f>G162+H162</f>
        <v>0</v>
      </c>
      <c r="J162" s="419"/>
      <c r="K162" s="118"/>
    </row>
    <row r="163" spans="1:11" x14ac:dyDescent="0.3">
      <c r="A163" s="383" t="s">
        <v>964</v>
      </c>
      <c r="B163" s="384" t="s">
        <v>807</v>
      </c>
      <c r="C163" s="384"/>
      <c r="D163" s="393">
        <v>1</v>
      </c>
      <c r="E163" s="393">
        <v>1</v>
      </c>
      <c r="F163" s="418">
        <v>0</v>
      </c>
      <c r="G163" s="418">
        <f>E163*F163</f>
        <v>0</v>
      </c>
      <c r="H163" s="418">
        <f>$H$4*G163</f>
        <v>0</v>
      </c>
      <c r="I163" s="418">
        <f>G163+H163</f>
        <v>0</v>
      </c>
      <c r="J163" s="419"/>
      <c r="K163" s="118"/>
    </row>
    <row r="164" spans="1:11" x14ac:dyDescent="0.3">
      <c r="A164" s="383" t="s">
        <v>965</v>
      </c>
      <c r="B164" s="384" t="s">
        <v>809</v>
      </c>
      <c r="C164" s="384"/>
      <c r="D164" s="393">
        <v>1</v>
      </c>
      <c r="E164" s="393">
        <v>1</v>
      </c>
      <c r="F164" s="418">
        <v>0</v>
      </c>
      <c r="G164" s="418">
        <f>E164*F164</f>
        <v>0</v>
      </c>
      <c r="H164" s="418">
        <f>$H$4*G164</f>
        <v>0</v>
      </c>
      <c r="I164" s="418">
        <f>G164+H164</f>
        <v>0</v>
      </c>
      <c r="J164" s="419"/>
      <c r="K164" s="118"/>
    </row>
    <row r="165" spans="1:11" x14ac:dyDescent="0.3">
      <c r="A165" s="381" t="s">
        <v>966</v>
      </c>
      <c r="B165" s="382" t="s">
        <v>811</v>
      </c>
      <c r="C165" s="382"/>
      <c r="D165" s="503">
        <v>1</v>
      </c>
      <c r="E165" s="503">
        <v>1</v>
      </c>
      <c r="F165" s="422"/>
      <c r="G165" s="422"/>
      <c r="H165" s="422"/>
      <c r="I165" s="422"/>
      <c r="J165" s="422"/>
      <c r="K165" s="382"/>
    </row>
    <row r="166" spans="1:11" x14ac:dyDescent="0.3">
      <c r="A166" s="383" t="s">
        <v>967</v>
      </c>
      <c r="B166" s="384" t="s">
        <v>805</v>
      </c>
      <c r="C166" s="384"/>
      <c r="D166" s="393">
        <v>1</v>
      </c>
      <c r="E166" s="393">
        <v>1</v>
      </c>
      <c r="F166" s="418">
        <v>0</v>
      </c>
      <c r="G166" s="418">
        <f>E166*F166</f>
        <v>0</v>
      </c>
      <c r="H166" s="418">
        <f>$H$4*G166</f>
        <v>0</v>
      </c>
      <c r="I166" s="418">
        <f>G166+H166</f>
        <v>0</v>
      </c>
      <c r="J166" s="419"/>
      <c r="K166" s="118"/>
    </row>
    <row r="167" spans="1:11" x14ac:dyDescent="0.3">
      <c r="A167" s="381" t="s">
        <v>968</v>
      </c>
      <c r="B167" s="382" t="s">
        <v>814</v>
      </c>
      <c r="C167" s="382"/>
      <c r="D167" s="503">
        <v>1</v>
      </c>
      <c r="E167" s="503">
        <v>1</v>
      </c>
      <c r="F167" s="422"/>
      <c r="G167" s="422"/>
      <c r="H167" s="422"/>
      <c r="I167" s="422"/>
      <c r="J167" s="422"/>
      <c r="K167" s="382"/>
    </row>
    <row r="168" spans="1:11" x14ac:dyDescent="0.3">
      <c r="A168" s="383" t="s">
        <v>969</v>
      </c>
      <c r="B168" s="384" t="s">
        <v>816</v>
      </c>
      <c r="C168" s="384"/>
      <c r="D168" s="393">
        <v>1</v>
      </c>
      <c r="E168" s="393">
        <v>1</v>
      </c>
      <c r="F168" s="418">
        <v>0</v>
      </c>
      <c r="G168" s="418">
        <f>E168*F168</f>
        <v>0</v>
      </c>
      <c r="H168" s="418">
        <f>$H$4*G168</f>
        <v>0</v>
      </c>
      <c r="I168" s="418">
        <f>G168+H168</f>
        <v>0</v>
      </c>
      <c r="J168" s="419"/>
      <c r="K168" s="118"/>
    </row>
    <row r="169" spans="1:11" x14ac:dyDescent="0.3">
      <c r="A169" s="383" t="s">
        <v>970</v>
      </c>
      <c r="B169" s="384" t="s">
        <v>818</v>
      </c>
      <c r="C169" s="384"/>
      <c r="D169" s="393">
        <v>1</v>
      </c>
      <c r="E169" s="393">
        <v>1</v>
      </c>
      <c r="F169" s="418">
        <v>0</v>
      </c>
      <c r="G169" s="418">
        <f>E169*F169</f>
        <v>0</v>
      </c>
      <c r="H169" s="418">
        <f>$H$4*G169</f>
        <v>0</v>
      </c>
      <c r="I169" s="418">
        <f>G169+H169</f>
        <v>0</v>
      </c>
      <c r="J169" s="419"/>
      <c r="K169" s="118"/>
    </row>
    <row r="170" spans="1:11" x14ac:dyDescent="0.3">
      <c r="A170" s="381" t="s">
        <v>971</v>
      </c>
      <c r="B170" s="382" t="s">
        <v>391</v>
      </c>
      <c r="C170" s="382"/>
      <c r="D170" s="527">
        <v>1</v>
      </c>
      <c r="E170" s="527">
        <v>1</v>
      </c>
      <c r="F170" s="422"/>
      <c r="G170" s="422"/>
      <c r="H170" s="422"/>
      <c r="I170" s="422"/>
      <c r="J170" s="422"/>
      <c r="K170" s="382"/>
    </row>
    <row r="171" spans="1:11" x14ac:dyDescent="0.3">
      <c r="A171" s="383" t="s">
        <v>972</v>
      </c>
      <c r="B171" s="384" t="s">
        <v>821</v>
      </c>
      <c r="C171" s="384"/>
      <c r="D171" s="519">
        <v>1</v>
      </c>
      <c r="E171" s="519">
        <v>1</v>
      </c>
      <c r="F171" s="418">
        <v>0</v>
      </c>
      <c r="G171" s="418">
        <f>E171*F171</f>
        <v>0</v>
      </c>
      <c r="H171" s="418">
        <f>$H$4*G171</f>
        <v>0</v>
      </c>
      <c r="I171" s="418">
        <f>G171+H171</f>
        <v>0</v>
      </c>
      <c r="J171" s="419"/>
      <c r="K171" s="118"/>
    </row>
    <row r="172" spans="1:11" x14ac:dyDescent="0.3">
      <c r="A172" s="383" t="s">
        <v>973</v>
      </c>
      <c r="B172" s="385" t="s">
        <v>823</v>
      </c>
      <c r="C172" s="385"/>
      <c r="D172" s="519">
        <v>1</v>
      </c>
      <c r="E172" s="519">
        <v>1</v>
      </c>
      <c r="F172" s="418">
        <v>0</v>
      </c>
      <c r="G172" s="418">
        <f>E172*F172</f>
        <v>0</v>
      </c>
      <c r="H172" s="418">
        <f>$H$4*G172</f>
        <v>0</v>
      </c>
      <c r="I172" s="418">
        <f>G172+H172</f>
        <v>0</v>
      </c>
      <c r="J172" s="419"/>
      <c r="K172" s="118"/>
    </row>
    <row r="173" spans="1:11" x14ac:dyDescent="0.3">
      <c r="A173" s="383" t="s">
        <v>974</v>
      </c>
      <c r="B173" s="385" t="s">
        <v>785</v>
      </c>
      <c r="C173" s="385"/>
      <c r="D173" s="519">
        <v>1</v>
      </c>
      <c r="E173" s="519">
        <v>1</v>
      </c>
      <c r="F173" s="418">
        <v>0</v>
      </c>
      <c r="G173" s="418">
        <f>E173*F173</f>
        <v>0</v>
      </c>
      <c r="H173" s="418">
        <f>$H$4*G173</f>
        <v>0</v>
      </c>
      <c r="I173" s="418">
        <f>G173+H173</f>
        <v>0</v>
      </c>
      <c r="J173" s="419"/>
      <c r="K173" s="118"/>
    </row>
    <row r="174" spans="1:11" x14ac:dyDescent="0.3">
      <c r="A174" s="381" t="s">
        <v>975</v>
      </c>
      <c r="B174" s="382" t="s">
        <v>826</v>
      </c>
      <c r="C174" s="382"/>
      <c r="D174" s="503">
        <v>1</v>
      </c>
      <c r="E174" s="503">
        <v>1</v>
      </c>
      <c r="F174" s="422"/>
      <c r="G174" s="422"/>
      <c r="H174" s="422"/>
      <c r="I174" s="422"/>
      <c r="J174" s="422"/>
      <c r="K174" s="382"/>
    </row>
    <row r="175" spans="1:11" x14ac:dyDescent="0.3">
      <c r="A175" s="383" t="s">
        <v>976</v>
      </c>
      <c r="B175" s="384" t="s">
        <v>789</v>
      </c>
      <c r="C175" s="384"/>
      <c r="D175" s="393">
        <v>1</v>
      </c>
      <c r="E175" s="393">
        <v>1</v>
      </c>
      <c r="F175" s="418">
        <v>0</v>
      </c>
      <c r="G175" s="418">
        <f t="shared" ref="G175:G181" si="12">E175*F175</f>
        <v>0</v>
      </c>
      <c r="H175" s="418">
        <f t="shared" ref="H175:H181" si="13">$H$4*G175</f>
        <v>0</v>
      </c>
      <c r="I175" s="418">
        <f t="shared" ref="I175:I181" si="14">G175+H175</f>
        <v>0</v>
      </c>
      <c r="J175" s="419"/>
      <c r="K175" s="118"/>
    </row>
    <row r="176" spans="1:11" x14ac:dyDescent="0.3">
      <c r="A176" s="386" t="s">
        <v>977</v>
      </c>
      <c r="B176" s="385" t="s">
        <v>791</v>
      </c>
      <c r="C176" s="385"/>
      <c r="D176" s="393">
        <v>1</v>
      </c>
      <c r="E176" s="393">
        <v>1</v>
      </c>
      <c r="F176" s="418">
        <v>0</v>
      </c>
      <c r="G176" s="418">
        <f t="shared" si="12"/>
        <v>0</v>
      </c>
      <c r="H176" s="418">
        <f t="shared" si="13"/>
        <v>0</v>
      </c>
      <c r="I176" s="418">
        <f t="shared" si="14"/>
        <v>0</v>
      </c>
      <c r="J176" s="419"/>
      <c r="K176" s="118"/>
    </row>
    <row r="177" spans="1:11" x14ac:dyDescent="0.3">
      <c r="A177" s="383" t="s">
        <v>978</v>
      </c>
      <c r="B177" s="384" t="s">
        <v>793</v>
      </c>
      <c r="C177" s="384"/>
      <c r="D177" s="393">
        <v>1</v>
      </c>
      <c r="E177" s="393">
        <v>1</v>
      </c>
      <c r="F177" s="418">
        <v>0</v>
      </c>
      <c r="G177" s="418">
        <f t="shared" si="12"/>
        <v>0</v>
      </c>
      <c r="H177" s="418">
        <f t="shared" si="13"/>
        <v>0</v>
      </c>
      <c r="I177" s="418">
        <f t="shared" si="14"/>
        <v>0</v>
      </c>
      <c r="J177" s="419"/>
      <c r="K177" s="118"/>
    </row>
    <row r="178" spans="1:11" x14ac:dyDescent="0.3">
      <c r="A178" s="386" t="s">
        <v>979</v>
      </c>
      <c r="B178" s="385" t="s">
        <v>791</v>
      </c>
      <c r="C178" s="385"/>
      <c r="D178" s="393">
        <v>1</v>
      </c>
      <c r="E178" s="393">
        <v>1</v>
      </c>
      <c r="F178" s="418">
        <v>0</v>
      </c>
      <c r="G178" s="418">
        <f t="shared" si="12"/>
        <v>0</v>
      </c>
      <c r="H178" s="418">
        <f t="shared" si="13"/>
        <v>0</v>
      </c>
      <c r="I178" s="418">
        <f t="shared" si="14"/>
        <v>0</v>
      </c>
      <c r="J178" s="419"/>
      <c r="K178" s="118"/>
    </row>
    <row r="179" spans="1:11" x14ac:dyDescent="0.3">
      <c r="A179" s="383" t="s">
        <v>980</v>
      </c>
      <c r="B179" s="384" t="s">
        <v>796</v>
      </c>
      <c r="C179" s="384"/>
      <c r="D179" s="393">
        <v>1</v>
      </c>
      <c r="E179" s="393">
        <v>1</v>
      </c>
      <c r="F179" s="418">
        <v>0</v>
      </c>
      <c r="G179" s="418">
        <f t="shared" si="12"/>
        <v>0</v>
      </c>
      <c r="H179" s="418">
        <f t="shared" si="13"/>
        <v>0</v>
      </c>
      <c r="I179" s="418">
        <f t="shared" si="14"/>
        <v>0</v>
      </c>
      <c r="J179" s="419"/>
      <c r="K179" s="118"/>
    </row>
    <row r="180" spans="1:11" x14ac:dyDescent="0.3">
      <c r="A180" s="383" t="s">
        <v>981</v>
      </c>
      <c r="B180" s="384" t="s">
        <v>798</v>
      </c>
      <c r="C180" s="384"/>
      <c r="D180" s="393">
        <v>1</v>
      </c>
      <c r="E180" s="393">
        <v>1</v>
      </c>
      <c r="F180" s="418">
        <v>0</v>
      </c>
      <c r="G180" s="418">
        <f t="shared" si="12"/>
        <v>0</v>
      </c>
      <c r="H180" s="418">
        <f t="shared" si="13"/>
        <v>0</v>
      </c>
      <c r="I180" s="418">
        <f t="shared" si="14"/>
        <v>0</v>
      </c>
      <c r="J180" s="419"/>
      <c r="K180" s="118"/>
    </row>
    <row r="181" spans="1:11" x14ac:dyDescent="0.3">
      <c r="A181" s="383" t="s">
        <v>982</v>
      </c>
      <c r="B181" s="384" t="s">
        <v>800</v>
      </c>
      <c r="C181" s="384"/>
      <c r="D181" s="393">
        <v>1</v>
      </c>
      <c r="E181" s="393">
        <v>1</v>
      </c>
      <c r="F181" s="418">
        <v>0</v>
      </c>
      <c r="G181" s="418">
        <f t="shared" si="12"/>
        <v>0</v>
      </c>
      <c r="H181" s="418">
        <f t="shared" si="13"/>
        <v>0</v>
      </c>
      <c r="I181" s="418">
        <f t="shared" si="14"/>
        <v>0</v>
      </c>
      <c r="J181" s="419"/>
      <c r="K181" s="118"/>
    </row>
    <row r="182" spans="1:11" x14ac:dyDescent="0.3">
      <c r="A182" s="379" t="s">
        <v>63</v>
      </c>
      <c r="B182" s="380" t="s">
        <v>835</v>
      </c>
      <c r="C182" s="380"/>
      <c r="D182" s="391">
        <v>1</v>
      </c>
      <c r="E182" s="391">
        <v>1</v>
      </c>
      <c r="F182" s="423"/>
      <c r="G182" s="423"/>
      <c r="H182" s="423"/>
      <c r="I182" s="423"/>
      <c r="J182" s="423"/>
      <c r="K182" s="380"/>
    </row>
    <row r="183" spans="1:11" x14ac:dyDescent="0.3">
      <c r="A183" s="381" t="s">
        <v>983</v>
      </c>
      <c r="B183" s="382" t="s">
        <v>837</v>
      </c>
      <c r="C183" s="382"/>
      <c r="D183" s="503">
        <v>1</v>
      </c>
      <c r="E183" s="503">
        <v>1</v>
      </c>
      <c r="F183" s="422"/>
      <c r="G183" s="422"/>
      <c r="H183" s="422"/>
      <c r="I183" s="422"/>
      <c r="J183" s="422"/>
      <c r="K183" s="382"/>
    </row>
    <row r="184" spans="1:11" x14ac:dyDescent="0.3">
      <c r="A184" s="383" t="s">
        <v>984</v>
      </c>
      <c r="B184" s="384" t="s">
        <v>839</v>
      </c>
      <c r="C184" s="384"/>
      <c r="D184" s="393">
        <v>1</v>
      </c>
      <c r="E184" s="393">
        <v>1</v>
      </c>
      <c r="F184" s="418">
        <v>0</v>
      </c>
      <c r="G184" s="418">
        <f>E184*F184</f>
        <v>0</v>
      </c>
      <c r="H184" s="418">
        <f>$H$4*G184</f>
        <v>0</v>
      </c>
      <c r="I184" s="418">
        <f>G184+H184</f>
        <v>0</v>
      </c>
      <c r="J184" s="419"/>
      <c r="K184" s="118"/>
    </row>
    <row r="185" spans="1:11" x14ac:dyDescent="0.3">
      <c r="A185" s="383" t="s">
        <v>985</v>
      </c>
      <c r="B185" s="384" t="s">
        <v>841</v>
      </c>
      <c r="C185" s="384"/>
      <c r="D185" s="393">
        <v>1</v>
      </c>
      <c r="E185" s="393">
        <v>1</v>
      </c>
      <c r="F185" s="418">
        <v>0</v>
      </c>
      <c r="G185" s="418">
        <f>E185*F185</f>
        <v>0</v>
      </c>
      <c r="H185" s="418">
        <f>$H$4*G185</f>
        <v>0</v>
      </c>
      <c r="I185" s="418">
        <f>G185+H185</f>
        <v>0</v>
      </c>
      <c r="J185" s="419"/>
      <c r="K185" s="118"/>
    </row>
    <row r="186" spans="1:11" x14ac:dyDescent="0.3">
      <c r="A186" s="383" t="s">
        <v>986</v>
      </c>
      <c r="B186" s="384" t="s">
        <v>843</v>
      </c>
      <c r="C186" s="384"/>
      <c r="D186" s="393">
        <v>1</v>
      </c>
      <c r="E186" s="393">
        <v>1</v>
      </c>
      <c r="F186" s="418">
        <v>0</v>
      </c>
      <c r="G186" s="418">
        <f>E186*F186</f>
        <v>0</v>
      </c>
      <c r="H186" s="418">
        <f>$H$4*G186</f>
        <v>0</v>
      </c>
      <c r="I186" s="418">
        <f>G186+H186</f>
        <v>0</v>
      </c>
      <c r="J186" s="419"/>
      <c r="K186" s="118"/>
    </row>
    <row r="187" spans="1:11" x14ac:dyDescent="0.3">
      <c r="A187" s="381" t="s">
        <v>987</v>
      </c>
      <c r="B187" s="382" t="s">
        <v>845</v>
      </c>
      <c r="C187" s="382"/>
      <c r="D187" s="503">
        <v>1</v>
      </c>
      <c r="E187" s="503">
        <v>1</v>
      </c>
      <c r="F187" s="422"/>
      <c r="G187" s="422"/>
      <c r="H187" s="422"/>
      <c r="I187" s="422"/>
      <c r="J187" s="422"/>
      <c r="K187" s="382"/>
    </row>
    <row r="188" spans="1:11" x14ac:dyDescent="0.3">
      <c r="A188" s="383" t="s">
        <v>988</v>
      </c>
      <c r="B188" s="384" t="s">
        <v>847</v>
      </c>
      <c r="C188" s="384"/>
      <c r="D188" s="393">
        <v>1</v>
      </c>
      <c r="E188" s="393">
        <v>1</v>
      </c>
      <c r="F188" s="418">
        <v>0</v>
      </c>
      <c r="G188" s="418">
        <f>E188*F188</f>
        <v>0</v>
      </c>
      <c r="H188" s="418">
        <f>$H$4*G188</f>
        <v>0</v>
      </c>
      <c r="I188" s="418">
        <f>G188+H188</f>
        <v>0</v>
      </c>
      <c r="J188" s="419"/>
      <c r="K188" s="118"/>
    </row>
    <row r="189" spans="1:11" x14ac:dyDescent="0.3">
      <c r="A189" s="383" t="s">
        <v>989</v>
      </c>
      <c r="B189" s="384" t="s">
        <v>849</v>
      </c>
      <c r="C189" s="384"/>
      <c r="D189" s="393">
        <v>1</v>
      </c>
      <c r="E189" s="393">
        <v>1</v>
      </c>
      <c r="F189" s="418">
        <v>0</v>
      </c>
      <c r="G189" s="418">
        <f>E189*F189</f>
        <v>0</v>
      </c>
      <c r="H189" s="418">
        <f>$H$4*G189</f>
        <v>0</v>
      </c>
      <c r="I189" s="418">
        <f>G189+H189</f>
        <v>0</v>
      </c>
      <c r="J189" s="419"/>
      <c r="K189" s="118"/>
    </row>
    <row r="190" spans="1:11" x14ac:dyDescent="0.3">
      <c r="A190" s="381" t="s">
        <v>990</v>
      </c>
      <c r="B190" s="382" t="s">
        <v>851</v>
      </c>
      <c r="C190" s="382"/>
      <c r="D190" s="503">
        <v>2</v>
      </c>
      <c r="E190" s="503">
        <v>2</v>
      </c>
      <c r="F190" s="422"/>
      <c r="G190" s="422"/>
      <c r="H190" s="422"/>
      <c r="I190" s="422"/>
      <c r="J190" s="422"/>
      <c r="K190" s="382"/>
    </row>
    <row r="191" spans="1:11" x14ac:dyDescent="0.3">
      <c r="A191" s="383" t="s">
        <v>991</v>
      </c>
      <c r="B191" s="384" t="s">
        <v>853</v>
      </c>
      <c r="C191" s="384"/>
      <c r="D191" s="393">
        <v>2</v>
      </c>
      <c r="E191" s="393">
        <v>2</v>
      </c>
      <c r="F191" s="418">
        <v>0</v>
      </c>
      <c r="G191" s="418">
        <f>E191*F191</f>
        <v>0</v>
      </c>
      <c r="H191" s="418">
        <f>$H$4*G191</f>
        <v>0</v>
      </c>
      <c r="I191" s="418">
        <f>G191+H191</f>
        <v>0</v>
      </c>
      <c r="J191" s="419"/>
      <c r="K191" s="118"/>
    </row>
    <row r="192" spans="1:11" x14ac:dyDescent="0.3">
      <c r="A192" s="383" t="s">
        <v>992</v>
      </c>
      <c r="B192" s="385" t="s">
        <v>855</v>
      </c>
      <c r="C192" s="385"/>
      <c r="D192" s="393">
        <v>2</v>
      </c>
      <c r="E192" s="393">
        <v>2</v>
      </c>
      <c r="F192" s="418">
        <v>0</v>
      </c>
      <c r="G192" s="418">
        <f>E192*F192</f>
        <v>0</v>
      </c>
      <c r="H192" s="418">
        <f>$H$4*G192</f>
        <v>0</v>
      </c>
      <c r="I192" s="418">
        <f>G192+H192</f>
        <v>0</v>
      </c>
      <c r="J192" s="419"/>
      <c r="K192" s="118"/>
    </row>
    <row r="193" spans="1:11" x14ac:dyDescent="0.3">
      <c r="A193" s="383" t="s">
        <v>993</v>
      </c>
      <c r="B193" s="385" t="s">
        <v>785</v>
      </c>
      <c r="C193" s="385"/>
      <c r="D193" s="393">
        <v>2</v>
      </c>
      <c r="E193" s="393">
        <v>2</v>
      </c>
      <c r="F193" s="418">
        <v>0</v>
      </c>
      <c r="G193" s="418">
        <f>E193*F193</f>
        <v>0</v>
      </c>
      <c r="H193" s="418">
        <f>$H$4*G193</f>
        <v>0</v>
      </c>
      <c r="I193" s="418">
        <f>G193+H193</f>
        <v>0</v>
      </c>
      <c r="J193" s="419"/>
      <c r="K193" s="118"/>
    </row>
    <row r="194" spans="1:11" x14ac:dyDescent="0.3">
      <c r="A194" s="381" t="s">
        <v>994</v>
      </c>
      <c r="B194" s="382" t="s">
        <v>858</v>
      </c>
      <c r="C194" s="382"/>
      <c r="D194" s="503">
        <v>1</v>
      </c>
      <c r="E194" s="503">
        <v>1</v>
      </c>
      <c r="F194" s="422"/>
      <c r="G194" s="422"/>
      <c r="H194" s="422"/>
      <c r="I194" s="422"/>
      <c r="J194" s="422"/>
      <c r="K194" s="382"/>
    </row>
    <row r="195" spans="1:11" x14ac:dyDescent="0.3">
      <c r="A195" s="383" t="s">
        <v>995</v>
      </c>
      <c r="B195" s="384" t="s">
        <v>789</v>
      </c>
      <c r="C195" s="384"/>
      <c r="D195" s="393">
        <v>1</v>
      </c>
      <c r="E195" s="393">
        <v>1</v>
      </c>
      <c r="F195" s="418">
        <v>0</v>
      </c>
      <c r="G195" s="418">
        <f t="shared" ref="G195:G201" si="15">E195*F195</f>
        <v>0</v>
      </c>
      <c r="H195" s="418">
        <f t="shared" ref="H195:H201" si="16">$H$4*G195</f>
        <v>0</v>
      </c>
      <c r="I195" s="418">
        <f t="shared" ref="I195:I201" si="17">G195+H195</f>
        <v>0</v>
      </c>
      <c r="J195" s="419"/>
      <c r="K195" s="118"/>
    </row>
    <row r="196" spans="1:11" x14ac:dyDescent="0.3">
      <c r="A196" s="386" t="s">
        <v>996</v>
      </c>
      <c r="B196" s="385" t="s">
        <v>791</v>
      </c>
      <c r="C196" s="385"/>
      <c r="D196" s="393">
        <v>1</v>
      </c>
      <c r="E196" s="393">
        <v>1</v>
      </c>
      <c r="F196" s="418">
        <v>0</v>
      </c>
      <c r="G196" s="418">
        <f t="shared" si="15"/>
        <v>0</v>
      </c>
      <c r="H196" s="418">
        <f t="shared" si="16"/>
        <v>0</v>
      </c>
      <c r="I196" s="418">
        <f t="shared" si="17"/>
        <v>0</v>
      </c>
      <c r="J196" s="419"/>
      <c r="K196" s="118"/>
    </row>
    <row r="197" spans="1:11" x14ac:dyDescent="0.3">
      <c r="A197" s="383" t="s">
        <v>997</v>
      </c>
      <c r="B197" s="384" t="s">
        <v>793</v>
      </c>
      <c r="C197" s="384"/>
      <c r="D197" s="393">
        <v>1</v>
      </c>
      <c r="E197" s="393">
        <v>1</v>
      </c>
      <c r="F197" s="418">
        <v>0</v>
      </c>
      <c r="G197" s="418">
        <f t="shared" si="15"/>
        <v>0</v>
      </c>
      <c r="H197" s="418">
        <f t="shared" si="16"/>
        <v>0</v>
      </c>
      <c r="I197" s="418">
        <f t="shared" si="17"/>
        <v>0</v>
      </c>
      <c r="J197" s="419"/>
      <c r="K197" s="118"/>
    </row>
    <row r="198" spans="1:11" x14ac:dyDescent="0.3">
      <c r="A198" s="386" t="s">
        <v>998</v>
      </c>
      <c r="B198" s="385" t="s">
        <v>791</v>
      </c>
      <c r="C198" s="385"/>
      <c r="D198" s="393">
        <v>1</v>
      </c>
      <c r="E198" s="393">
        <v>1</v>
      </c>
      <c r="F198" s="418">
        <v>0</v>
      </c>
      <c r="G198" s="418">
        <f t="shared" si="15"/>
        <v>0</v>
      </c>
      <c r="H198" s="418">
        <f t="shared" si="16"/>
        <v>0</v>
      </c>
      <c r="I198" s="418">
        <f t="shared" si="17"/>
        <v>0</v>
      </c>
      <c r="J198" s="419"/>
      <c r="K198" s="118"/>
    </row>
    <row r="199" spans="1:11" x14ac:dyDescent="0.3">
      <c r="A199" s="383" t="s">
        <v>999</v>
      </c>
      <c r="B199" s="384" t="s">
        <v>796</v>
      </c>
      <c r="C199" s="384"/>
      <c r="D199" s="393">
        <v>1</v>
      </c>
      <c r="E199" s="393">
        <v>1</v>
      </c>
      <c r="F199" s="418">
        <v>0</v>
      </c>
      <c r="G199" s="418">
        <f t="shared" si="15"/>
        <v>0</v>
      </c>
      <c r="H199" s="418">
        <f t="shared" si="16"/>
        <v>0</v>
      </c>
      <c r="I199" s="418">
        <f t="shared" si="17"/>
        <v>0</v>
      </c>
      <c r="J199" s="419"/>
      <c r="K199" s="118"/>
    </row>
    <row r="200" spans="1:11" x14ac:dyDescent="0.3">
      <c r="A200" s="383" t="s">
        <v>1000</v>
      </c>
      <c r="B200" s="384" t="s">
        <v>798</v>
      </c>
      <c r="C200" s="384"/>
      <c r="D200" s="393">
        <v>1</v>
      </c>
      <c r="E200" s="393">
        <v>1</v>
      </c>
      <c r="F200" s="418">
        <v>0</v>
      </c>
      <c r="G200" s="418">
        <f t="shared" si="15"/>
        <v>0</v>
      </c>
      <c r="H200" s="418">
        <f t="shared" si="16"/>
        <v>0</v>
      </c>
      <c r="I200" s="418">
        <f t="shared" si="17"/>
        <v>0</v>
      </c>
      <c r="J200" s="419"/>
      <c r="K200" s="118"/>
    </row>
    <row r="201" spans="1:11" x14ac:dyDescent="0.3">
      <c r="A201" s="383" t="s">
        <v>1001</v>
      </c>
      <c r="B201" s="384" t="s">
        <v>800</v>
      </c>
      <c r="C201" s="384"/>
      <c r="D201" s="393">
        <v>1</v>
      </c>
      <c r="E201" s="393">
        <v>1</v>
      </c>
      <c r="F201" s="418">
        <v>0</v>
      </c>
      <c r="G201" s="418">
        <f t="shared" si="15"/>
        <v>0</v>
      </c>
      <c r="H201" s="418">
        <f t="shared" si="16"/>
        <v>0</v>
      </c>
      <c r="I201" s="418">
        <f t="shared" si="17"/>
        <v>0</v>
      </c>
      <c r="J201" s="419"/>
      <c r="K201" s="118"/>
    </row>
    <row r="202" spans="1:11" ht="18" x14ac:dyDescent="0.35">
      <c r="A202" s="377">
        <v>2.2000000000000002</v>
      </c>
      <c r="B202" s="378" t="s">
        <v>866</v>
      </c>
      <c r="C202" s="378"/>
      <c r="D202" s="504">
        <v>1</v>
      </c>
      <c r="E202" s="504">
        <v>1</v>
      </c>
      <c r="F202" s="424"/>
      <c r="G202" s="424"/>
      <c r="H202" s="424"/>
      <c r="I202" s="424"/>
      <c r="J202" s="424"/>
      <c r="K202" s="378"/>
    </row>
    <row r="203" spans="1:11" x14ac:dyDescent="0.3">
      <c r="A203" s="379" t="s">
        <v>68</v>
      </c>
      <c r="B203" s="380" t="s">
        <v>743</v>
      </c>
      <c r="C203" s="380"/>
      <c r="D203" s="391">
        <v>2</v>
      </c>
      <c r="E203" s="391">
        <v>2</v>
      </c>
      <c r="F203" s="423"/>
      <c r="G203" s="423"/>
      <c r="H203" s="423"/>
      <c r="I203" s="423"/>
      <c r="J203" s="423"/>
      <c r="K203" s="380"/>
    </row>
    <row r="204" spans="1:11" x14ac:dyDescent="0.3">
      <c r="A204" s="383" t="s">
        <v>416</v>
      </c>
      <c r="B204" s="384" t="s">
        <v>868</v>
      </c>
      <c r="C204" s="384"/>
      <c r="D204" s="393">
        <v>2</v>
      </c>
      <c r="E204" s="393">
        <v>2</v>
      </c>
      <c r="F204" s="418">
        <v>0</v>
      </c>
      <c r="G204" s="418">
        <f>E204*F204</f>
        <v>0</v>
      </c>
      <c r="H204" s="418">
        <f>$H$4*G204</f>
        <v>0</v>
      </c>
      <c r="I204" s="418">
        <f>G204+H204</f>
        <v>0</v>
      </c>
      <c r="J204" s="419"/>
      <c r="K204" s="118"/>
    </row>
    <row r="205" spans="1:11" x14ac:dyDescent="0.3">
      <c r="A205" s="383" t="s">
        <v>417</v>
      </c>
      <c r="B205" s="384" t="s">
        <v>870</v>
      </c>
      <c r="C205" s="384"/>
      <c r="D205" s="393">
        <v>2</v>
      </c>
      <c r="E205" s="393">
        <v>2</v>
      </c>
      <c r="F205" s="418">
        <v>0</v>
      </c>
      <c r="G205" s="418">
        <f>E205*F205</f>
        <v>0</v>
      </c>
      <c r="H205" s="418">
        <f>$H$4*G205</f>
        <v>0</v>
      </c>
      <c r="I205" s="418">
        <f>G205+H205</f>
        <v>0</v>
      </c>
      <c r="J205" s="419"/>
      <c r="K205" s="118"/>
    </row>
    <row r="206" spans="1:11" x14ac:dyDescent="0.3">
      <c r="A206" s="383" t="s">
        <v>418</v>
      </c>
      <c r="B206" s="384" t="s">
        <v>872</v>
      </c>
      <c r="C206" s="384"/>
      <c r="D206" s="393">
        <v>2</v>
      </c>
      <c r="E206" s="393">
        <v>2</v>
      </c>
      <c r="F206" s="418">
        <v>0</v>
      </c>
      <c r="G206" s="418">
        <f>E206*F206</f>
        <v>0</v>
      </c>
      <c r="H206" s="418">
        <f>$H$4*G206</f>
        <v>0</v>
      </c>
      <c r="I206" s="418">
        <f>G206+H206</f>
        <v>0</v>
      </c>
      <c r="J206" s="419"/>
      <c r="K206" s="118"/>
    </row>
    <row r="207" spans="1:11" x14ac:dyDescent="0.3">
      <c r="A207" s="379" t="s">
        <v>69</v>
      </c>
      <c r="B207" s="380" t="s">
        <v>759</v>
      </c>
      <c r="C207" s="380"/>
      <c r="D207" s="391">
        <v>2</v>
      </c>
      <c r="E207" s="391">
        <v>2</v>
      </c>
      <c r="F207" s="423"/>
      <c r="G207" s="423"/>
      <c r="H207" s="423"/>
      <c r="I207" s="423"/>
      <c r="J207" s="423"/>
      <c r="K207" s="380"/>
    </row>
    <row r="208" spans="1:11" x14ac:dyDescent="0.3">
      <c r="A208" s="383" t="s">
        <v>1002</v>
      </c>
      <c r="B208" s="387" t="s">
        <v>874</v>
      </c>
      <c r="C208" s="387"/>
      <c r="D208" s="393">
        <v>2</v>
      </c>
      <c r="E208" s="393">
        <v>2</v>
      </c>
      <c r="F208" s="418">
        <v>0</v>
      </c>
      <c r="G208" s="418">
        <f>E208*F208</f>
        <v>0</v>
      </c>
      <c r="H208" s="418">
        <f>$H$4*G208</f>
        <v>0</v>
      </c>
      <c r="I208" s="418">
        <f>G208+H208</f>
        <v>0</v>
      </c>
      <c r="J208" s="419"/>
      <c r="K208" s="118"/>
    </row>
    <row r="209" spans="1:11" x14ac:dyDescent="0.3">
      <c r="A209" s="383" t="s">
        <v>1003</v>
      </c>
      <c r="B209" s="383" t="s">
        <v>876</v>
      </c>
      <c r="C209" s="383"/>
      <c r="D209" s="393">
        <v>3</v>
      </c>
      <c r="E209" s="393">
        <v>3</v>
      </c>
      <c r="F209" s="418">
        <v>0</v>
      </c>
      <c r="G209" s="418">
        <f>E209*F209</f>
        <v>0</v>
      </c>
      <c r="H209" s="418">
        <f>$H$4*G209</f>
        <v>0</v>
      </c>
      <c r="I209" s="418">
        <f>G209+H209</f>
        <v>0</v>
      </c>
      <c r="J209" s="419"/>
      <c r="K209" s="118"/>
    </row>
    <row r="210" spans="1:11" x14ac:dyDescent="0.3">
      <c r="A210" s="383" t="s">
        <v>1004</v>
      </c>
      <c r="B210" s="384" t="s">
        <v>878</v>
      </c>
      <c r="C210" s="384"/>
      <c r="D210" s="393">
        <v>2</v>
      </c>
      <c r="E210" s="393">
        <v>2</v>
      </c>
      <c r="F210" s="418">
        <v>0</v>
      </c>
      <c r="G210" s="418">
        <f>E210*F210</f>
        <v>0</v>
      </c>
      <c r="H210" s="418">
        <f>$H$4*G210</f>
        <v>0</v>
      </c>
      <c r="I210" s="418">
        <f>G210+H210</f>
        <v>0</v>
      </c>
      <c r="J210" s="419"/>
      <c r="K210" s="118"/>
    </row>
    <row r="211" spans="1:11" x14ac:dyDescent="0.3">
      <c r="A211" s="383" t="s">
        <v>1005</v>
      </c>
      <c r="B211" s="384" t="s">
        <v>870</v>
      </c>
      <c r="C211" s="384"/>
      <c r="D211" s="393">
        <v>2</v>
      </c>
      <c r="E211" s="393">
        <v>2</v>
      </c>
      <c r="F211" s="418">
        <v>0</v>
      </c>
      <c r="G211" s="418">
        <f>E211*F211</f>
        <v>0</v>
      </c>
      <c r="H211" s="418">
        <f>$H$4*G211</f>
        <v>0</v>
      </c>
      <c r="I211" s="418">
        <f>G211+H211</f>
        <v>0</v>
      </c>
      <c r="J211" s="419"/>
      <c r="K211" s="118"/>
    </row>
    <row r="212" spans="1:11" x14ac:dyDescent="0.3">
      <c r="A212" s="383" t="s">
        <v>1006</v>
      </c>
      <c r="B212" s="384" t="s">
        <v>872</v>
      </c>
      <c r="C212" s="384"/>
      <c r="D212" s="393">
        <v>2</v>
      </c>
      <c r="E212" s="393">
        <v>2</v>
      </c>
      <c r="F212" s="418">
        <v>0</v>
      </c>
      <c r="G212" s="418">
        <f>E212*F212</f>
        <v>0</v>
      </c>
      <c r="H212" s="418">
        <f>$H$4*G212</f>
        <v>0</v>
      </c>
      <c r="I212" s="418">
        <f>G212+H212</f>
        <v>0</v>
      </c>
      <c r="J212" s="419"/>
      <c r="K212" s="118"/>
    </row>
    <row r="213" spans="1:11" x14ac:dyDescent="0.3">
      <c r="A213" s="379" t="s">
        <v>70</v>
      </c>
      <c r="B213" s="380" t="s">
        <v>801</v>
      </c>
      <c r="C213" s="380"/>
      <c r="D213" s="391">
        <v>2</v>
      </c>
      <c r="E213" s="391">
        <v>2</v>
      </c>
      <c r="F213" s="423"/>
      <c r="G213" s="423"/>
      <c r="H213" s="423"/>
      <c r="I213" s="423"/>
      <c r="J213" s="423"/>
      <c r="K213" s="380"/>
    </row>
    <row r="214" spans="1:11" x14ac:dyDescent="0.3">
      <c r="A214" s="383" t="s">
        <v>1007</v>
      </c>
      <c r="B214" s="387" t="s">
        <v>882</v>
      </c>
      <c r="C214" s="387"/>
      <c r="D214" s="393">
        <v>2</v>
      </c>
      <c r="E214" s="393">
        <v>2</v>
      </c>
      <c r="F214" s="418">
        <v>0</v>
      </c>
      <c r="G214" s="418">
        <f>E214*F214</f>
        <v>0</v>
      </c>
      <c r="H214" s="418">
        <f>$H$4*G214</f>
        <v>0</v>
      </c>
      <c r="I214" s="418">
        <f>G214+H214</f>
        <v>0</v>
      </c>
      <c r="J214" s="419"/>
      <c r="K214" s="118"/>
    </row>
    <row r="215" spans="1:11" x14ac:dyDescent="0.3">
      <c r="A215" s="383" t="s">
        <v>1008</v>
      </c>
      <c r="B215" s="384" t="s">
        <v>884</v>
      </c>
      <c r="C215" s="384"/>
      <c r="D215" s="393">
        <v>2</v>
      </c>
      <c r="E215" s="393">
        <v>2</v>
      </c>
      <c r="F215" s="418">
        <v>0</v>
      </c>
      <c r="G215" s="418">
        <f>E215*F215</f>
        <v>0</v>
      </c>
      <c r="H215" s="418">
        <f>$H$4*G215</f>
        <v>0</v>
      </c>
      <c r="I215" s="418">
        <f>G215+H215</f>
        <v>0</v>
      </c>
      <c r="J215" s="419"/>
      <c r="K215" s="118"/>
    </row>
    <row r="216" spans="1:11" x14ac:dyDescent="0.3">
      <c r="A216" s="383" t="s">
        <v>1009</v>
      </c>
      <c r="B216" s="384" t="s">
        <v>870</v>
      </c>
      <c r="C216" s="384"/>
      <c r="D216" s="393">
        <v>2</v>
      </c>
      <c r="E216" s="393">
        <v>2</v>
      </c>
      <c r="F216" s="418">
        <v>0</v>
      </c>
      <c r="G216" s="418">
        <f>E216*F216</f>
        <v>0</v>
      </c>
      <c r="H216" s="418">
        <f>$H$4*G216</f>
        <v>0</v>
      </c>
      <c r="I216" s="418">
        <f>G216+H216</f>
        <v>0</v>
      </c>
      <c r="J216" s="419"/>
      <c r="K216" s="118"/>
    </row>
    <row r="217" spans="1:11" x14ac:dyDescent="0.3">
      <c r="A217" s="383" t="s">
        <v>1010</v>
      </c>
      <c r="B217" s="384" t="s">
        <v>872</v>
      </c>
      <c r="C217" s="384"/>
      <c r="D217" s="393">
        <v>2</v>
      </c>
      <c r="E217" s="393">
        <v>2</v>
      </c>
      <c r="F217" s="418">
        <v>0</v>
      </c>
      <c r="G217" s="418">
        <f>E217*F217</f>
        <v>0</v>
      </c>
      <c r="H217" s="418">
        <f>$H$4*G217</f>
        <v>0</v>
      </c>
      <c r="I217" s="418">
        <f>G217+H217</f>
        <v>0</v>
      </c>
      <c r="J217" s="419"/>
      <c r="K217" s="118"/>
    </row>
    <row r="218" spans="1:11" x14ac:dyDescent="0.3">
      <c r="A218" s="379" t="s">
        <v>71</v>
      </c>
      <c r="B218" s="380" t="s">
        <v>835</v>
      </c>
      <c r="C218" s="380"/>
      <c r="D218" s="391">
        <v>2</v>
      </c>
      <c r="E218" s="391">
        <v>2</v>
      </c>
      <c r="F218" s="423"/>
      <c r="G218" s="423"/>
      <c r="H218" s="423"/>
      <c r="I218" s="423"/>
      <c r="J218" s="423"/>
      <c r="K218" s="380"/>
    </row>
    <row r="219" spans="1:11" x14ac:dyDescent="0.3">
      <c r="A219" s="383" t="s">
        <v>887</v>
      </c>
      <c r="B219" s="387" t="s">
        <v>888</v>
      </c>
      <c r="C219" s="387"/>
      <c r="D219" s="393">
        <v>2</v>
      </c>
      <c r="E219" s="393">
        <v>2</v>
      </c>
      <c r="F219" s="418">
        <v>0</v>
      </c>
      <c r="G219" s="418">
        <f>E219*F219</f>
        <v>0</v>
      </c>
      <c r="H219" s="418">
        <f>$H$4*G219</f>
        <v>0</v>
      </c>
      <c r="I219" s="418">
        <f>G219+H219</f>
        <v>0</v>
      </c>
      <c r="J219" s="419"/>
      <c r="K219" s="118"/>
    </row>
    <row r="220" spans="1:11" x14ac:dyDescent="0.3">
      <c r="A220" s="383" t="s">
        <v>1011</v>
      </c>
      <c r="B220" s="384" t="s">
        <v>890</v>
      </c>
      <c r="C220" s="384"/>
      <c r="D220" s="393">
        <v>2</v>
      </c>
      <c r="E220" s="393">
        <v>2</v>
      </c>
      <c r="F220" s="418">
        <v>0</v>
      </c>
      <c r="G220" s="418">
        <f>E220*F220</f>
        <v>0</v>
      </c>
      <c r="H220" s="418">
        <f>$H$4*G220</f>
        <v>0</v>
      </c>
      <c r="I220" s="418">
        <f>G220+H220</f>
        <v>0</v>
      </c>
      <c r="J220" s="419"/>
      <c r="K220" s="118"/>
    </row>
    <row r="221" spans="1:11" x14ac:dyDescent="0.3">
      <c r="A221" s="383" t="s">
        <v>1012</v>
      </c>
      <c r="B221" s="385" t="s">
        <v>892</v>
      </c>
      <c r="C221" s="385"/>
      <c r="D221" s="393">
        <v>2</v>
      </c>
      <c r="E221" s="393">
        <v>2</v>
      </c>
      <c r="F221" s="418">
        <v>0</v>
      </c>
      <c r="G221" s="418">
        <f>E221*F221</f>
        <v>0</v>
      </c>
      <c r="H221" s="418">
        <f>$H$4*G221</f>
        <v>0</v>
      </c>
      <c r="I221" s="418">
        <f>G221+H221</f>
        <v>0</v>
      </c>
      <c r="J221" s="419"/>
      <c r="K221" s="118"/>
    </row>
    <row r="222" spans="1:11" x14ac:dyDescent="0.3">
      <c r="A222" s="383" t="s">
        <v>1013</v>
      </c>
      <c r="B222" s="384" t="s">
        <v>870</v>
      </c>
      <c r="C222" s="384"/>
      <c r="D222" s="393">
        <v>2</v>
      </c>
      <c r="E222" s="393">
        <v>2</v>
      </c>
      <c r="F222" s="418">
        <v>0</v>
      </c>
      <c r="G222" s="418">
        <f>E222*F222</f>
        <v>0</v>
      </c>
      <c r="H222" s="418">
        <f>$H$4*G222</f>
        <v>0</v>
      </c>
      <c r="I222" s="418">
        <f>G222+H222</f>
        <v>0</v>
      </c>
      <c r="J222" s="419"/>
      <c r="K222" s="118"/>
    </row>
    <row r="223" spans="1:11" x14ac:dyDescent="0.3">
      <c r="A223" s="383" t="s">
        <v>1014</v>
      </c>
      <c r="B223" s="384" t="s">
        <v>872</v>
      </c>
      <c r="C223" s="384"/>
      <c r="D223" s="393">
        <v>2</v>
      </c>
      <c r="E223" s="393">
        <v>2</v>
      </c>
      <c r="F223" s="418">
        <v>0</v>
      </c>
      <c r="G223" s="418">
        <f>E223*F223</f>
        <v>0</v>
      </c>
      <c r="H223" s="418">
        <f>$H$4*G223</f>
        <v>0</v>
      </c>
      <c r="I223" s="418">
        <f>G223+H223</f>
        <v>0</v>
      </c>
      <c r="J223" s="419"/>
      <c r="K223" s="118"/>
    </row>
    <row r="224" spans="1:11" ht="18" x14ac:dyDescent="0.35">
      <c r="A224" s="377">
        <v>2.2999999999999998</v>
      </c>
      <c r="B224" s="378" t="s">
        <v>895</v>
      </c>
      <c r="C224" s="378"/>
      <c r="D224" s="504">
        <v>2</v>
      </c>
      <c r="E224" s="504">
        <v>2</v>
      </c>
      <c r="F224" s="424"/>
      <c r="G224" s="424"/>
      <c r="H224" s="424"/>
      <c r="I224" s="424"/>
      <c r="J224" s="424"/>
      <c r="K224" s="378"/>
    </row>
    <row r="225" spans="1:11" x14ac:dyDescent="0.3">
      <c r="A225" s="379" t="s">
        <v>74</v>
      </c>
      <c r="B225" s="380" t="s">
        <v>896</v>
      </c>
      <c r="C225" s="380"/>
      <c r="D225" s="391">
        <v>2</v>
      </c>
      <c r="E225" s="391">
        <v>2</v>
      </c>
      <c r="F225" s="423"/>
      <c r="G225" s="423"/>
      <c r="H225" s="423"/>
      <c r="I225" s="423"/>
      <c r="J225" s="423"/>
      <c r="K225" s="380"/>
    </row>
    <row r="226" spans="1:11" x14ac:dyDescent="0.3">
      <c r="A226" s="381" t="s">
        <v>1015</v>
      </c>
      <c r="B226" s="382" t="s">
        <v>898</v>
      </c>
      <c r="C226" s="382"/>
      <c r="D226" s="503">
        <v>2</v>
      </c>
      <c r="E226" s="503">
        <v>2</v>
      </c>
      <c r="F226" s="422"/>
      <c r="G226" s="422"/>
      <c r="H226" s="422"/>
      <c r="I226" s="422"/>
      <c r="J226" s="422"/>
      <c r="K226" s="382"/>
    </row>
    <row r="227" spans="1:11" x14ac:dyDescent="0.3">
      <c r="A227" s="383" t="s">
        <v>1016</v>
      </c>
      <c r="B227" s="384" t="s">
        <v>900</v>
      </c>
      <c r="C227" s="384"/>
      <c r="D227" s="393">
        <v>2</v>
      </c>
      <c r="E227" s="393">
        <v>2</v>
      </c>
      <c r="F227" s="418">
        <v>0</v>
      </c>
      <c r="G227" s="418">
        <f>E227*F227</f>
        <v>0</v>
      </c>
      <c r="H227" s="418">
        <f>$H$4*G227</f>
        <v>0</v>
      </c>
      <c r="I227" s="418">
        <f>G227+H227</f>
        <v>0</v>
      </c>
      <c r="J227" s="419"/>
      <c r="K227" s="118"/>
    </row>
    <row r="228" spans="1:11" x14ac:dyDescent="0.3">
      <c r="A228" s="383" t="s">
        <v>1017</v>
      </c>
      <c r="B228" s="384" t="s">
        <v>902</v>
      </c>
      <c r="C228" s="384"/>
      <c r="D228" s="393">
        <v>2</v>
      </c>
      <c r="E228" s="393">
        <v>2</v>
      </c>
      <c r="F228" s="418">
        <v>0</v>
      </c>
      <c r="G228" s="418">
        <f>E228*F228</f>
        <v>0</v>
      </c>
      <c r="H228" s="418">
        <f>$H$4*G228</f>
        <v>0</v>
      </c>
      <c r="I228" s="418">
        <f>G228+H228</f>
        <v>0</v>
      </c>
      <c r="J228" s="419"/>
      <c r="K228" s="118"/>
    </row>
    <row r="229" spans="1:11" x14ac:dyDescent="0.3">
      <c r="A229" s="383" t="s">
        <v>1018</v>
      </c>
      <c r="B229" s="384" t="s">
        <v>904</v>
      </c>
      <c r="C229" s="384"/>
      <c r="D229" s="393">
        <v>1</v>
      </c>
      <c r="E229" s="393">
        <v>1</v>
      </c>
      <c r="F229" s="418">
        <v>0</v>
      </c>
      <c r="G229" s="418">
        <f>E229*F229</f>
        <v>0</v>
      </c>
      <c r="H229" s="418">
        <f>$H$4*G229</f>
        <v>0</v>
      </c>
      <c r="I229" s="418">
        <f>G229+H229</f>
        <v>0</v>
      </c>
      <c r="J229" s="419"/>
      <c r="K229" s="118"/>
    </row>
    <row r="230" spans="1:11" x14ac:dyDescent="0.3">
      <c r="A230" s="381" t="s">
        <v>505</v>
      </c>
      <c r="B230" s="382" t="s">
        <v>905</v>
      </c>
      <c r="C230" s="382"/>
      <c r="D230" s="503">
        <v>2</v>
      </c>
      <c r="E230" s="503">
        <v>2</v>
      </c>
      <c r="F230" s="422"/>
      <c r="G230" s="422"/>
      <c r="H230" s="422"/>
      <c r="I230" s="422"/>
      <c r="J230" s="422"/>
      <c r="K230" s="382"/>
    </row>
    <row r="231" spans="1:11" x14ac:dyDescent="0.3">
      <c r="A231" s="383" t="s">
        <v>1019</v>
      </c>
      <c r="B231" s="384" t="s">
        <v>907</v>
      </c>
      <c r="C231" s="384"/>
      <c r="D231" s="393">
        <v>2</v>
      </c>
      <c r="E231" s="393">
        <v>2</v>
      </c>
      <c r="F231" s="418">
        <v>0</v>
      </c>
      <c r="G231" s="418">
        <f>E231*F231</f>
        <v>0</v>
      </c>
      <c r="H231" s="418">
        <f>$H$4*G231</f>
        <v>0</v>
      </c>
      <c r="I231" s="418">
        <f>G231+H231</f>
        <v>0</v>
      </c>
      <c r="J231" s="419"/>
      <c r="K231" s="118"/>
    </row>
    <row r="232" spans="1:11" x14ac:dyDescent="0.3">
      <c r="A232" s="383" t="s">
        <v>1020</v>
      </c>
      <c r="B232" s="384" t="s">
        <v>909</v>
      </c>
      <c r="C232" s="384"/>
      <c r="D232" s="393">
        <v>2</v>
      </c>
      <c r="E232" s="393">
        <v>2</v>
      </c>
      <c r="F232" s="418">
        <v>0</v>
      </c>
      <c r="G232" s="418">
        <f>E232*F232</f>
        <v>0</v>
      </c>
      <c r="H232" s="418">
        <f>$H$4*G232</f>
        <v>0</v>
      </c>
      <c r="I232" s="418">
        <f>G232+H232</f>
        <v>0</v>
      </c>
      <c r="J232" s="419"/>
      <c r="K232" s="118"/>
    </row>
    <row r="233" spans="1:11" x14ac:dyDescent="0.3">
      <c r="A233" s="381" t="s">
        <v>81</v>
      </c>
      <c r="B233" s="382" t="s">
        <v>911</v>
      </c>
      <c r="C233" s="382"/>
      <c r="D233" s="503">
        <v>2</v>
      </c>
      <c r="E233" s="503">
        <v>2</v>
      </c>
      <c r="F233" s="422"/>
      <c r="G233" s="422"/>
      <c r="H233" s="422"/>
      <c r="I233" s="422"/>
      <c r="J233" s="422"/>
      <c r="K233" s="382"/>
    </row>
    <row r="234" spans="1:11" x14ac:dyDescent="0.3">
      <c r="A234" s="383" t="s">
        <v>1021</v>
      </c>
      <c r="B234" s="384" t="s">
        <v>913</v>
      </c>
      <c r="C234" s="384"/>
      <c r="D234" s="393">
        <v>2</v>
      </c>
      <c r="E234" s="393">
        <v>2</v>
      </c>
      <c r="F234" s="418">
        <v>0</v>
      </c>
      <c r="G234" s="418">
        <f>E234*F234</f>
        <v>0</v>
      </c>
      <c r="H234" s="418">
        <f>$H$4*G234</f>
        <v>0</v>
      </c>
      <c r="I234" s="418">
        <f>G234+H234</f>
        <v>0</v>
      </c>
      <c r="J234" s="419"/>
      <c r="K234" s="118"/>
    </row>
    <row r="235" spans="1:11" x14ac:dyDescent="0.3">
      <c r="A235" s="381" t="s">
        <v>1022</v>
      </c>
      <c r="B235" s="382" t="s">
        <v>915</v>
      </c>
      <c r="C235" s="382"/>
      <c r="D235" s="503">
        <v>1</v>
      </c>
      <c r="E235" s="503">
        <v>1</v>
      </c>
      <c r="F235" s="422"/>
      <c r="G235" s="422"/>
      <c r="H235" s="422"/>
      <c r="I235" s="422"/>
      <c r="J235" s="422"/>
      <c r="K235" s="382"/>
    </row>
    <row r="236" spans="1:11" x14ac:dyDescent="0.3">
      <c r="A236" s="383" t="s">
        <v>1023</v>
      </c>
      <c r="B236" s="384" t="s">
        <v>785</v>
      </c>
      <c r="C236" s="384"/>
      <c r="D236" s="393">
        <v>4</v>
      </c>
      <c r="E236" s="393">
        <v>4</v>
      </c>
      <c r="F236" s="418">
        <v>0</v>
      </c>
      <c r="G236" s="418">
        <f>E236*F236</f>
        <v>0</v>
      </c>
      <c r="H236" s="418">
        <f>$H$4*G236</f>
        <v>0</v>
      </c>
      <c r="I236" s="418">
        <f>G236+H236</f>
        <v>0</v>
      </c>
      <c r="J236" s="419"/>
      <c r="K236" s="118"/>
    </row>
    <row r="237" spans="1:11" x14ac:dyDescent="0.3">
      <c r="A237" s="383" t="s">
        <v>1024</v>
      </c>
      <c r="B237" s="384" t="s">
        <v>918</v>
      </c>
      <c r="C237" s="384"/>
      <c r="D237" s="393">
        <v>2</v>
      </c>
      <c r="E237" s="393">
        <v>2</v>
      </c>
      <c r="F237" s="418">
        <v>0</v>
      </c>
      <c r="G237" s="418">
        <f>E237*F237</f>
        <v>0</v>
      </c>
      <c r="H237" s="418">
        <f>$H$4*G237</f>
        <v>0</v>
      </c>
      <c r="I237" s="418">
        <f>G237+H237</f>
        <v>0</v>
      </c>
      <c r="J237" s="419"/>
      <c r="K237" s="118"/>
    </row>
    <row r="238" spans="1:11" x14ac:dyDescent="0.3">
      <c r="A238" s="383" t="s">
        <v>1025</v>
      </c>
      <c r="B238" s="384" t="s">
        <v>920</v>
      </c>
      <c r="C238" s="384"/>
      <c r="D238" s="393">
        <v>2</v>
      </c>
      <c r="E238" s="393">
        <v>2</v>
      </c>
      <c r="F238" s="418">
        <v>0</v>
      </c>
      <c r="G238" s="418">
        <f>E238*F238</f>
        <v>0</v>
      </c>
      <c r="H238" s="418">
        <f>$H$4*G238</f>
        <v>0</v>
      </c>
      <c r="I238" s="418">
        <f>G238+H238</f>
        <v>0</v>
      </c>
      <c r="J238" s="419"/>
      <c r="K238" s="118"/>
    </row>
    <row r="239" spans="1:11" x14ac:dyDescent="0.3">
      <c r="A239" s="383" t="s">
        <v>1026</v>
      </c>
      <c r="B239" s="384" t="s">
        <v>922</v>
      </c>
      <c r="C239" s="384"/>
      <c r="D239" s="393">
        <v>2</v>
      </c>
      <c r="E239" s="393">
        <v>2</v>
      </c>
      <c r="F239" s="418">
        <v>0</v>
      </c>
      <c r="G239" s="418">
        <f>E239*F239</f>
        <v>0</v>
      </c>
      <c r="H239" s="418">
        <f>$H$4*G239</f>
        <v>0</v>
      </c>
      <c r="I239" s="418">
        <f>G239+H239</f>
        <v>0</v>
      </c>
      <c r="J239" s="419"/>
      <c r="K239" s="118"/>
    </row>
    <row r="240" spans="1:11" x14ac:dyDescent="0.3">
      <c r="A240" s="383" t="s">
        <v>1027</v>
      </c>
      <c r="B240" s="384" t="s">
        <v>924</v>
      </c>
      <c r="C240" s="384"/>
      <c r="D240" s="393">
        <v>1</v>
      </c>
      <c r="E240" s="393">
        <v>1</v>
      </c>
      <c r="F240" s="418">
        <v>0</v>
      </c>
      <c r="G240" s="418">
        <f>E240*F240</f>
        <v>0</v>
      </c>
      <c r="H240" s="418">
        <f>$H$4*G240</f>
        <v>0</v>
      </c>
      <c r="I240" s="418">
        <f>G240+H240</f>
        <v>0</v>
      </c>
      <c r="J240" s="419"/>
      <c r="K240" s="118"/>
    </row>
    <row r="241" spans="1:11" x14ac:dyDescent="0.3">
      <c r="A241" s="379" t="s">
        <v>505</v>
      </c>
      <c r="B241" s="380" t="s">
        <v>925</v>
      </c>
      <c r="C241" s="380"/>
      <c r="D241" s="391">
        <v>0</v>
      </c>
      <c r="E241" s="391">
        <v>0</v>
      </c>
      <c r="F241" s="423"/>
      <c r="G241" s="423"/>
      <c r="H241" s="423"/>
      <c r="I241" s="423"/>
      <c r="J241" s="423"/>
      <c r="K241" s="380"/>
    </row>
    <row r="242" spans="1:11" x14ac:dyDescent="0.3">
      <c r="A242" s="383" t="s">
        <v>1019</v>
      </c>
      <c r="B242" s="384" t="s">
        <v>926</v>
      </c>
      <c r="C242" s="384"/>
      <c r="D242" s="393">
        <v>0</v>
      </c>
      <c r="E242" s="393">
        <v>0</v>
      </c>
      <c r="F242" s="418">
        <v>0</v>
      </c>
      <c r="G242" s="418">
        <f>E242*F242</f>
        <v>0</v>
      </c>
      <c r="H242" s="418">
        <f>$H$4*G242</f>
        <v>0</v>
      </c>
      <c r="I242" s="418">
        <f>G242+H242</f>
        <v>0</v>
      </c>
      <c r="J242" s="419"/>
      <c r="K242" s="118"/>
    </row>
    <row r="243" spans="1:11" x14ac:dyDescent="0.3">
      <c r="A243" s="383" t="s">
        <v>1020</v>
      </c>
      <c r="B243" s="384" t="s">
        <v>907</v>
      </c>
      <c r="C243" s="384"/>
      <c r="D243" s="393">
        <v>0</v>
      </c>
      <c r="E243" s="393">
        <v>0</v>
      </c>
      <c r="F243" s="418">
        <v>0</v>
      </c>
      <c r="G243" s="418">
        <f>E243*F243</f>
        <v>0</v>
      </c>
      <c r="H243" s="418">
        <f>$H$4*G243</f>
        <v>0</v>
      </c>
      <c r="I243" s="418">
        <f>G243+H243</f>
        <v>0</v>
      </c>
      <c r="J243" s="419"/>
      <c r="K243" s="118"/>
    </row>
    <row r="244" spans="1:11" x14ac:dyDescent="0.3">
      <c r="A244" s="383" t="s">
        <v>1028</v>
      </c>
      <c r="B244" s="384" t="s">
        <v>909</v>
      </c>
      <c r="C244" s="384"/>
      <c r="D244" s="393">
        <v>0</v>
      </c>
      <c r="E244" s="393">
        <v>0</v>
      </c>
      <c r="F244" s="418">
        <v>0</v>
      </c>
      <c r="G244" s="418">
        <f>E244*F244</f>
        <v>0</v>
      </c>
      <c r="H244" s="418">
        <f>$H$4*G244</f>
        <v>0</v>
      </c>
      <c r="I244" s="418">
        <f>G244+H244</f>
        <v>0</v>
      </c>
      <c r="J244" s="419"/>
      <c r="K244" s="118"/>
    </row>
    <row r="245" spans="1:11" x14ac:dyDescent="0.3">
      <c r="A245" s="383" t="s">
        <v>928</v>
      </c>
      <c r="B245" s="384" t="s">
        <v>913</v>
      </c>
      <c r="C245" s="384"/>
      <c r="D245" s="393">
        <v>0</v>
      </c>
      <c r="E245" s="393">
        <v>0</v>
      </c>
      <c r="F245" s="418">
        <v>0</v>
      </c>
      <c r="G245" s="418">
        <f>E245*F245</f>
        <v>0</v>
      </c>
      <c r="H245" s="418">
        <f>$H$4*G245</f>
        <v>0</v>
      </c>
      <c r="I245" s="418">
        <f>G245+H245</f>
        <v>0</v>
      </c>
      <c r="J245" s="419"/>
      <c r="K245" s="118"/>
    </row>
    <row r="246" spans="1:11" x14ac:dyDescent="0.3">
      <c r="A246" s="383" t="s">
        <v>929</v>
      </c>
      <c r="B246" s="384" t="s">
        <v>930</v>
      </c>
      <c r="C246" s="384"/>
      <c r="D246" s="393">
        <v>0</v>
      </c>
      <c r="E246" s="393">
        <v>0</v>
      </c>
      <c r="F246" s="418">
        <v>0</v>
      </c>
      <c r="G246" s="418">
        <f>E246*F246</f>
        <v>0</v>
      </c>
      <c r="H246" s="418">
        <f>$H$4*G246</f>
        <v>0</v>
      </c>
      <c r="I246" s="418">
        <f>G246+H246</f>
        <v>0</v>
      </c>
      <c r="J246" s="419"/>
      <c r="K246" s="118"/>
    </row>
    <row r="247" spans="1:11" ht="21" x14ac:dyDescent="0.4">
      <c r="A247" s="375">
        <v>3</v>
      </c>
      <c r="B247" s="376" t="s">
        <v>1029</v>
      </c>
      <c r="C247" s="376"/>
      <c r="D247" s="505">
        <v>1</v>
      </c>
      <c r="E247" s="505">
        <v>4</v>
      </c>
      <c r="F247" s="414"/>
      <c r="G247" s="414"/>
      <c r="H247" s="414"/>
      <c r="I247" s="414"/>
      <c r="J247" s="414"/>
      <c r="K247" s="376"/>
    </row>
    <row r="248" spans="1:11" ht="18" x14ac:dyDescent="0.35">
      <c r="A248" s="377">
        <v>3.1</v>
      </c>
      <c r="B248" s="378" t="s">
        <v>742</v>
      </c>
      <c r="C248" s="378"/>
      <c r="D248" s="504">
        <v>1</v>
      </c>
      <c r="E248" s="504">
        <v>4</v>
      </c>
      <c r="F248" s="424"/>
      <c r="G248" s="424"/>
      <c r="H248" s="424"/>
      <c r="I248" s="424"/>
      <c r="J248" s="424"/>
      <c r="K248" s="378"/>
    </row>
    <row r="249" spans="1:11" x14ac:dyDescent="0.3">
      <c r="A249" s="379" t="s">
        <v>79</v>
      </c>
      <c r="B249" s="380" t="s">
        <v>743</v>
      </c>
      <c r="C249" s="380"/>
      <c r="D249" s="391">
        <v>1</v>
      </c>
      <c r="E249" s="391">
        <v>4</v>
      </c>
      <c r="F249" s="423"/>
      <c r="G249" s="423"/>
      <c r="H249" s="423"/>
      <c r="I249" s="423"/>
      <c r="J249" s="423"/>
      <c r="K249" s="380"/>
    </row>
    <row r="250" spans="1:11" x14ac:dyDescent="0.3">
      <c r="A250" s="381" t="s">
        <v>1030</v>
      </c>
      <c r="B250" s="382" t="s">
        <v>745</v>
      </c>
      <c r="C250" s="382"/>
      <c r="D250" s="503">
        <v>1</v>
      </c>
      <c r="E250" s="503">
        <v>4</v>
      </c>
      <c r="F250" s="422"/>
      <c r="G250" s="422"/>
      <c r="H250" s="422"/>
      <c r="I250" s="422"/>
      <c r="J250" s="422"/>
      <c r="K250" s="382"/>
    </row>
    <row r="251" spans="1:11" x14ac:dyDescent="0.3">
      <c r="A251" s="383" t="s">
        <v>1031</v>
      </c>
      <c r="B251" s="384" t="s">
        <v>747</v>
      </c>
      <c r="C251" s="384"/>
      <c r="D251" s="393">
        <v>1</v>
      </c>
      <c r="E251" s="393">
        <v>4</v>
      </c>
      <c r="F251" s="418">
        <v>0</v>
      </c>
      <c r="G251" s="418">
        <f>E251*F251</f>
        <v>0</v>
      </c>
      <c r="H251" s="418">
        <f>$H$4*G251</f>
        <v>0</v>
      </c>
      <c r="I251" s="418">
        <f>G251+H251</f>
        <v>0</v>
      </c>
      <c r="J251" s="419"/>
      <c r="K251" s="118"/>
    </row>
    <row r="252" spans="1:11" x14ac:dyDescent="0.3">
      <c r="A252" s="381" t="s">
        <v>1032</v>
      </c>
      <c r="B252" s="382" t="s">
        <v>749</v>
      </c>
      <c r="C252" s="382"/>
      <c r="D252" s="503">
        <v>1</v>
      </c>
      <c r="E252" s="503">
        <v>4</v>
      </c>
      <c r="F252" s="422"/>
      <c r="G252" s="422"/>
      <c r="H252" s="422"/>
      <c r="I252" s="422"/>
      <c r="J252" s="422"/>
      <c r="K252" s="382"/>
    </row>
    <row r="253" spans="1:11" x14ac:dyDescent="0.3">
      <c r="A253" s="383" t="s">
        <v>1033</v>
      </c>
      <c r="B253" s="384" t="s">
        <v>751</v>
      </c>
      <c r="C253" s="384"/>
      <c r="D253" s="393">
        <v>1</v>
      </c>
      <c r="E253" s="393">
        <v>4</v>
      </c>
      <c r="F253" s="418">
        <v>0</v>
      </c>
      <c r="G253" s="418">
        <f>E253*F253</f>
        <v>0</v>
      </c>
      <c r="H253" s="418">
        <f>$H$4*G253</f>
        <v>0</v>
      </c>
      <c r="I253" s="418">
        <f>G253+H253</f>
        <v>0</v>
      </c>
      <c r="J253" s="419"/>
      <c r="K253" s="118"/>
    </row>
    <row r="254" spans="1:11" x14ac:dyDescent="0.3">
      <c r="A254" s="383" t="s">
        <v>1034</v>
      </c>
      <c r="B254" s="384" t="s">
        <v>753</v>
      </c>
      <c r="C254" s="384"/>
      <c r="D254" s="393">
        <v>0</v>
      </c>
      <c r="E254" s="393">
        <v>0</v>
      </c>
      <c r="F254" s="418">
        <v>0</v>
      </c>
      <c r="G254" s="418">
        <f>E254*F254</f>
        <v>0</v>
      </c>
      <c r="H254" s="418">
        <f>$H$4*G254</f>
        <v>0</v>
      </c>
      <c r="I254" s="418">
        <f>G254+H254</f>
        <v>0</v>
      </c>
      <c r="J254" s="419"/>
      <c r="K254" s="118"/>
    </row>
    <row r="255" spans="1:11" x14ac:dyDescent="0.3">
      <c r="A255" s="383" t="s">
        <v>1035</v>
      </c>
      <c r="B255" s="384" t="s">
        <v>755</v>
      </c>
      <c r="C255" s="384"/>
      <c r="D255" s="393">
        <v>1</v>
      </c>
      <c r="E255" s="393">
        <v>4</v>
      </c>
      <c r="F255" s="418">
        <v>0</v>
      </c>
      <c r="G255" s="418">
        <f>E255*F255</f>
        <v>0</v>
      </c>
      <c r="H255" s="418">
        <f>$H$4*G255</f>
        <v>0</v>
      </c>
      <c r="I255" s="418">
        <f>G255+H255</f>
        <v>0</v>
      </c>
      <c r="J255" s="419"/>
      <c r="K255" s="118"/>
    </row>
    <row r="256" spans="1:11" x14ac:dyDescent="0.3">
      <c r="A256" s="383" t="s">
        <v>1036</v>
      </c>
      <c r="B256" s="384" t="s">
        <v>450</v>
      </c>
      <c r="C256" s="384"/>
      <c r="D256" s="393">
        <v>1</v>
      </c>
      <c r="E256" s="393">
        <v>4</v>
      </c>
      <c r="F256" s="418">
        <v>0</v>
      </c>
      <c r="G256" s="418">
        <f>E256*F256</f>
        <v>0</v>
      </c>
      <c r="H256" s="418">
        <f>$H$4*G256</f>
        <v>0</v>
      </c>
      <c r="I256" s="418">
        <f>G256+H256</f>
        <v>0</v>
      </c>
      <c r="J256" s="419"/>
      <c r="K256" s="118"/>
    </row>
    <row r="257" spans="1:11" x14ac:dyDescent="0.3">
      <c r="A257" s="383" t="s">
        <v>1037</v>
      </c>
      <c r="B257" s="384" t="s">
        <v>758</v>
      </c>
      <c r="C257" s="384"/>
      <c r="D257" s="393">
        <v>0</v>
      </c>
      <c r="E257" s="393">
        <v>0</v>
      </c>
      <c r="F257" s="418">
        <v>0</v>
      </c>
      <c r="G257" s="418">
        <f>E257*F257</f>
        <v>0</v>
      </c>
      <c r="H257" s="418">
        <f>$H$4*G257</f>
        <v>0</v>
      </c>
      <c r="I257" s="418">
        <f>G257+H257</f>
        <v>0</v>
      </c>
      <c r="J257" s="419"/>
      <c r="K257" s="118"/>
    </row>
    <row r="258" spans="1:11" x14ac:dyDescent="0.3">
      <c r="A258" s="379" t="s">
        <v>80</v>
      </c>
      <c r="B258" s="380" t="s">
        <v>759</v>
      </c>
      <c r="C258" s="380"/>
      <c r="D258" s="391">
        <v>1</v>
      </c>
      <c r="E258" s="391">
        <v>4</v>
      </c>
      <c r="F258" s="423"/>
      <c r="G258" s="423"/>
      <c r="H258" s="423"/>
      <c r="I258" s="423"/>
      <c r="J258" s="423"/>
      <c r="K258" s="380"/>
    </row>
    <row r="259" spans="1:11" x14ac:dyDescent="0.3">
      <c r="A259" s="381" t="s">
        <v>1038</v>
      </c>
      <c r="B259" s="382" t="s">
        <v>761</v>
      </c>
      <c r="C259" s="382"/>
      <c r="D259" s="503">
        <v>1</v>
      </c>
      <c r="E259" s="503">
        <v>4</v>
      </c>
      <c r="F259" s="422"/>
      <c r="G259" s="422"/>
      <c r="H259" s="422"/>
      <c r="I259" s="422"/>
      <c r="J259" s="422"/>
      <c r="K259" s="382"/>
    </row>
    <row r="260" spans="1:11" x14ac:dyDescent="0.3">
      <c r="A260" s="383" t="s">
        <v>1039</v>
      </c>
      <c r="B260" s="384" t="s">
        <v>763</v>
      </c>
      <c r="C260" s="384"/>
      <c r="D260" s="393">
        <v>1</v>
      </c>
      <c r="E260" s="393">
        <v>4</v>
      </c>
      <c r="F260" s="418">
        <v>0</v>
      </c>
      <c r="G260" s="418">
        <f>E260*F260</f>
        <v>0</v>
      </c>
      <c r="H260" s="418">
        <f>$H$4*G260</f>
        <v>0</v>
      </c>
      <c r="I260" s="418">
        <f>G260+H260</f>
        <v>0</v>
      </c>
      <c r="J260" s="419"/>
      <c r="K260" s="118"/>
    </row>
    <row r="261" spans="1:11" x14ac:dyDescent="0.3">
      <c r="A261" s="383" t="s">
        <v>1040</v>
      </c>
      <c r="B261" s="384" t="s">
        <v>766</v>
      </c>
      <c r="C261" s="384"/>
      <c r="D261" s="393">
        <v>1</v>
      </c>
      <c r="E261" s="393">
        <v>4</v>
      </c>
      <c r="F261" s="418">
        <v>0</v>
      </c>
      <c r="G261" s="418">
        <f>E261*F261</f>
        <v>0</v>
      </c>
      <c r="H261" s="418">
        <f>$H$4*G261</f>
        <v>0</v>
      </c>
      <c r="I261" s="418">
        <f>G261+H261</f>
        <v>0</v>
      </c>
      <c r="J261" s="419"/>
      <c r="K261" s="118"/>
    </row>
    <row r="262" spans="1:11" x14ac:dyDescent="0.3">
      <c r="A262" s="383" t="s">
        <v>1041</v>
      </c>
      <c r="B262" s="384" t="s">
        <v>768</v>
      </c>
      <c r="C262" s="384"/>
      <c r="D262" s="393">
        <v>1</v>
      </c>
      <c r="E262" s="393">
        <v>4</v>
      </c>
      <c r="F262" s="418">
        <v>0</v>
      </c>
      <c r="G262" s="418">
        <f>E262*F262</f>
        <v>0</v>
      </c>
      <c r="H262" s="418">
        <f>$H$4*G262</f>
        <v>0</v>
      </c>
      <c r="I262" s="418">
        <f>G262+H262</f>
        <v>0</v>
      </c>
      <c r="J262" s="419"/>
      <c r="K262" s="118"/>
    </row>
    <row r="263" spans="1:11" x14ac:dyDescent="0.3">
      <c r="A263" s="381" t="s">
        <v>1042</v>
      </c>
      <c r="B263" s="382" t="s">
        <v>770</v>
      </c>
      <c r="C263" s="382"/>
      <c r="D263" s="503">
        <v>0</v>
      </c>
      <c r="E263" s="503">
        <v>0</v>
      </c>
      <c r="F263" s="422"/>
      <c r="G263" s="422"/>
      <c r="H263" s="422"/>
      <c r="I263" s="422"/>
      <c r="J263" s="422"/>
      <c r="K263" s="382"/>
    </row>
    <row r="264" spans="1:11" x14ac:dyDescent="0.3">
      <c r="A264" s="383" t="s">
        <v>1043</v>
      </c>
      <c r="B264" s="384" t="s">
        <v>763</v>
      </c>
      <c r="C264" s="384"/>
      <c r="D264" s="393">
        <v>0</v>
      </c>
      <c r="E264" s="393">
        <v>0</v>
      </c>
      <c r="F264" s="418">
        <v>0</v>
      </c>
      <c r="G264" s="418">
        <f>E264*F264</f>
        <v>0</v>
      </c>
      <c r="H264" s="418">
        <f>$H$4*G264</f>
        <v>0</v>
      </c>
      <c r="I264" s="418">
        <f>G264+H264</f>
        <v>0</v>
      </c>
      <c r="J264" s="419"/>
      <c r="K264" s="118"/>
    </row>
    <row r="265" spans="1:11" x14ac:dyDescent="0.3">
      <c r="A265" s="381" t="s">
        <v>1044</v>
      </c>
      <c r="B265" s="382" t="s">
        <v>773</v>
      </c>
      <c r="C265" s="382"/>
      <c r="D265" s="503">
        <v>1</v>
      </c>
      <c r="E265" s="503">
        <v>4</v>
      </c>
      <c r="F265" s="422"/>
      <c r="G265" s="422"/>
      <c r="H265" s="422"/>
      <c r="I265" s="422"/>
      <c r="J265" s="422"/>
      <c r="K265" s="382"/>
    </row>
    <row r="266" spans="1:11" x14ac:dyDescent="0.3">
      <c r="A266" s="383" t="s">
        <v>1045</v>
      </c>
      <c r="B266" s="384" t="s">
        <v>775</v>
      </c>
      <c r="C266" s="384"/>
      <c r="D266" s="393">
        <v>1</v>
      </c>
      <c r="E266" s="393">
        <v>4</v>
      </c>
      <c r="F266" s="418">
        <v>0</v>
      </c>
      <c r="G266" s="418">
        <f>E266*F266</f>
        <v>0</v>
      </c>
      <c r="H266" s="418">
        <f>$H$4*G266</f>
        <v>0</v>
      </c>
      <c r="I266" s="418">
        <f>G266+H266</f>
        <v>0</v>
      </c>
      <c r="J266" s="419"/>
      <c r="K266" s="118"/>
    </row>
    <row r="267" spans="1:11" x14ac:dyDescent="0.3">
      <c r="A267" s="383" t="s">
        <v>1046</v>
      </c>
      <c r="B267" s="384" t="s">
        <v>777</v>
      </c>
      <c r="C267" s="384"/>
      <c r="D267" s="393">
        <v>1</v>
      </c>
      <c r="E267" s="393">
        <v>4</v>
      </c>
      <c r="F267" s="418">
        <v>0</v>
      </c>
      <c r="G267" s="418">
        <f>E267*F267</f>
        <v>0</v>
      </c>
      <c r="H267" s="418">
        <f>$H$4*G267</f>
        <v>0</v>
      </c>
      <c r="I267" s="418">
        <f>G267+H267</f>
        <v>0</v>
      </c>
      <c r="J267" s="419"/>
      <c r="K267" s="118"/>
    </row>
    <row r="268" spans="1:11" x14ac:dyDescent="0.3">
      <c r="A268" s="381" t="s">
        <v>1047</v>
      </c>
      <c r="B268" s="382" t="s">
        <v>392</v>
      </c>
      <c r="C268" s="382"/>
      <c r="D268" s="527">
        <v>1</v>
      </c>
      <c r="E268" s="527">
        <v>4</v>
      </c>
      <c r="F268" s="422"/>
      <c r="G268" s="422"/>
      <c r="H268" s="422"/>
      <c r="I268" s="422"/>
      <c r="J268" s="422"/>
      <c r="K268" s="382"/>
    </row>
    <row r="269" spans="1:11" x14ac:dyDescent="0.3">
      <c r="A269" s="383" t="s">
        <v>1048</v>
      </c>
      <c r="B269" s="384" t="s">
        <v>780</v>
      </c>
      <c r="C269" s="384"/>
      <c r="D269" s="519">
        <v>1</v>
      </c>
      <c r="E269" s="519">
        <v>4</v>
      </c>
      <c r="F269" s="418">
        <v>0</v>
      </c>
      <c r="G269" s="418">
        <f>E269*F269</f>
        <v>0</v>
      </c>
      <c r="H269" s="418">
        <f>$H$4*G269</f>
        <v>0</v>
      </c>
      <c r="I269" s="418">
        <f>G269+H269</f>
        <v>0</v>
      </c>
      <c r="J269" s="419"/>
      <c r="K269" s="118"/>
    </row>
    <row r="270" spans="1:11" x14ac:dyDescent="0.3">
      <c r="A270" s="386" t="s">
        <v>1049</v>
      </c>
      <c r="B270" s="385" t="s">
        <v>764</v>
      </c>
      <c r="C270" s="385"/>
      <c r="D270" s="519">
        <v>1</v>
      </c>
      <c r="E270" s="519">
        <v>4</v>
      </c>
      <c r="F270" s="418">
        <v>0</v>
      </c>
      <c r="G270" s="418">
        <f>E270*F270</f>
        <v>0</v>
      </c>
      <c r="H270" s="418">
        <f>$H$4*G270</f>
        <v>0</v>
      </c>
      <c r="I270" s="418">
        <f>G270+H270</f>
        <v>0</v>
      </c>
      <c r="J270" s="419"/>
      <c r="K270" s="118"/>
    </row>
    <row r="271" spans="1:11" x14ac:dyDescent="0.3">
      <c r="A271" s="386" t="s">
        <v>1050</v>
      </c>
      <c r="B271" s="385" t="s">
        <v>783</v>
      </c>
      <c r="C271" s="385"/>
      <c r="D271" s="519">
        <v>1</v>
      </c>
      <c r="E271" s="519">
        <v>4</v>
      </c>
      <c r="F271" s="418">
        <v>0</v>
      </c>
      <c r="G271" s="418">
        <f>E271*F271</f>
        <v>0</v>
      </c>
      <c r="H271" s="418">
        <f>$H$4*G271</f>
        <v>0</v>
      </c>
      <c r="I271" s="418">
        <f>G271+H271</f>
        <v>0</v>
      </c>
      <c r="J271" s="419"/>
      <c r="K271" s="118"/>
    </row>
    <row r="272" spans="1:11" x14ac:dyDescent="0.3">
      <c r="A272" s="386" t="s">
        <v>1051</v>
      </c>
      <c r="B272" s="385" t="s">
        <v>785</v>
      </c>
      <c r="C272" s="385"/>
      <c r="D272" s="519">
        <v>1</v>
      </c>
      <c r="E272" s="519">
        <v>4</v>
      </c>
      <c r="F272" s="418">
        <v>0</v>
      </c>
      <c r="G272" s="418">
        <f>E272*F272</f>
        <v>0</v>
      </c>
      <c r="H272" s="418">
        <f>$H$4*G272</f>
        <v>0</v>
      </c>
      <c r="I272" s="418">
        <f>G272+H272</f>
        <v>0</v>
      </c>
      <c r="J272" s="419"/>
      <c r="K272" s="118"/>
    </row>
    <row r="273" spans="1:11" x14ac:dyDescent="0.3">
      <c r="A273" s="381" t="s">
        <v>1052</v>
      </c>
      <c r="B273" s="382" t="s">
        <v>787</v>
      </c>
      <c r="C273" s="382"/>
      <c r="D273" s="503">
        <v>1</v>
      </c>
      <c r="E273" s="503">
        <v>4</v>
      </c>
      <c r="F273" s="422"/>
      <c r="G273" s="422"/>
      <c r="H273" s="422"/>
      <c r="I273" s="422"/>
      <c r="J273" s="422"/>
      <c r="K273" s="382"/>
    </row>
    <row r="274" spans="1:11" x14ac:dyDescent="0.3">
      <c r="A274" s="383" t="s">
        <v>1053</v>
      </c>
      <c r="B274" s="384" t="s">
        <v>789</v>
      </c>
      <c r="C274" s="384"/>
      <c r="D274" s="393">
        <v>1</v>
      </c>
      <c r="E274" s="393">
        <v>4</v>
      </c>
      <c r="F274" s="418">
        <v>0</v>
      </c>
      <c r="G274" s="418">
        <f t="shared" ref="G274:G280" si="18">E274*F274</f>
        <v>0</v>
      </c>
      <c r="H274" s="418">
        <f t="shared" ref="H274:H280" si="19">$H$4*G274</f>
        <v>0</v>
      </c>
      <c r="I274" s="418">
        <f t="shared" ref="I274:I280" si="20">G274+H274</f>
        <v>0</v>
      </c>
      <c r="J274" s="419"/>
      <c r="K274" s="118"/>
    </row>
    <row r="275" spans="1:11" x14ac:dyDescent="0.3">
      <c r="A275" s="386" t="s">
        <v>1054</v>
      </c>
      <c r="B275" s="385" t="s">
        <v>791</v>
      </c>
      <c r="C275" s="385"/>
      <c r="D275" s="393">
        <v>1</v>
      </c>
      <c r="E275" s="393">
        <v>4</v>
      </c>
      <c r="F275" s="418">
        <v>0</v>
      </c>
      <c r="G275" s="418">
        <f t="shared" si="18"/>
        <v>0</v>
      </c>
      <c r="H275" s="418">
        <f t="shared" si="19"/>
        <v>0</v>
      </c>
      <c r="I275" s="418">
        <f t="shared" si="20"/>
        <v>0</v>
      </c>
      <c r="J275" s="419"/>
      <c r="K275" s="118"/>
    </row>
    <row r="276" spans="1:11" x14ac:dyDescent="0.3">
      <c r="A276" s="383" t="s">
        <v>1055</v>
      </c>
      <c r="B276" s="384" t="s">
        <v>793</v>
      </c>
      <c r="C276" s="384"/>
      <c r="D276" s="393">
        <v>1</v>
      </c>
      <c r="E276" s="393">
        <v>4</v>
      </c>
      <c r="F276" s="418">
        <v>0</v>
      </c>
      <c r="G276" s="418">
        <f t="shared" si="18"/>
        <v>0</v>
      </c>
      <c r="H276" s="418">
        <f t="shared" si="19"/>
        <v>0</v>
      </c>
      <c r="I276" s="418">
        <f t="shared" si="20"/>
        <v>0</v>
      </c>
      <c r="J276" s="419"/>
      <c r="K276" s="118"/>
    </row>
    <row r="277" spans="1:11" x14ac:dyDescent="0.3">
      <c r="A277" s="386" t="s">
        <v>1056</v>
      </c>
      <c r="B277" s="385" t="s">
        <v>791</v>
      </c>
      <c r="C277" s="385"/>
      <c r="D277" s="393">
        <v>1</v>
      </c>
      <c r="E277" s="393">
        <v>4</v>
      </c>
      <c r="F277" s="418">
        <v>0</v>
      </c>
      <c r="G277" s="418">
        <f t="shared" si="18"/>
        <v>0</v>
      </c>
      <c r="H277" s="418">
        <f t="shared" si="19"/>
        <v>0</v>
      </c>
      <c r="I277" s="418">
        <f t="shared" si="20"/>
        <v>0</v>
      </c>
      <c r="J277" s="419"/>
      <c r="K277" s="118"/>
    </row>
    <row r="278" spans="1:11" x14ac:dyDescent="0.3">
      <c r="A278" s="383" t="s">
        <v>1057</v>
      </c>
      <c r="B278" s="384" t="s">
        <v>796</v>
      </c>
      <c r="C278" s="384"/>
      <c r="D278" s="393">
        <v>1</v>
      </c>
      <c r="E278" s="393">
        <v>4</v>
      </c>
      <c r="F278" s="418">
        <v>0</v>
      </c>
      <c r="G278" s="418">
        <f t="shared" si="18"/>
        <v>0</v>
      </c>
      <c r="H278" s="418">
        <f t="shared" si="19"/>
        <v>0</v>
      </c>
      <c r="I278" s="418">
        <f t="shared" si="20"/>
        <v>0</v>
      </c>
      <c r="J278" s="419"/>
      <c r="K278" s="118"/>
    </row>
    <row r="279" spans="1:11" x14ac:dyDescent="0.3">
      <c r="A279" s="383" t="s">
        <v>1058</v>
      </c>
      <c r="B279" s="384" t="s">
        <v>798</v>
      </c>
      <c r="C279" s="384"/>
      <c r="D279" s="393">
        <v>1</v>
      </c>
      <c r="E279" s="393">
        <v>4</v>
      </c>
      <c r="F279" s="418">
        <v>0</v>
      </c>
      <c r="G279" s="418">
        <f t="shared" si="18"/>
        <v>0</v>
      </c>
      <c r="H279" s="418">
        <f t="shared" si="19"/>
        <v>0</v>
      </c>
      <c r="I279" s="418">
        <f t="shared" si="20"/>
        <v>0</v>
      </c>
      <c r="J279" s="419"/>
      <c r="K279" s="118"/>
    </row>
    <row r="280" spans="1:11" x14ac:dyDescent="0.3">
      <c r="A280" s="383" t="s">
        <v>1059</v>
      </c>
      <c r="B280" s="384" t="s">
        <v>800</v>
      </c>
      <c r="C280" s="384"/>
      <c r="D280" s="393">
        <v>1</v>
      </c>
      <c r="E280" s="393">
        <v>4</v>
      </c>
      <c r="F280" s="418">
        <v>0</v>
      </c>
      <c r="G280" s="418">
        <f t="shared" si="18"/>
        <v>0</v>
      </c>
      <c r="H280" s="418">
        <f t="shared" si="19"/>
        <v>0</v>
      </c>
      <c r="I280" s="418">
        <f t="shared" si="20"/>
        <v>0</v>
      </c>
      <c r="J280" s="419"/>
      <c r="K280" s="118"/>
    </row>
    <row r="281" spans="1:11" x14ac:dyDescent="0.3">
      <c r="A281" s="379" t="s">
        <v>82</v>
      </c>
      <c r="B281" s="380" t="s">
        <v>801</v>
      </c>
      <c r="C281" s="380"/>
      <c r="D281" s="391">
        <v>1</v>
      </c>
      <c r="E281" s="391">
        <v>4</v>
      </c>
      <c r="F281" s="423"/>
      <c r="G281" s="423"/>
      <c r="H281" s="423"/>
      <c r="I281" s="423"/>
      <c r="J281" s="423"/>
      <c r="K281" s="380"/>
    </row>
    <row r="282" spans="1:11" x14ac:dyDescent="0.3">
      <c r="A282" s="381" t="s">
        <v>1060</v>
      </c>
      <c r="B282" s="382" t="s">
        <v>803</v>
      </c>
      <c r="C282" s="382"/>
      <c r="D282" s="503">
        <v>1</v>
      </c>
      <c r="E282" s="503">
        <v>4</v>
      </c>
      <c r="F282" s="422"/>
      <c r="G282" s="422"/>
      <c r="H282" s="422"/>
      <c r="I282" s="422"/>
      <c r="J282" s="422"/>
      <c r="K282" s="382"/>
    </row>
    <row r="283" spans="1:11" x14ac:dyDescent="0.3">
      <c r="A283" s="383" t="s">
        <v>1061</v>
      </c>
      <c r="B283" s="384" t="s">
        <v>805</v>
      </c>
      <c r="C283" s="384"/>
      <c r="D283" s="393">
        <v>1</v>
      </c>
      <c r="E283" s="393">
        <v>4</v>
      </c>
      <c r="F283" s="418">
        <v>0</v>
      </c>
      <c r="G283" s="418">
        <f>E283*F283</f>
        <v>0</v>
      </c>
      <c r="H283" s="418">
        <f>$H$4*G283</f>
        <v>0</v>
      </c>
      <c r="I283" s="418">
        <f>G283+H283</f>
        <v>0</v>
      </c>
      <c r="J283" s="419"/>
      <c r="K283" s="118"/>
    </row>
    <row r="284" spans="1:11" x14ac:dyDescent="0.3">
      <c r="A284" s="383" t="s">
        <v>1062</v>
      </c>
      <c r="B284" s="384" t="s">
        <v>807</v>
      </c>
      <c r="C284" s="384"/>
      <c r="D284" s="393">
        <v>1</v>
      </c>
      <c r="E284" s="393">
        <v>4</v>
      </c>
      <c r="F284" s="418">
        <v>0</v>
      </c>
      <c r="G284" s="418">
        <f>E284*F284</f>
        <v>0</v>
      </c>
      <c r="H284" s="418">
        <f>$H$4*G284</f>
        <v>0</v>
      </c>
      <c r="I284" s="418">
        <f>G284+H284</f>
        <v>0</v>
      </c>
      <c r="J284" s="419"/>
      <c r="K284" s="118"/>
    </row>
    <row r="285" spans="1:11" x14ac:dyDescent="0.3">
      <c r="A285" s="383" t="s">
        <v>1063</v>
      </c>
      <c r="B285" s="384" t="s">
        <v>809</v>
      </c>
      <c r="C285" s="384"/>
      <c r="D285" s="393">
        <v>1</v>
      </c>
      <c r="E285" s="393">
        <v>4</v>
      </c>
      <c r="F285" s="418">
        <v>0</v>
      </c>
      <c r="G285" s="418">
        <f>E285*F285</f>
        <v>0</v>
      </c>
      <c r="H285" s="418">
        <f>$H$4*G285</f>
        <v>0</v>
      </c>
      <c r="I285" s="418">
        <f>G285+H285</f>
        <v>0</v>
      </c>
      <c r="J285" s="419"/>
      <c r="K285" s="118"/>
    </row>
    <row r="286" spans="1:11" x14ac:dyDescent="0.3">
      <c r="A286" s="381" t="s">
        <v>1064</v>
      </c>
      <c r="B286" s="382" t="s">
        <v>811</v>
      </c>
      <c r="C286" s="382"/>
      <c r="D286" s="503">
        <v>0</v>
      </c>
      <c r="E286" s="503">
        <v>0</v>
      </c>
      <c r="F286" s="422"/>
      <c r="G286" s="422"/>
      <c r="H286" s="422"/>
      <c r="I286" s="422"/>
      <c r="J286" s="422"/>
      <c r="K286" s="382"/>
    </row>
    <row r="287" spans="1:11" x14ac:dyDescent="0.3">
      <c r="A287" s="383" t="s">
        <v>1065</v>
      </c>
      <c r="B287" s="384" t="s">
        <v>805</v>
      </c>
      <c r="C287" s="384"/>
      <c r="D287" s="393">
        <v>0</v>
      </c>
      <c r="E287" s="393">
        <v>0</v>
      </c>
      <c r="F287" s="418">
        <v>0</v>
      </c>
      <c r="G287" s="418">
        <f>E287*F287</f>
        <v>0</v>
      </c>
      <c r="H287" s="418">
        <f>$H$4*G287</f>
        <v>0</v>
      </c>
      <c r="I287" s="418">
        <f>G287+H287</f>
        <v>0</v>
      </c>
      <c r="J287" s="419"/>
      <c r="K287" s="118"/>
    </row>
    <row r="288" spans="1:11" x14ac:dyDescent="0.3">
      <c r="A288" s="381" t="s">
        <v>1066</v>
      </c>
      <c r="B288" s="382" t="s">
        <v>814</v>
      </c>
      <c r="C288" s="382"/>
      <c r="D288" s="503">
        <v>1</v>
      </c>
      <c r="E288" s="503">
        <v>4</v>
      </c>
      <c r="F288" s="422"/>
      <c r="G288" s="422"/>
      <c r="H288" s="422"/>
      <c r="I288" s="422"/>
      <c r="J288" s="422"/>
      <c r="K288" s="382"/>
    </row>
    <row r="289" spans="1:11" x14ac:dyDescent="0.3">
      <c r="A289" s="383" t="s">
        <v>1067</v>
      </c>
      <c r="B289" s="384" t="s">
        <v>816</v>
      </c>
      <c r="C289" s="384"/>
      <c r="D289" s="393">
        <v>1</v>
      </c>
      <c r="E289" s="393">
        <v>4</v>
      </c>
      <c r="F289" s="418">
        <v>0</v>
      </c>
      <c r="G289" s="418">
        <f>E289*F289</f>
        <v>0</v>
      </c>
      <c r="H289" s="418">
        <f>$H$4*G289</f>
        <v>0</v>
      </c>
      <c r="I289" s="418">
        <f>G289+H289</f>
        <v>0</v>
      </c>
      <c r="J289" s="419"/>
      <c r="K289" s="118"/>
    </row>
    <row r="290" spans="1:11" x14ac:dyDescent="0.3">
      <c r="A290" s="383" t="s">
        <v>1068</v>
      </c>
      <c r="B290" s="384" t="s">
        <v>818</v>
      </c>
      <c r="C290" s="384"/>
      <c r="D290" s="393">
        <v>1</v>
      </c>
      <c r="E290" s="393">
        <v>4</v>
      </c>
      <c r="F290" s="418">
        <v>0</v>
      </c>
      <c r="G290" s="418">
        <f>E290*F290</f>
        <v>0</v>
      </c>
      <c r="H290" s="418">
        <f>$H$4*G290</f>
        <v>0</v>
      </c>
      <c r="I290" s="418">
        <f>G290+H290</f>
        <v>0</v>
      </c>
      <c r="J290" s="419"/>
      <c r="K290" s="118"/>
    </row>
    <row r="291" spans="1:11" x14ac:dyDescent="0.3">
      <c r="A291" s="381" t="s">
        <v>1069</v>
      </c>
      <c r="B291" s="382" t="s">
        <v>391</v>
      </c>
      <c r="C291" s="382"/>
      <c r="D291" s="527">
        <v>1</v>
      </c>
      <c r="E291" s="527">
        <v>4</v>
      </c>
      <c r="F291" s="422"/>
      <c r="G291" s="422"/>
      <c r="H291" s="422"/>
      <c r="I291" s="422"/>
      <c r="J291" s="422"/>
      <c r="K291" s="382"/>
    </row>
    <row r="292" spans="1:11" x14ac:dyDescent="0.3">
      <c r="A292" s="383" t="s">
        <v>1070</v>
      </c>
      <c r="B292" s="384" t="s">
        <v>821</v>
      </c>
      <c r="C292" s="384"/>
      <c r="D292" s="519">
        <v>1</v>
      </c>
      <c r="E292" s="519">
        <v>4</v>
      </c>
      <c r="F292" s="418">
        <v>0</v>
      </c>
      <c r="G292" s="418">
        <f>E292*F292</f>
        <v>0</v>
      </c>
      <c r="H292" s="418">
        <f>$H$4*G292</f>
        <v>0</v>
      </c>
      <c r="I292" s="418">
        <f>G292+H292</f>
        <v>0</v>
      </c>
      <c r="J292" s="419"/>
      <c r="K292" s="118"/>
    </row>
    <row r="293" spans="1:11" x14ac:dyDescent="0.3">
      <c r="A293" s="383" t="s">
        <v>1071</v>
      </c>
      <c r="B293" s="385" t="s">
        <v>823</v>
      </c>
      <c r="C293" s="385"/>
      <c r="D293" s="519">
        <v>1</v>
      </c>
      <c r="E293" s="519">
        <v>4</v>
      </c>
      <c r="F293" s="418">
        <v>0</v>
      </c>
      <c r="G293" s="418">
        <f>E293*F293</f>
        <v>0</v>
      </c>
      <c r="H293" s="418">
        <f>$H$4*G293</f>
        <v>0</v>
      </c>
      <c r="I293" s="418">
        <f>G293+H293</f>
        <v>0</v>
      </c>
      <c r="J293" s="419"/>
      <c r="K293" s="118"/>
    </row>
    <row r="294" spans="1:11" x14ac:dyDescent="0.3">
      <c r="A294" s="383" t="s">
        <v>1072</v>
      </c>
      <c r="B294" s="385" t="s">
        <v>785</v>
      </c>
      <c r="C294" s="385"/>
      <c r="D294" s="519">
        <v>1</v>
      </c>
      <c r="E294" s="519">
        <v>4</v>
      </c>
      <c r="F294" s="418">
        <v>0</v>
      </c>
      <c r="G294" s="418">
        <f>E294*F294</f>
        <v>0</v>
      </c>
      <c r="H294" s="418">
        <f>$H$4*G294</f>
        <v>0</v>
      </c>
      <c r="I294" s="418">
        <f>G294+H294</f>
        <v>0</v>
      </c>
      <c r="J294" s="419"/>
      <c r="K294" s="118"/>
    </row>
    <row r="295" spans="1:11" x14ac:dyDescent="0.3">
      <c r="A295" s="381" t="s">
        <v>1073</v>
      </c>
      <c r="B295" s="382" t="s">
        <v>826</v>
      </c>
      <c r="C295" s="382"/>
      <c r="D295" s="503">
        <v>1</v>
      </c>
      <c r="E295" s="503">
        <v>4</v>
      </c>
      <c r="F295" s="422"/>
      <c r="G295" s="422"/>
      <c r="H295" s="422"/>
      <c r="I295" s="422"/>
      <c r="J295" s="422"/>
      <c r="K295" s="382"/>
    </row>
    <row r="296" spans="1:11" x14ac:dyDescent="0.3">
      <c r="A296" s="383" t="s">
        <v>1074</v>
      </c>
      <c r="B296" s="384" t="s">
        <v>789</v>
      </c>
      <c r="C296" s="384"/>
      <c r="D296" s="393">
        <v>1</v>
      </c>
      <c r="E296" s="393">
        <v>4</v>
      </c>
      <c r="F296" s="418">
        <v>0</v>
      </c>
      <c r="G296" s="418">
        <f t="shared" ref="G296:G302" si="21">E296*F296</f>
        <v>0</v>
      </c>
      <c r="H296" s="418">
        <f t="shared" ref="H296:H302" si="22">$H$4*G296</f>
        <v>0</v>
      </c>
      <c r="I296" s="418">
        <f t="shared" ref="I296:I302" si="23">G296+H296</f>
        <v>0</v>
      </c>
      <c r="J296" s="419"/>
      <c r="K296" s="118"/>
    </row>
    <row r="297" spans="1:11" x14ac:dyDescent="0.3">
      <c r="A297" s="386" t="s">
        <v>1075</v>
      </c>
      <c r="B297" s="385" t="s">
        <v>791</v>
      </c>
      <c r="C297" s="385"/>
      <c r="D297" s="393">
        <v>1</v>
      </c>
      <c r="E297" s="393">
        <v>4</v>
      </c>
      <c r="F297" s="418">
        <v>0</v>
      </c>
      <c r="G297" s="418">
        <f t="shared" si="21"/>
        <v>0</v>
      </c>
      <c r="H297" s="418">
        <f t="shared" si="22"/>
        <v>0</v>
      </c>
      <c r="I297" s="418">
        <f t="shared" si="23"/>
        <v>0</v>
      </c>
      <c r="J297" s="419"/>
      <c r="K297" s="118"/>
    </row>
    <row r="298" spans="1:11" x14ac:dyDescent="0.3">
      <c r="A298" s="383" t="s">
        <v>1076</v>
      </c>
      <c r="B298" s="384" t="s">
        <v>793</v>
      </c>
      <c r="C298" s="384"/>
      <c r="D298" s="393">
        <v>1</v>
      </c>
      <c r="E298" s="393">
        <v>4</v>
      </c>
      <c r="F298" s="418">
        <v>0</v>
      </c>
      <c r="G298" s="418">
        <f t="shared" si="21"/>
        <v>0</v>
      </c>
      <c r="H298" s="418">
        <f t="shared" si="22"/>
        <v>0</v>
      </c>
      <c r="I298" s="418">
        <f t="shared" si="23"/>
        <v>0</v>
      </c>
      <c r="J298" s="419"/>
      <c r="K298" s="118"/>
    </row>
    <row r="299" spans="1:11" x14ac:dyDescent="0.3">
      <c r="A299" s="386" t="s">
        <v>1077</v>
      </c>
      <c r="B299" s="385" t="s">
        <v>791</v>
      </c>
      <c r="C299" s="385"/>
      <c r="D299" s="393">
        <v>1</v>
      </c>
      <c r="E299" s="393">
        <v>4</v>
      </c>
      <c r="F299" s="418">
        <v>0</v>
      </c>
      <c r="G299" s="418">
        <f t="shared" si="21"/>
        <v>0</v>
      </c>
      <c r="H299" s="418">
        <f t="shared" si="22"/>
        <v>0</v>
      </c>
      <c r="I299" s="418">
        <f t="shared" si="23"/>
        <v>0</v>
      </c>
      <c r="J299" s="419"/>
      <c r="K299" s="118"/>
    </row>
    <row r="300" spans="1:11" x14ac:dyDescent="0.3">
      <c r="A300" s="383" t="s">
        <v>1078</v>
      </c>
      <c r="B300" s="384" t="s">
        <v>796</v>
      </c>
      <c r="C300" s="384"/>
      <c r="D300" s="393">
        <v>1</v>
      </c>
      <c r="E300" s="393">
        <v>4</v>
      </c>
      <c r="F300" s="418">
        <v>0</v>
      </c>
      <c r="G300" s="418">
        <f t="shared" si="21"/>
        <v>0</v>
      </c>
      <c r="H300" s="418">
        <f t="shared" si="22"/>
        <v>0</v>
      </c>
      <c r="I300" s="418">
        <f t="shared" si="23"/>
        <v>0</v>
      </c>
      <c r="J300" s="419"/>
      <c r="K300" s="118"/>
    </row>
    <row r="301" spans="1:11" x14ac:dyDescent="0.3">
      <c r="A301" s="383" t="s">
        <v>1079</v>
      </c>
      <c r="B301" s="384" t="s">
        <v>798</v>
      </c>
      <c r="C301" s="384"/>
      <c r="D301" s="393">
        <v>1</v>
      </c>
      <c r="E301" s="393">
        <v>4</v>
      </c>
      <c r="F301" s="418">
        <v>0</v>
      </c>
      <c r="G301" s="418">
        <f t="shared" si="21"/>
        <v>0</v>
      </c>
      <c r="H301" s="418">
        <f t="shared" si="22"/>
        <v>0</v>
      </c>
      <c r="I301" s="418">
        <f t="shared" si="23"/>
        <v>0</v>
      </c>
      <c r="J301" s="419"/>
      <c r="K301" s="118"/>
    </row>
    <row r="302" spans="1:11" x14ac:dyDescent="0.3">
      <c r="A302" s="383" t="s">
        <v>1080</v>
      </c>
      <c r="B302" s="384" t="s">
        <v>800</v>
      </c>
      <c r="C302" s="384"/>
      <c r="D302" s="393">
        <v>1</v>
      </c>
      <c r="E302" s="393">
        <v>4</v>
      </c>
      <c r="F302" s="418">
        <v>0</v>
      </c>
      <c r="G302" s="418">
        <f t="shared" si="21"/>
        <v>0</v>
      </c>
      <c r="H302" s="418">
        <f t="shared" si="22"/>
        <v>0</v>
      </c>
      <c r="I302" s="418">
        <f t="shared" si="23"/>
        <v>0</v>
      </c>
      <c r="J302" s="419"/>
      <c r="K302" s="118"/>
    </row>
    <row r="303" spans="1:11" x14ac:dyDescent="0.3">
      <c r="A303" s="379" t="s">
        <v>84</v>
      </c>
      <c r="B303" s="380" t="s">
        <v>835</v>
      </c>
      <c r="C303" s="380"/>
      <c r="D303" s="391">
        <v>0</v>
      </c>
      <c r="E303" s="391">
        <v>0</v>
      </c>
      <c r="F303" s="423"/>
      <c r="G303" s="423"/>
      <c r="H303" s="423"/>
      <c r="I303" s="423"/>
      <c r="J303" s="423"/>
      <c r="K303" s="380"/>
    </row>
    <row r="304" spans="1:11" x14ac:dyDescent="0.3">
      <c r="A304" s="381" t="s">
        <v>1081</v>
      </c>
      <c r="B304" s="382" t="s">
        <v>837</v>
      </c>
      <c r="C304" s="382"/>
      <c r="D304" s="503">
        <v>0</v>
      </c>
      <c r="E304" s="503">
        <v>0</v>
      </c>
      <c r="F304" s="422"/>
      <c r="G304" s="422"/>
      <c r="H304" s="422"/>
      <c r="I304" s="422"/>
      <c r="J304" s="422"/>
      <c r="K304" s="382"/>
    </row>
    <row r="305" spans="1:11" x14ac:dyDescent="0.3">
      <c r="A305" s="383" t="s">
        <v>1082</v>
      </c>
      <c r="B305" s="384" t="s">
        <v>839</v>
      </c>
      <c r="C305" s="384"/>
      <c r="D305" s="393">
        <v>0</v>
      </c>
      <c r="E305" s="393">
        <v>0</v>
      </c>
      <c r="F305" s="418">
        <v>0</v>
      </c>
      <c r="G305" s="418">
        <f>E305*F305</f>
        <v>0</v>
      </c>
      <c r="H305" s="418">
        <f>$H$4*G305</f>
        <v>0</v>
      </c>
      <c r="I305" s="418">
        <f>G305+H305</f>
        <v>0</v>
      </c>
      <c r="J305" s="419"/>
      <c r="K305" s="118"/>
    </row>
    <row r="306" spans="1:11" x14ac:dyDescent="0.3">
      <c r="A306" s="383" t="s">
        <v>1083</v>
      </c>
      <c r="B306" s="384" t="s">
        <v>841</v>
      </c>
      <c r="C306" s="384"/>
      <c r="D306" s="393">
        <v>0</v>
      </c>
      <c r="E306" s="393">
        <v>0</v>
      </c>
      <c r="F306" s="418">
        <v>0</v>
      </c>
      <c r="G306" s="418">
        <f>E306*F306</f>
        <v>0</v>
      </c>
      <c r="H306" s="418">
        <f>$H$4*G306</f>
        <v>0</v>
      </c>
      <c r="I306" s="418">
        <f>G306+H306</f>
        <v>0</v>
      </c>
      <c r="J306" s="419"/>
      <c r="K306" s="118"/>
    </row>
    <row r="307" spans="1:11" x14ac:dyDescent="0.3">
      <c r="A307" s="383" t="s">
        <v>1084</v>
      </c>
      <c r="B307" s="384" t="s">
        <v>843</v>
      </c>
      <c r="C307" s="384"/>
      <c r="D307" s="393">
        <v>0</v>
      </c>
      <c r="E307" s="393">
        <v>0</v>
      </c>
      <c r="F307" s="418">
        <v>0</v>
      </c>
      <c r="G307" s="418">
        <f>E307*F307</f>
        <v>0</v>
      </c>
      <c r="H307" s="418">
        <f>$H$4*G307</f>
        <v>0</v>
      </c>
      <c r="I307" s="418">
        <f>G307+H307</f>
        <v>0</v>
      </c>
      <c r="J307" s="419"/>
      <c r="K307" s="118"/>
    </row>
    <row r="308" spans="1:11" x14ac:dyDescent="0.3">
      <c r="A308" s="381" t="s">
        <v>1085</v>
      </c>
      <c r="B308" s="382" t="s">
        <v>845</v>
      </c>
      <c r="C308" s="382"/>
      <c r="D308" s="503">
        <v>0</v>
      </c>
      <c r="E308" s="503">
        <v>0</v>
      </c>
      <c r="F308" s="422"/>
      <c r="G308" s="422"/>
      <c r="H308" s="422"/>
      <c r="I308" s="422"/>
      <c r="J308" s="422"/>
      <c r="K308" s="382"/>
    </row>
    <row r="309" spans="1:11" x14ac:dyDescent="0.3">
      <c r="A309" s="383" t="s">
        <v>1086</v>
      </c>
      <c r="B309" s="384" t="s">
        <v>847</v>
      </c>
      <c r="C309" s="384"/>
      <c r="D309" s="393">
        <v>0</v>
      </c>
      <c r="E309" s="393">
        <v>0</v>
      </c>
      <c r="F309" s="418">
        <v>0</v>
      </c>
      <c r="G309" s="418">
        <f>E309*F309</f>
        <v>0</v>
      </c>
      <c r="H309" s="418">
        <f>$H$4*G309</f>
        <v>0</v>
      </c>
      <c r="I309" s="418">
        <f>G309+H309</f>
        <v>0</v>
      </c>
      <c r="J309" s="419"/>
      <c r="K309" s="118"/>
    </row>
    <row r="310" spans="1:11" x14ac:dyDescent="0.3">
      <c r="A310" s="383" t="s">
        <v>1087</v>
      </c>
      <c r="B310" s="384" t="s">
        <v>849</v>
      </c>
      <c r="C310" s="384"/>
      <c r="D310" s="393">
        <v>0</v>
      </c>
      <c r="E310" s="393">
        <v>0</v>
      </c>
      <c r="F310" s="418">
        <v>0</v>
      </c>
      <c r="G310" s="418">
        <f>E310*F310</f>
        <v>0</v>
      </c>
      <c r="H310" s="418">
        <f>$H$4*G310</f>
        <v>0</v>
      </c>
      <c r="I310" s="418">
        <f>G310+H310</f>
        <v>0</v>
      </c>
      <c r="J310" s="419"/>
      <c r="K310" s="118"/>
    </row>
    <row r="311" spans="1:11" x14ac:dyDescent="0.3">
      <c r="A311" s="381" t="s">
        <v>1088</v>
      </c>
      <c r="B311" s="382" t="s">
        <v>851</v>
      </c>
      <c r="C311" s="382"/>
      <c r="D311" s="503">
        <v>0</v>
      </c>
      <c r="E311" s="503">
        <v>0</v>
      </c>
      <c r="F311" s="422"/>
      <c r="G311" s="422"/>
      <c r="H311" s="422"/>
      <c r="I311" s="422"/>
      <c r="J311" s="422"/>
      <c r="K311" s="382"/>
    </row>
    <row r="312" spans="1:11" x14ac:dyDescent="0.3">
      <c r="A312" s="383" t="s">
        <v>1089</v>
      </c>
      <c r="B312" s="384" t="s">
        <v>853</v>
      </c>
      <c r="C312" s="384"/>
      <c r="D312" s="393">
        <v>0</v>
      </c>
      <c r="E312" s="393">
        <v>0</v>
      </c>
      <c r="F312" s="418">
        <v>0</v>
      </c>
      <c r="G312" s="418">
        <f>E312*F312</f>
        <v>0</v>
      </c>
      <c r="H312" s="418">
        <f>$H$4*G312</f>
        <v>0</v>
      </c>
      <c r="I312" s="418">
        <f>G312+H312</f>
        <v>0</v>
      </c>
      <c r="J312" s="419"/>
      <c r="K312" s="118"/>
    </row>
    <row r="313" spans="1:11" x14ac:dyDescent="0.3">
      <c r="A313" s="383" t="s">
        <v>1090</v>
      </c>
      <c r="B313" s="385" t="s">
        <v>855</v>
      </c>
      <c r="C313" s="385"/>
      <c r="D313" s="393">
        <v>0</v>
      </c>
      <c r="E313" s="393">
        <v>0</v>
      </c>
      <c r="F313" s="418">
        <v>0</v>
      </c>
      <c r="G313" s="418">
        <f>E313*F313</f>
        <v>0</v>
      </c>
      <c r="H313" s="418">
        <f>$H$4*G313</f>
        <v>0</v>
      </c>
      <c r="I313" s="418">
        <f>G313+H313</f>
        <v>0</v>
      </c>
      <c r="J313" s="419"/>
      <c r="K313" s="118"/>
    </row>
    <row r="314" spans="1:11" x14ac:dyDescent="0.3">
      <c r="A314" s="383" t="s">
        <v>1091</v>
      </c>
      <c r="B314" s="385" t="s">
        <v>785</v>
      </c>
      <c r="C314" s="385"/>
      <c r="D314" s="393">
        <v>0</v>
      </c>
      <c r="E314" s="393">
        <v>0</v>
      </c>
      <c r="F314" s="418">
        <v>0</v>
      </c>
      <c r="G314" s="418">
        <f>E314*F314</f>
        <v>0</v>
      </c>
      <c r="H314" s="418">
        <f>$H$4*G314</f>
        <v>0</v>
      </c>
      <c r="I314" s="418">
        <f>G314+H314</f>
        <v>0</v>
      </c>
      <c r="J314" s="419"/>
      <c r="K314" s="118"/>
    </row>
    <row r="315" spans="1:11" x14ac:dyDescent="0.3">
      <c r="A315" s="381" t="s">
        <v>1092</v>
      </c>
      <c r="B315" s="382" t="s">
        <v>858</v>
      </c>
      <c r="C315" s="382"/>
      <c r="D315" s="503">
        <v>0</v>
      </c>
      <c r="E315" s="503">
        <v>0</v>
      </c>
      <c r="F315" s="422"/>
      <c r="G315" s="422"/>
      <c r="H315" s="422"/>
      <c r="I315" s="422"/>
      <c r="J315" s="422"/>
      <c r="K315" s="382"/>
    </row>
    <row r="316" spans="1:11" x14ac:dyDescent="0.3">
      <c r="A316" s="383" t="s">
        <v>1093</v>
      </c>
      <c r="B316" s="384" t="s">
        <v>789</v>
      </c>
      <c r="C316" s="384"/>
      <c r="D316" s="393">
        <v>0</v>
      </c>
      <c r="E316" s="393">
        <v>0</v>
      </c>
      <c r="F316" s="418">
        <v>0</v>
      </c>
      <c r="G316" s="418">
        <f t="shared" ref="G316:G322" si="24">E316*F316</f>
        <v>0</v>
      </c>
      <c r="H316" s="418">
        <f t="shared" ref="H316:H322" si="25">$H$4*G316</f>
        <v>0</v>
      </c>
      <c r="I316" s="418">
        <f t="shared" ref="I316:I322" si="26">G316+H316</f>
        <v>0</v>
      </c>
      <c r="J316" s="419"/>
      <c r="K316" s="118"/>
    </row>
    <row r="317" spans="1:11" x14ac:dyDescent="0.3">
      <c r="A317" s="386" t="s">
        <v>1094</v>
      </c>
      <c r="B317" s="385" t="s">
        <v>791</v>
      </c>
      <c r="C317" s="385"/>
      <c r="D317" s="393">
        <v>0</v>
      </c>
      <c r="E317" s="393">
        <v>0</v>
      </c>
      <c r="F317" s="418">
        <v>0</v>
      </c>
      <c r="G317" s="418">
        <f t="shared" si="24"/>
        <v>0</v>
      </c>
      <c r="H317" s="418">
        <f t="shared" si="25"/>
        <v>0</v>
      </c>
      <c r="I317" s="418">
        <f t="shared" si="26"/>
        <v>0</v>
      </c>
      <c r="J317" s="419"/>
      <c r="K317" s="118"/>
    </row>
    <row r="318" spans="1:11" x14ac:dyDescent="0.3">
      <c r="A318" s="383" t="s">
        <v>1095</v>
      </c>
      <c r="B318" s="384" t="s">
        <v>793</v>
      </c>
      <c r="C318" s="384"/>
      <c r="D318" s="393">
        <v>0</v>
      </c>
      <c r="E318" s="393">
        <v>0</v>
      </c>
      <c r="F318" s="418">
        <v>0</v>
      </c>
      <c r="G318" s="418">
        <f t="shared" si="24"/>
        <v>0</v>
      </c>
      <c r="H318" s="418">
        <f t="shared" si="25"/>
        <v>0</v>
      </c>
      <c r="I318" s="418">
        <f t="shared" si="26"/>
        <v>0</v>
      </c>
      <c r="J318" s="419"/>
      <c r="K318" s="118"/>
    </row>
    <row r="319" spans="1:11" x14ac:dyDescent="0.3">
      <c r="A319" s="386" t="s">
        <v>1096</v>
      </c>
      <c r="B319" s="385" t="s">
        <v>791</v>
      </c>
      <c r="C319" s="385"/>
      <c r="D319" s="393">
        <v>0</v>
      </c>
      <c r="E319" s="393">
        <v>0</v>
      </c>
      <c r="F319" s="418">
        <v>0</v>
      </c>
      <c r="G319" s="418">
        <f t="shared" si="24"/>
        <v>0</v>
      </c>
      <c r="H319" s="418">
        <f t="shared" si="25"/>
        <v>0</v>
      </c>
      <c r="I319" s="418">
        <f t="shared" si="26"/>
        <v>0</v>
      </c>
      <c r="J319" s="419"/>
      <c r="K319" s="118"/>
    </row>
    <row r="320" spans="1:11" x14ac:dyDescent="0.3">
      <c r="A320" s="383" t="s">
        <v>1097</v>
      </c>
      <c r="B320" s="384" t="s">
        <v>796</v>
      </c>
      <c r="C320" s="384"/>
      <c r="D320" s="393">
        <v>0</v>
      </c>
      <c r="E320" s="393">
        <v>0</v>
      </c>
      <c r="F320" s="418">
        <v>0</v>
      </c>
      <c r="G320" s="418">
        <f t="shared" si="24"/>
        <v>0</v>
      </c>
      <c r="H320" s="418">
        <f t="shared" si="25"/>
        <v>0</v>
      </c>
      <c r="I320" s="418">
        <f t="shared" si="26"/>
        <v>0</v>
      </c>
      <c r="J320" s="419"/>
      <c r="K320" s="118"/>
    </row>
    <row r="321" spans="1:11" x14ac:dyDescent="0.3">
      <c r="A321" s="383" t="s">
        <v>1098</v>
      </c>
      <c r="B321" s="384" t="s">
        <v>798</v>
      </c>
      <c r="C321" s="384"/>
      <c r="D321" s="393">
        <v>0</v>
      </c>
      <c r="E321" s="393">
        <v>0</v>
      </c>
      <c r="F321" s="418">
        <v>0</v>
      </c>
      <c r="G321" s="418">
        <f t="shared" si="24"/>
        <v>0</v>
      </c>
      <c r="H321" s="418">
        <f t="shared" si="25"/>
        <v>0</v>
      </c>
      <c r="I321" s="418">
        <f t="shared" si="26"/>
        <v>0</v>
      </c>
      <c r="J321" s="419"/>
      <c r="K321" s="118"/>
    </row>
    <row r="322" spans="1:11" x14ac:dyDescent="0.3">
      <c r="A322" s="383" t="s">
        <v>1099</v>
      </c>
      <c r="B322" s="384" t="s">
        <v>800</v>
      </c>
      <c r="C322" s="384"/>
      <c r="D322" s="393">
        <v>0</v>
      </c>
      <c r="E322" s="393">
        <v>0</v>
      </c>
      <c r="F322" s="418">
        <v>0</v>
      </c>
      <c r="G322" s="418">
        <f t="shared" si="24"/>
        <v>0</v>
      </c>
      <c r="H322" s="418">
        <f t="shared" si="25"/>
        <v>0</v>
      </c>
      <c r="I322" s="418">
        <f t="shared" si="26"/>
        <v>0</v>
      </c>
      <c r="J322" s="419"/>
      <c r="K322" s="118"/>
    </row>
    <row r="323" spans="1:11" ht="18" x14ac:dyDescent="0.35">
      <c r="A323" s="377">
        <v>3.2</v>
      </c>
      <c r="B323" s="378" t="s">
        <v>866</v>
      </c>
      <c r="C323" s="378"/>
      <c r="D323" s="504">
        <v>1</v>
      </c>
      <c r="E323" s="504">
        <v>4</v>
      </c>
      <c r="F323" s="424"/>
      <c r="G323" s="424"/>
      <c r="H323" s="424"/>
      <c r="I323" s="424"/>
      <c r="J323" s="424"/>
      <c r="K323" s="378"/>
    </row>
    <row r="324" spans="1:11" x14ac:dyDescent="0.3">
      <c r="A324" s="379" t="s">
        <v>127</v>
      </c>
      <c r="B324" s="380" t="s">
        <v>743</v>
      </c>
      <c r="C324" s="380"/>
      <c r="D324" s="391">
        <v>2</v>
      </c>
      <c r="E324" s="391">
        <v>8</v>
      </c>
      <c r="F324" s="423"/>
      <c r="G324" s="423"/>
      <c r="H324" s="423"/>
      <c r="I324" s="423"/>
      <c r="J324" s="423"/>
      <c r="K324" s="380"/>
    </row>
    <row r="325" spans="1:11" x14ac:dyDescent="0.3">
      <c r="A325" s="383" t="s">
        <v>1100</v>
      </c>
      <c r="B325" s="384" t="s">
        <v>868</v>
      </c>
      <c r="C325" s="384"/>
      <c r="D325" s="393">
        <v>2</v>
      </c>
      <c r="E325" s="393">
        <v>8</v>
      </c>
      <c r="F325" s="418">
        <v>0</v>
      </c>
      <c r="G325" s="418">
        <f>E325*F325</f>
        <v>0</v>
      </c>
      <c r="H325" s="418">
        <f>$H$4*G325</f>
        <v>0</v>
      </c>
      <c r="I325" s="418">
        <f>G325+H325</f>
        <v>0</v>
      </c>
      <c r="J325" s="419"/>
      <c r="K325" s="118"/>
    </row>
    <row r="326" spans="1:11" x14ac:dyDescent="0.3">
      <c r="A326" s="383" t="s">
        <v>1101</v>
      </c>
      <c r="B326" s="384" t="s">
        <v>870</v>
      </c>
      <c r="C326" s="384"/>
      <c r="D326" s="393">
        <v>2</v>
      </c>
      <c r="E326" s="393">
        <v>8</v>
      </c>
      <c r="F326" s="418">
        <v>0</v>
      </c>
      <c r="G326" s="418">
        <f>E326*F326</f>
        <v>0</v>
      </c>
      <c r="H326" s="418">
        <f>$H$4*G326</f>
        <v>0</v>
      </c>
      <c r="I326" s="418">
        <f>G326+H326</f>
        <v>0</v>
      </c>
      <c r="J326" s="419"/>
      <c r="K326" s="118"/>
    </row>
    <row r="327" spans="1:11" x14ac:dyDescent="0.3">
      <c r="A327" s="383" t="s">
        <v>1102</v>
      </c>
      <c r="B327" s="384" t="s">
        <v>872</v>
      </c>
      <c r="C327" s="384"/>
      <c r="D327" s="393">
        <v>2</v>
      </c>
      <c r="E327" s="393">
        <v>8</v>
      </c>
      <c r="F327" s="418">
        <v>0</v>
      </c>
      <c r="G327" s="418">
        <f>E327*F327</f>
        <v>0</v>
      </c>
      <c r="H327" s="418">
        <f>$H$4*G327</f>
        <v>0</v>
      </c>
      <c r="I327" s="418">
        <f>G327+H327</f>
        <v>0</v>
      </c>
      <c r="J327" s="419"/>
      <c r="K327" s="118"/>
    </row>
    <row r="328" spans="1:11" x14ac:dyDescent="0.3">
      <c r="A328" s="379" t="s">
        <v>130</v>
      </c>
      <c r="B328" s="380" t="s">
        <v>759</v>
      </c>
      <c r="C328" s="380"/>
      <c r="D328" s="391">
        <v>2</v>
      </c>
      <c r="E328" s="391">
        <v>8</v>
      </c>
      <c r="F328" s="423"/>
      <c r="G328" s="423"/>
      <c r="H328" s="423"/>
      <c r="I328" s="423"/>
      <c r="J328" s="423"/>
      <c r="K328" s="380"/>
    </row>
    <row r="329" spans="1:11" x14ac:dyDescent="0.3">
      <c r="A329" s="383" t="s">
        <v>1103</v>
      </c>
      <c r="B329" s="387" t="s">
        <v>874</v>
      </c>
      <c r="C329" s="387"/>
      <c r="D329" s="393">
        <v>2</v>
      </c>
      <c r="E329" s="393">
        <v>8</v>
      </c>
      <c r="F329" s="418">
        <v>0</v>
      </c>
      <c r="G329" s="418">
        <f>E329*F329</f>
        <v>0</v>
      </c>
      <c r="H329" s="418">
        <f>$H$4*G329</f>
        <v>0</v>
      </c>
      <c r="I329" s="418">
        <f>G329+H329</f>
        <v>0</v>
      </c>
      <c r="J329" s="419"/>
      <c r="K329" s="118"/>
    </row>
    <row r="330" spans="1:11" x14ac:dyDescent="0.3">
      <c r="A330" s="383" t="s">
        <v>1104</v>
      </c>
      <c r="B330" s="383" t="s">
        <v>876</v>
      </c>
      <c r="C330" s="383"/>
      <c r="D330" s="393">
        <v>1</v>
      </c>
      <c r="E330" s="393">
        <v>4</v>
      </c>
      <c r="F330" s="418">
        <v>0</v>
      </c>
      <c r="G330" s="418">
        <f>E330*F330</f>
        <v>0</v>
      </c>
      <c r="H330" s="418">
        <f>$H$4*G330</f>
        <v>0</v>
      </c>
      <c r="I330" s="418">
        <f>G330+H330</f>
        <v>0</v>
      </c>
      <c r="J330" s="419"/>
      <c r="K330" s="118"/>
    </row>
    <row r="331" spans="1:11" x14ac:dyDescent="0.3">
      <c r="A331" s="383" t="s">
        <v>1105</v>
      </c>
      <c r="B331" s="384" t="s">
        <v>878</v>
      </c>
      <c r="C331" s="384"/>
      <c r="D331" s="393">
        <v>2</v>
      </c>
      <c r="E331" s="393">
        <v>8</v>
      </c>
      <c r="F331" s="418">
        <v>0</v>
      </c>
      <c r="G331" s="418">
        <f>E331*F331</f>
        <v>0</v>
      </c>
      <c r="H331" s="418">
        <f>$H$4*G331</f>
        <v>0</v>
      </c>
      <c r="I331" s="418">
        <f>G331+H331</f>
        <v>0</v>
      </c>
      <c r="J331" s="419"/>
      <c r="K331" s="118"/>
    </row>
    <row r="332" spans="1:11" x14ac:dyDescent="0.3">
      <c r="A332" s="383" t="s">
        <v>1106</v>
      </c>
      <c r="B332" s="384" t="s">
        <v>870</v>
      </c>
      <c r="C332" s="384"/>
      <c r="D332" s="393">
        <v>2</v>
      </c>
      <c r="E332" s="393">
        <v>8</v>
      </c>
      <c r="F332" s="418">
        <v>0</v>
      </c>
      <c r="G332" s="418">
        <f>E332*F332</f>
        <v>0</v>
      </c>
      <c r="H332" s="418">
        <f>$H$4*G332</f>
        <v>0</v>
      </c>
      <c r="I332" s="418">
        <f>G332+H332</f>
        <v>0</v>
      </c>
      <c r="J332" s="419"/>
      <c r="K332" s="118"/>
    </row>
    <row r="333" spans="1:11" x14ac:dyDescent="0.3">
      <c r="A333" s="383" t="s">
        <v>1107</v>
      </c>
      <c r="B333" s="384" t="s">
        <v>872</v>
      </c>
      <c r="C333" s="384"/>
      <c r="D333" s="393">
        <v>2</v>
      </c>
      <c r="E333" s="393">
        <v>8</v>
      </c>
      <c r="F333" s="418">
        <v>0</v>
      </c>
      <c r="G333" s="418">
        <f>E333*F333</f>
        <v>0</v>
      </c>
      <c r="H333" s="418">
        <f>$H$4*G333</f>
        <v>0</v>
      </c>
      <c r="I333" s="418">
        <f>G333+H333</f>
        <v>0</v>
      </c>
      <c r="J333" s="419"/>
      <c r="K333" s="118"/>
    </row>
    <row r="334" spans="1:11" x14ac:dyDescent="0.3">
      <c r="A334" s="379" t="s">
        <v>134</v>
      </c>
      <c r="B334" s="380" t="s">
        <v>801</v>
      </c>
      <c r="C334" s="380"/>
      <c r="D334" s="391">
        <v>2</v>
      </c>
      <c r="E334" s="391">
        <v>8</v>
      </c>
      <c r="F334" s="423"/>
      <c r="G334" s="423"/>
      <c r="H334" s="423"/>
      <c r="I334" s="423"/>
      <c r="J334" s="423"/>
      <c r="K334" s="380"/>
    </row>
    <row r="335" spans="1:11" x14ac:dyDescent="0.3">
      <c r="A335" s="383" t="s">
        <v>1108</v>
      </c>
      <c r="B335" s="387" t="s">
        <v>882</v>
      </c>
      <c r="C335" s="387"/>
      <c r="D335" s="393">
        <v>2</v>
      </c>
      <c r="E335" s="393">
        <v>8</v>
      </c>
      <c r="F335" s="418">
        <v>0</v>
      </c>
      <c r="G335" s="418">
        <f>E335*F335</f>
        <v>0</v>
      </c>
      <c r="H335" s="418">
        <f>$H$4*G335</f>
        <v>0</v>
      </c>
      <c r="I335" s="418">
        <f>G335+H335</f>
        <v>0</v>
      </c>
      <c r="J335" s="419"/>
      <c r="K335" s="118"/>
    </row>
    <row r="336" spans="1:11" x14ac:dyDescent="0.3">
      <c r="A336" s="383" t="s">
        <v>1109</v>
      </c>
      <c r="B336" s="384" t="s">
        <v>884</v>
      </c>
      <c r="C336" s="384"/>
      <c r="D336" s="393">
        <v>2</v>
      </c>
      <c r="E336" s="393">
        <v>8</v>
      </c>
      <c r="F336" s="418">
        <v>0</v>
      </c>
      <c r="G336" s="418">
        <f>E336*F336</f>
        <v>0</v>
      </c>
      <c r="H336" s="418">
        <f>$H$4*G336</f>
        <v>0</v>
      </c>
      <c r="I336" s="418">
        <f>G336+H336</f>
        <v>0</v>
      </c>
      <c r="J336" s="419"/>
      <c r="K336" s="118"/>
    </row>
    <row r="337" spans="1:11" x14ac:dyDescent="0.3">
      <c r="A337" s="383" t="s">
        <v>1110</v>
      </c>
      <c r="B337" s="384" t="s">
        <v>870</v>
      </c>
      <c r="C337" s="384"/>
      <c r="D337" s="393">
        <v>2</v>
      </c>
      <c r="E337" s="393">
        <v>8</v>
      </c>
      <c r="F337" s="418">
        <v>0</v>
      </c>
      <c r="G337" s="418">
        <f>E337*F337</f>
        <v>0</v>
      </c>
      <c r="H337" s="418">
        <f>$H$4*G337</f>
        <v>0</v>
      </c>
      <c r="I337" s="418">
        <f>G337+H337</f>
        <v>0</v>
      </c>
      <c r="J337" s="419"/>
      <c r="K337" s="118"/>
    </row>
    <row r="338" spans="1:11" x14ac:dyDescent="0.3">
      <c r="A338" s="383" t="s">
        <v>1111</v>
      </c>
      <c r="B338" s="384" t="s">
        <v>872</v>
      </c>
      <c r="C338" s="384"/>
      <c r="D338" s="393">
        <v>2</v>
      </c>
      <c r="E338" s="393">
        <v>8</v>
      </c>
      <c r="F338" s="418">
        <v>0</v>
      </c>
      <c r="G338" s="418">
        <f>E338*F338</f>
        <v>0</v>
      </c>
      <c r="H338" s="418">
        <f>$H$4*G338</f>
        <v>0</v>
      </c>
      <c r="I338" s="418">
        <f>G338+H338</f>
        <v>0</v>
      </c>
      <c r="J338" s="419"/>
      <c r="K338" s="118"/>
    </row>
    <row r="339" spans="1:11" x14ac:dyDescent="0.3">
      <c r="A339" s="379" t="s">
        <v>133</v>
      </c>
      <c r="B339" s="380" t="s">
        <v>835</v>
      </c>
      <c r="C339" s="380"/>
      <c r="D339" s="391">
        <v>0</v>
      </c>
      <c r="E339" s="391">
        <v>0</v>
      </c>
      <c r="F339" s="423"/>
      <c r="G339" s="423"/>
      <c r="H339" s="423"/>
      <c r="I339" s="423"/>
      <c r="J339" s="423"/>
      <c r="K339" s="380"/>
    </row>
    <row r="340" spans="1:11" x14ac:dyDescent="0.3">
      <c r="A340" s="383" t="s">
        <v>1112</v>
      </c>
      <c r="B340" s="387" t="s">
        <v>888</v>
      </c>
      <c r="C340" s="387"/>
      <c r="D340" s="393">
        <v>0</v>
      </c>
      <c r="E340" s="393">
        <v>0</v>
      </c>
      <c r="F340" s="418">
        <v>0</v>
      </c>
      <c r="G340" s="418">
        <f>E340*F340</f>
        <v>0</v>
      </c>
      <c r="H340" s="418">
        <f>$H$4*G340</f>
        <v>0</v>
      </c>
      <c r="I340" s="418">
        <f>G340+H340</f>
        <v>0</v>
      </c>
      <c r="J340" s="419"/>
      <c r="K340" s="118"/>
    </row>
    <row r="341" spans="1:11" x14ac:dyDescent="0.3">
      <c r="A341" s="383" t="s">
        <v>1113</v>
      </c>
      <c r="B341" s="384" t="s">
        <v>890</v>
      </c>
      <c r="C341" s="384"/>
      <c r="D341" s="393">
        <v>0</v>
      </c>
      <c r="E341" s="393">
        <v>0</v>
      </c>
      <c r="F341" s="418">
        <v>0</v>
      </c>
      <c r="G341" s="418">
        <f>E341*F341</f>
        <v>0</v>
      </c>
      <c r="H341" s="418">
        <f>$H$4*G341</f>
        <v>0</v>
      </c>
      <c r="I341" s="418">
        <f>G341+H341</f>
        <v>0</v>
      </c>
      <c r="J341" s="419"/>
      <c r="K341" s="118"/>
    </row>
    <row r="342" spans="1:11" x14ac:dyDescent="0.3">
      <c r="A342" s="383" t="s">
        <v>1114</v>
      </c>
      <c r="B342" s="385" t="s">
        <v>892</v>
      </c>
      <c r="C342" s="385"/>
      <c r="D342" s="393">
        <v>0</v>
      </c>
      <c r="E342" s="393">
        <v>0</v>
      </c>
      <c r="F342" s="418">
        <v>0</v>
      </c>
      <c r="G342" s="418">
        <f>E342*F342</f>
        <v>0</v>
      </c>
      <c r="H342" s="418">
        <f>$H$4*G342</f>
        <v>0</v>
      </c>
      <c r="I342" s="418">
        <f>G342+H342</f>
        <v>0</v>
      </c>
      <c r="J342" s="419"/>
      <c r="K342" s="118"/>
    </row>
    <row r="343" spans="1:11" x14ac:dyDescent="0.3">
      <c r="A343" s="383" t="s">
        <v>1115</v>
      </c>
      <c r="B343" s="384" t="s">
        <v>870</v>
      </c>
      <c r="C343" s="384"/>
      <c r="D343" s="393">
        <v>0</v>
      </c>
      <c r="E343" s="393">
        <v>0</v>
      </c>
      <c r="F343" s="418">
        <v>0</v>
      </c>
      <c r="G343" s="418">
        <f>E343*F343</f>
        <v>0</v>
      </c>
      <c r="H343" s="418">
        <f>$H$4*G343</f>
        <v>0</v>
      </c>
      <c r="I343" s="418">
        <f>G343+H343</f>
        <v>0</v>
      </c>
      <c r="J343" s="419"/>
      <c r="K343" s="118"/>
    </row>
    <row r="344" spans="1:11" x14ac:dyDescent="0.3">
      <c r="A344" s="383" t="s">
        <v>1116</v>
      </c>
      <c r="B344" s="384" t="s">
        <v>872</v>
      </c>
      <c r="C344" s="384"/>
      <c r="D344" s="393">
        <v>0</v>
      </c>
      <c r="E344" s="393">
        <v>0</v>
      </c>
      <c r="F344" s="418">
        <v>0</v>
      </c>
      <c r="G344" s="418">
        <f>E344*F344</f>
        <v>0</v>
      </c>
      <c r="H344" s="418">
        <f>$H$4*G344</f>
        <v>0</v>
      </c>
      <c r="I344" s="418">
        <f>G344+H344</f>
        <v>0</v>
      </c>
      <c r="J344" s="419"/>
      <c r="K344" s="118"/>
    </row>
    <row r="345" spans="1:11" ht="18" x14ac:dyDescent="0.35">
      <c r="A345" s="377">
        <v>3.3</v>
      </c>
      <c r="B345" s="378" t="s">
        <v>895</v>
      </c>
      <c r="C345" s="378"/>
      <c r="D345" s="504">
        <v>1</v>
      </c>
      <c r="E345" s="504">
        <v>4</v>
      </c>
      <c r="F345" s="424"/>
      <c r="G345" s="424"/>
      <c r="H345" s="424"/>
      <c r="I345" s="424"/>
      <c r="J345" s="424"/>
      <c r="K345" s="378"/>
    </row>
    <row r="346" spans="1:11" x14ac:dyDescent="0.3">
      <c r="A346" s="379" t="s">
        <v>518</v>
      </c>
      <c r="B346" s="380" t="s">
        <v>896</v>
      </c>
      <c r="C346" s="380"/>
      <c r="D346" s="391">
        <v>1</v>
      </c>
      <c r="E346" s="391">
        <v>4</v>
      </c>
      <c r="F346" s="423"/>
      <c r="G346" s="423"/>
      <c r="H346" s="423"/>
      <c r="I346" s="423"/>
      <c r="J346" s="423"/>
      <c r="K346" s="380"/>
    </row>
    <row r="347" spans="1:11" x14ac:dyDescent="0.3">
      <c r="A347" s="381" t="s">
        <v>1117</v>
      </c>
      <c r="B347" s="382" t="s">
        <v>898</v>
      </c>
      <c r="C347" s="382"/>
      <c r="D347" s="503">
        <v>1</v>
      </c>
      <c r="E347" s="503">
        <v>4</v>
      </c>
      <c r="F347" s="422"/>
      <c r="G347" s="422"/>
      <c r="H347" s="422"/>
      <c r="I347" s="422"/>
      <c r="J347" s="422"/>
      <c r="K347" s="382"/>
    </row>
    <row r="348" spans="1:11" x14ac:dyDescent="0.3">
      <c r="A348" s="383" t="s">
        <v>1118</v>
      </c>
      <c r="B348" s="384" t="s">
        <v>900</v>
      </c>
      <c r="C348" s="384"/>
      <c r="D348" s="393">
        <v>1</v>
      </c>
      <c r="E348" s="393">
        <v>4</v>
      </c>
      <c r="F348" s="418">
        <v>0</v>
      </c>
      <c r="G348" s="418">
        <f>E348*F348</f>
        <v>0</v>
      </c>
      <c r="H348" s="418">
        <f>$H$4*G348</f>
        <v>0</v>
      </c>
      <c r="I348" s="418">
        <f>G348+H348</f>
        <v>0</v>
      </c>
      <c r="J348" s="419"/>
      <c r="K348" s="118"/>
    </row>
    <row r="349" spans="1:11" x14ac:dyDescent="0.3">
      <c r="A349" s="383" t="s">
        <v>1119</v>
      </c>
      <c r="B349" s="384" t="s">
        <v>902</v>
      </c>
      <c r="C349" s="384"/>
      <c r="D349" s="393">
        <v>1</v>
      </c>
      <c r="E349" s="393">
        <v>4</v>
      </c>
      <c r="F349" s="418">
        <v>0</v>
      </c>
      <c r="G349" s="418">
        <f>E349*F349</f>
        <v>0</v>
      </c>
      <c r="H349" s="418">
        <f>$H$4*G349</f>
        <v>0</v>
      </c>
      <c r="I349" s="418">
        <f>G349+H349</f>
        <v>0</v>
      </c>
      <c r="J349" s="419"/>
      <c r="K349" s="118"/>
    </row>
    <row r="350" spans="1:11" x14ac:dyDescent="0.3">
      <c r="A350" s="383" t="s">
        <v>1120</v>
      </c>
      <c r="B350" s="384" t="s">
        <v>904</v>
      </c>
      <c r="C350" s="384"/>
      <c r="D350" s="393">
        <v>1</v>
      </c>
      <c r="E350" s="393">
        <v>4</v>
      </c>
      <c r="F350" s="418">
        <v>0</v>
      </c>
      <c r="G350" s="418">
        <f>E350*F350</f>
        <v>0</v>
      </c>
      <c r="H350" s="418">
        <f>$H$4*G350</f>
        <v>0</v>
      </c>
      <c r="I350" s="418">
        <f>G350+H350</f>
        <v>0</v>
      </c>
      <c r="J350" s="419"/>
      <c r="K350" s="118"/>
    </row>
    <row r="351" spans="1:11" x14ac:dyDescent="0.3">
      <c r="A351" s="381" t="s">
        <v>137</v>
      </c>
      <c r="B351" s="382" t="s">
        <v>905</v>
      </c>
      <c r="C351" s="382"/>
      <c r="D351" s="503">
        <v>1</v>
      </c>
      <c r="E351" s="503">
        <v>4</v>
      </c>
      <c r="F351" s="422"/>
      <c r="G351" s="422"/>
      <c r="H351" s="422"/>
      <c r="I351" s="422"/>
      <c r="J351" s="422"/>
      <c r="K351" s="382"/>
    </row>
    <row r="352" spans="1:11" x14ac:dyDescent="0.3">
      <c r="A352" s="383" t="s">
        <v>1121</v>
      </c>
      <c r="B352" s="384" t="s">
        <v>907</v>
      </c>
      <c r="C352" s="384"/>
      <c r="D352" s="393">
        <v>1</v>
      </c>
      <c r="E352" s="393">
        <v>4</v>
      </c>
      <c r="F352" s="418">
        <v>0</v>
      </c>
      <c r="G352" s="418">
        <f>E352*F352</f>
        <v>0</v>
      </c>
      <c r="H352" s="418">
        <f>$H$4*G352</f>
        <v>0</v>
      </c>
      <c r="I352" s="418">
        <f>G352+H352</f>
        <v>0</v>
      </c>
      <c r="J352" s="419"/>
      <c r="K352" s="118"/>
    </row>
    <row r="353" spans="1:11" x14ac:dyDescent="0.3">
      <c r="A353" s="383" t="s">
        <v>1122</v>
      </c>
      <c r="B353" s="384" t="s">
        <v>909</v>
      </c>
      <c r="C353" s="384"/>
      <c r="D353" s="393">
        <v>1</v>
      </c>
      <c r="E353" s="393">
        <v>4</v>
      </c>
      <c r="F353" s="418">
        <v>0</v>
      </c>
      <c r="G353" s="418">
        <f>E353*F353</f>
        <v>0</v>
      </c>
      <c r="H353" s="418">
        <f>$H$4*G353</f>
        <v>0</v>
      </c>
      <c r="I353" s="418">
        <f>G353+H353</f>
        <v>0</v>
      </c>
      <c r="J353" s="419"/>
      <c r="K353" s="118"/>
    </row>
    <row r="354" spans="1:11" x14ac:dyDescent="0.3">
      <c r="A354" s="381" t="s">
        <v>138</v>
      </c>
      <c r="B354" s="382" t="s">
        <v>911</v>
      </c>
      <c r="C354" s="382"/>
      <c r="D354" s="503">
        <v>1</v>
      </c>
      <c r="E354" s="503">
        <v>4</v>
      </c>
      <c r="F354" s="422"/>
      <c r="G354" s="422"/>
      <c r="H354" s="422"/>
      <c r="I354" s="422"/>
      <c r="J354" s="422"/>
      <c r="K354" s="382"/>
    </row>
    <row r="355" spans="1:11" x14ac:dyDescent="0.3">
      <c r="A355" s="383" t="s">
        <v>1123</v>
      </c>
      <c r="B355" s="384" t="s">
        <v>913</v>
      </c>
      <c r="C355" s="384"/>
      <c r="D355" s="393">
        <v>1</v>
      </c>
      <c r="E355" s="393">
        <v>4</v>
      </c>
      <c r="F355" s="418">
        <v>0</v>
      </c>
      <c r="G355" s="418">
        <f>E355*F355</f>
        <v>0</v>
      </c>
      <c r="H355" s="418">
        <f>$H$4*G355</f>
        <v>0</v>
      </c>
      <c r="I355" s="418">
        <f>G355+H355</f>
        <v>0</v>
      </c>
      <c r="J355" s="419"/>
      <c r="K355" s="118"/>
    </row>
    <row r="356" spans="1:11" x14ac:dyDescent="0.3">
      <c r="A356" s="381" t="s">
        <v>519</v>
      </c>
      <c r="B356" s="382" t="s">
        <v>915</v>
      </c>
      <c r="C356" s="382"/>
      <c r="D356" s="503">
        <v>1</v>
      </c>
      <c r="E356" s="503">
        <v>4</v>
      </c>
      <c r="F356" s="422"/>
      <c r="G356" s="422"/>
      <c r="H356" s="422"/>
      <c r="I356" s="422"/>
      <c r="J356" s="422"/>
      <c r="K356" s="382"/>
    </row>
    <row r="357" spans="1:11" x14ac:dyDescent="0.3">
      <c r="A357" s="383" t="s">
        <v>1124</v>
      </c>
      <c r="B357" s="384" t="s">
        <v>785</v>
      </c>
      <c r="C357" s="384"/>
      <c r="D357" s="393">
        <v>2</v>
      </c>
      <c r="E357" s="393">
        <v>8</v>
      </c>
      <c r="F357" s="418">
        <v>0</v>
      </c>
      <c r="G357" s="418">
        <f>E357*F357</f>
        <v>0</v>
      </c>
      <c r="H357" s="418">
        <f>$H$4*G357</f>
        <v>0</v>
      </c>
      <c r="I357" s="418">
        <f>G357+H357</f>
        <v>0</v>
      </c>
      <c r="J357" s="419"/>
      <c r="K357" s="118"/>
    </row>
    <row r="358" spans="1:11" x14ac:dyDescent="0.3">
      <c r="A358" s="383" t="s">
        <v>1125</v>
      </c>
      <c r="B358" s="384" t="s">
        <v>918</v>
      </c>
      <c r="C358" s="384"/>
      <c r="D358" s="393">
        <v>1</v>
      </c>
      <c r="E358" s="393">
        <v>4</v>
      </c>
      <c r="F358" s="418">
        <v>0</v>
      </c>
      <c r="G358" s="418">
        <f>E358*F358</f>
        <v>0</v>
      </c>
      <c r="H358" s="418">
        <f>$H$4*G358</f>
        <v>0</v>
      </c>
      <c r="I358" s="418">
        <f>G358+H358</f>
        <v>0</v>
      </c>
      <c r="J358" s="419"/>
      <c r="K358" s="118"/>
    </row>
    <row r="359" spans="1:11" x14ac:dyDescent="0.3">
      <c r="A359" s="383" t="s">
        <v>1126</v>
      </c>
      <c r="B359" s="384" t="s">
        <v>920</v>
      </c>
      <c r="C359" s="384"/>
      <c r="D359" s="393">
        <v>1</v>
      </c>
      <c r="E359" s="393">
        <v>4</v>
      </c>
      <c r="F359" s="418">
        <v>0</v>
      </c>
      <c r="G359" s="418">
        <f>E359*F359</f>
        <v>0</v>
      </c>
      <c r="H359" s="418">
        <f>$H$4*G359</f>
        <v>0</v>
      </c>
      <c r="I359" s="418">
        <f>G359+H359</f>
        <v>0</v>
      </c>
      <c r="J359" s="419"/>
      <c r="K359" s="118"/>
    </row>
    <row r="360" spans="1:11" x14ac:dyDescent="0.3">
      <c r="A360" s="383" t="s">
        <v>1127</v>
      </c>
      <c r="B360" s="384" t="s">
        <v>922</v>
      </c>
      <c r="C360" s="384"/>
      <c r="D360" s="393">
        <v>1</v>
      </c>
      <c r="E360" s="393">
        <v>4</v>
      </c>
      <c r="F360" s="418">
        <v>0</v>
      </c>
      <c r="G360" s="418">
        <f>E360*F360</f>
        <v>0</v>
      </c>
      <c r="H360" s="418">
        <f>$H$4*G360</f>
        <v>0</v>
      </c>
      <c r="I360" s="418">
        <f>G360+H360</f>
        <v>0</v>
      </c>
      <c r="J360" s="419"/>
      <c r="K360" s="118"/>
    </row>
    <row r="361" spans="1:11" x14ac:dyDescent="0.3">
      <c r="A361" s="383" t="s">
        <v>1128</v>
      </c>
      <c r="B361" s="384" t="s">
        <v>924</v>
      </c>
      <c r="C361" s="384"/>
      <c r="D361" s="393">
        <v>1</v>
      </c>
      <c r="E361" s="393">
        <v>4</v>
      </c>
      <c r="F361" s="418">
        <v>0</v>
      </c>
      <c r="G361" s="418">
        <f>E361*F361</f>
        <v>0</v>
      </c>
      <c r="H361" s="418">
        <f>$H$4*G361</f>
        <v>0</v>
      </c>
      <c r="I361" s="418">
        <f>G361+H361</f>
        <v>0</v>
      </c>
      <c r="J361" s="419"/>
      <c r="K361" s="118"/>
    </row>
    <row r="362" spans="1:11" x14ac:dyDescent="0.3">
      <c r="A362" s="379" t="s">
        <v>137</v>
      </c>
      <c r="B362" s="380" t="s">
        <v>925</v>
      </c>
      <c r="C362" s="380"/>
      <c r="D362" s="391">
        <v>0</v>
      </c>
      <c r="E362" s="391">
        <v>0</v>
      </c>
      <c r="F362" s="423"/>
      <c r="G362" s="423"/>
      <c r="H362" s="423"/>
      <c r="I362" s="423"/>
      <c r="J362" s="423"/>
      <c r="K362" s="380"/>
    </row>
    <row r="363" spans="1:11" x14ac:dyDescent="0.3">
      <c r="A363" s="383" t="s">
        <v>1121</v>
      </c>
      <c r="B363" s="384" t="s">
        <v>926</v>
      </c>
      <c r="C363" s="384"/>
      <c r="D363" s="393">
        <v>0</v>
      </c>
      <c r="E363" s="393">
        <v>0</v>
      </c>
      <c r="F363" s="418">
        <v>0</v>
      </c>
      <c r="G363" s="418">
        <f>E363*F363</f>
        <v>0</v>
      </c>
      <c r="H363" s="418">
        <f>$H$4*G363</f>
        <v>0</v>
      </c>
      <c r="I363" s="418">
        <f>G363+H363</f>
        <v>0</v>
      </c>
      <c r="J363" s="419"/>
      <c r="K363" s="118"/>
    </row>
    <row r="364" spans="1:11" x14ac:dyDescent="0.3">
      <c r="A364" s="383" t="s">
        <v>1122</v>
      </c>
      <c r="B364" s="384" t="s">
        <v>907</v>
      </c>
      <c r="C364" s="384"/>
      <c r="D364" s="393">
        <v>0</v>
      </c>
      <c r="E364" s="393">
        <v>0</v>
      </c>
      <c r="F364" s="418">
        <v>0</v>
      </c>
      <c r="G364" s="418">
        <f>E364*F364</f>
        <v>0</v>
      </c>
      <c r="H364" s="418">
        <f>$H$4*G364</f>
        <v>0</v>
      </c>
      <c r="I364" s="418">
        <f>G364+H364</f>
        <v>0</v>
      </c>
      <c r="J364" s="419"/>
      <c r="K364" s="118"/>
    </row>
    <row r="365" spans="1:11" x14ac:dyDescent="0.3">
      <c r="A365" s="383" t="s">
        <v>1129</v>
      </c>
      <c r="B365" s="384" t="s">
        <v>909</v>
      </c>
      <c r="C365" s="384"/>
      <c r="D365" s="393">
        <v>0</v>
      </c>
      <c r="E365" s="393">
        <v>0</v>
      </c>
      <c r="F365" s="418">
        <v>0</v>
      </c>
      <c r="G365" s="418">
        <f>E365*F365</f>
        <v>0</v>
      </c>
      <c r="H365" s="418">
        <f>$H$4*G365</f>
        <v>0</v>
      </c>
      <c r="I365" s="418">
        <f>G365+H365</f>
        <v>0</v>
      </c>
      <c r="J365" s="419"/>
      <c r="K365" s="118"/>
    </row>
    <row r="366" spans="1:11" x14ac:dyDescent="0.3">
      <c r="A366" s="383" t="s">
        <v>1130</v>
      </c>
      <c r="B366" s="384" t="s">
        <v>913</v>
      </c>
      <c r="C366" s="384"/>
      <c r="D366" s="393">
        <v>0</v>
      </c>
      <c r="E366" s="393">
        <v>0</v>
      </c>
      <c r="F366" s="418">
        <v>0</v>
      </c>
      <c r="G366" s="418">
        <f>E366*F366</f>
        <v>0</v>
      </c>
      <c r="H366" s="418">
        <f>$H$4*G366</f>
        <v>0</v>
      </c>
      <c r="I366" s="418">
        <f>G366+H366</f>
        <v>0</v>
      </c>
      <c r="J366" s="419"/>
      <c r="K366" s="118"/>
    </row>
    <row r="367" spans="1:11" x14ac:dyDescent="0.3">
      <c r="A367" s="383" t="s">
        <v>1131</v>
      </c>
      <c r="B367" s="384" t="s">
        <v>930</v>
      </c>
      <c r="C367" s="384"/>
      <c r="D367" s="393">
        <v>0</v>
      </c>
      <c r="E367" s="393">
        <v>0</v>
      </c>
      <c r="F367" s="418">
        <v>0</v>
      </c>
      <c r="G367" s="418">
        <f>E367*F367</f>
        <v>0</v>
      </c>
      <c r="H367" s="418">
        <f>$H$4*G367</f>
        <v>0</v>
      </c>
      <c r="I367" s="418">
        <f>G367+H367</f>
        <v>0</v>
      </c>
      <c r="J367" s="419"/>
      <c r="K367" s="118"/>
    </row>
    <row r="368" spans="1:11" ht="21" x14ac:dyDescent="0.4">
      <c r="A368" s="375">
        <v>4</v>
      </c>
      <c r="B368" s="376" t="s">
        <v>401</v>
      </c>
      <c r="C368" s="376"/>
      <c r="D368" s="505">
        <v>1</v>
      </c>
      <c r="E368" s="505">
        <v>3</v>
      </c>
      <c r="F368" s="414"/>
      <c r="G368" s="414"/>
      <c r="H368" s="414"/>
      <c r="I368" s="414"/>
      <c r="J368" s="414"/>
      <c r="K368" s="376"/>
    </row>
    <row r="369" spans="1:11" ht="18" x14ac:dyDescent="0.35">
      <c r="A369" s="377">
        <v>4.0999999999999996</v>
      </c>
      <c r="B369" s="378" t="s">
        <v>742</v>
      </c>
      <c r="C369" s="378"/>
      <c r="D369" s="504">
        <v>1</v>
      </c>
      <c r="E369" s="504">
        <v>3</v>
      </c>
      <c r="F369" s="424"/>
      <c r="G369" s="424"/>
      <c r="H369" s="424"/>
      <c r="I369" s="424"/>
      <c r="J369" s="424"/>
      <c r="K369" s="378"/>
    </row>
    <row r="370" spans="1:11" x14ac:dyDescent="0.3">
      <c r="A370" s="379" t="s">
        <v>86</v>
      </c>
      <c r="B370" s="380" t="s">
        <v>743</v>
      </c>
      <c r="C370" s="380"/>
      <c r="D370" s="391">
        <v>1</v>
      </c>
      <c r="E370" s="391">
        <v>3</v>
      </c>
      <c r="F370" s="423"/>
      <c r="G370" s="423"/>
      <c r="H370" s="423"/>
      <c r="I370" s="423"/>
      <c r="J370" s="423"/>
      <c r="K370" s="380"/>
    </row>
    <row r="371" spans="1:11" x14ac:dyDescent="0.3">
      <c r="A371" s="381" t="s">
        <v>1132</v>
      </c>
      <c r="B371" s="382" t="s">
        <v>745</v>
      </c>
      <c r="C371" s="382"/>
      <c r="D371" s="503">
        <v>1</v>
      </c>
      <c r="E371" s="503">
        <v>3</v>
      </c>
      <c r="F371" s="422"/>
      <c r="G371" s="422"/>
      <c r="H371" s="422"/>
      <c r="I371" s="422"/>
      <c r="J371" s="422"/>
      <c r="K371" s="382"/>
    </row>
    <row r="372" spans="1:11" x14ac:dyDescent="0.3">
      <c r="A372" s="383" t="s">
        <v>1133</v>
      </c>
      <c r="B372" s="384" t="s">
        <v>747</v>
      </c>
      <c r="C372" s="384"/>
      <c r="D372" s="393">
        <v>1</v>
      </c>
      <c r="E372" s="393">
        <v>3</v>
      </c>
      <c r="F372" s="418">
        <v>0</v>
      </c>
      <c r="G372" s="418">
        <f>E372*F372</f>
        <v>0</v>
      </c>
      <c r="H372" s="418">
        <f>$H$4*G372</f>
        <v>0</v>
      </c>
      <c r="I372" s="418">
        <f>G372+H372</f>
        <v>0</v>
      </c>
      <c r="J372" s="419"/>
      <c r="K372" s="118"/>
    </row>
    <row r="373" spans="1:11" x14ac:dyDescent="0.3">
      <c r="A373" s="381" t="s">
        <v>1134</v>
      </c>
      <c r="B373" s="382" t="s">
        <v>749</v>
      </c>
      <c r="C373" s="382"/>
      <c r="D373" s="503">
        <v>1</v>
      </c>
      <c r="E373" s="503">
        <v>3</v>
      </c>
      <c r="F373" s="422"/>
      <c r="G373" s="422"/>
      <c r="H373" s="422"/>
      <c r="I373" s="422"/>
      <c r="J373" s="422"/>
      <c r="K373" s="382"/>
    </row>
    <row r="374" spans="1:11" x14ac:dyDescent="0.3">
      <c r="A374" s="383" t="s">
        <v>1135</v>
      </c>
      <c r="B374" s="384" t="s">
        <v>751</v>
      </c>
      <c r="C374" s="384"/>
      <c r="D374" s="393">
        <v>0</v>
      </c>
      <c r="E374" s="393">
        <v>0</v>
      </c>
      <c r="F374" s="418">
        <v>0</v>
      </c>
      <c r="G374" s="418">
        <f>E374*F374</f>
        <v>0</v>
      </c>
      <c r="H374" s="418">
        <f>$H$4*G374</f>
        <v>0</v>
      </c>
      <c r="I374" s="418">
        <f>G374+H374</f>
        <v>0</v>
      </c>
      <c r="J374" s="419"/>
      <c r="K374" s="118"/>
    </row>
    <row r="375" spans="1:11" x14ac:dyDescent="0.3">
      <c r="A375" s="383" t="s">
        <v>1136</v>
      </c>
      <c r="B375" s="384" t="s">
        <v>753</v>
      </c>
      <c r="C375" s="384"/>
      <c r="D375" s="393">
        <v>2</v>
      </c>
      <c r="E375" s="393">
        <v>6</v>
      </c>
      <c r="F375" s="418">
        <v>0</v>
      </c>
      <c r="G375" s="418">
        <f>E375*F375</f>
        <v>0</v>
      </c>
      <c r="H375" s="418">
        <f>$H$4*G375</f>
        <v>0</v>
      </c>
      <c r="I375" s="418">
        <f>G375+H375</f>
        <v>0</v>
      </c>
      <c r="J375" s="419"/>
      <c r="K375" s="118"/>
    </row>
    <row r="376" spans="1:11" x14ac:dyDescent="0.3">
      <c r="A376" s="383" t="s">
        <v>1137</v>
      </c>
      <c r="B376" s="384" t="s">
        <v>755</v>
      </c>
      <c r="C376" s="384"/>
      <c r="D376" s="393">
        <v>1</v>
      </c>
      <c r="E376" s="393">
        <v>3</v>
      </c>
      <c r="F376" s="418">
        <v>0</v>
      </c>
      <c r="G376" s="418">
        <f>E376*F376</f>
        <v>0</v>
      </c>
      <c r="H376" s="418">
        <f>$H$4*G376</f>
        <v>0</v>
      </c>
      <c r="I376" s="418">
        <f>G376+H376</f>
        <v>0</v>
      </c>
      <c r="J376" s="419"/>
      <c r="K376" s="118"/>
    </row>
    <row r="377" spans="1:11" x14ac:dyDescent="0.3">
      <c r="A377" s="383" t="s">
        <v>1137</v>
      </c>
      <c r="B377" s="384" t="s">
        <v>450</v>
      </c>
      <c r="C377" s="384"/>
      <c r="D377" s="393">
        <v>0</v>
      </c>
      <c r="E377" s="393">
        <v>0</v>
      </c>
      <c r="F377" s="418">
        <v>0</v>
      </c>
      <c r="G377" s="418">
        <f>E377*F377</f>
        <v>0</v>
      </c>
      <c r="H377" s="418">
        <f>$H$4*G377</f>
        <v>0</v>
      </c>
      <c r="I377" s="418">
        <f>G377+H377</f>
        <v>0</v>
      </c>
      <c r="J377" s="419"/>
      <c r="K377" s="118"/>
    </row>
    <row r="378" spans="1:11" x14ac:dyDescent="0.3">
      <c r="A378" s="383" t="s">
        <v>1138</v>
      </c>
      <c r="B378" s="384" t="s">
        <v>758</v>
      </c>
      <c r="C378" s="384"/>
      <c r="D378" s="393">
        <v>0</v>
      </c>
      <c r="E378" s="393">
        <v>0</v>
      </c>
      <c r="F378" s="418">
        <v>0</v>
      </c>
      <c r="G378" s="418">
        <f>E378*F378</f>
        <v>0</v>
      </c>
      <c r="H378" s="418">
        <f>$H$4*G378</f>
        <v>0</v>
      </c>
      <c r="I378" s="418">
        <f>G378+H378</f>
        <v>0</v>
      </c>
      <c r="J378" s="419"/>
      <c r="K378" s="118"/>
    </row>
    <row r="379" spans="1:11" x14ac:dyDescent="0.3">
      <c r="A379" s="379" t="s">
        <v>87</v>
      </c>
      <c r="B379" s="380" t="s">
        <v>759</v>
      </c>
      <c r="C379" s="380"/>
      <c r="D379" s="391">
        <v>1</v>
      </c>
      <c r="E379" s="391">
        <v>3</v>
      </c>
      <c r="F379" s="423"/>
      <c r="G379" s="423"/>
      <c r="H379" s="423"/>
      <c r="I379" s="423"/>
      <c r="J379" s="423"/>
      <c r="K379" s="380"/>
    </row>
    <row r="380" spans="1:11" x14ac:dyDescent="0.3">
      <c r="A380" s="381" t="s">
        <v>1139</v>
      </c>
      <c r="B380" s="382" t="s">
        <v>761</v>
      </c>
      <c r="C380" s="382"/>
      <c r="D380" s="503">
        <v>1</v>
      </c>
      <c r="E380" s="503">
        <v>3</v>
      </c>
      <c r="F380" s="422"/>
      <c r="G380" s="422"/>
      <c r="H380" s="422"/>
      <c r="I380" s="422"/>
      <c r="J380" s="422"/>
      <c r="K380" s="382"/>
    </row>
    <row r="381" spans="1:11" x14ac:dyDescent="0.3">
      <c r="A381" s="383" t="s">
        <v>1140</v>
      </c>
      <c r="B381" s="384" t="s">
        <v>763</v>
      </c>
      <c r="C381" s="384"/>
      <c r="D381" s="393">
        <v>1</v>
      </c>
      <c r="E381" s="393">
        <v>3</v>
      </c>
      <c r="F381" s="418">
        <v>0</v>
      </c>
      <c r="G381" s="418">
        <f>E381*F381</f>
        <v>0</v>
      </c>
      <c r="H381" s="418">
        <f>$H$4*G381</f>
        <v>0</v>
      </c>
      <c r="I381" s="418">
        <f>G381+H381</f>
        <v>0</v>
      </c>
      <c r="J381" s="419"/>
      <c r="K381" s="118"/>
    </row>
    <row r="382" spans="1:11" x14ac:dyDescent="0.3">
      <c r="A382" s="383" t="s">
        <v>1141</v>
      </c>
      <c r="B382" s="384" t="s">
        <v>766</v>
      </c>
      <c r="C382" s="384"/>
      <c r="D382" s="393">
        <v>1</v>
      </c>
      <c r="E382" s="393">
        <v>3</v>
      </c>
      <c r="F382" s="418">
        <v>0</v>
      </c>
      <c r="G382" s="418">
        <f>E382*F382</f>
        <v>0</v>
      </c>
      <c r="H382" s="418">
        <f>$H$4*G382</f>
        <v>0</v>
      </c>
      <c r="I382" s="418">
        <f>G382+H382</f>
        <v>0</v>
      </c>
      <c r="J382" s="419"/>
      <c r="K382" s="118"/>
    </row>
    <row r="383" spans="1:11" x14ac:dyDescent="0.3">
      <c r="A383" s="383" t="s">
        <v>1142</v>
      </c>
      <c r="B383" s="384" t="s">
        <v>768</v>
      </c>
      <c r="C383" s="384"/>
      <c r="D383" s="393">
        <v>1</v>
      </c>
      <c r="E383" s="393">
        <v>3</v>
      </c>
      <c r="F383" s="418">
        <v>0</v>
      </c>
      <c r="G383" s="418">
        <f>E383*F383</f>
        <v>0</v>
      </c>
      <c r="H383" s="418">
        <f>$H$4*G383</f>
        <v>0</v>
      </c>
      <c r="I383" s="418">
        <f>G383+H383</f>
        <v>0</v>
      </c>
      <c r="J383" s="419"/>
      <c r="K383" s="118"/>
    </row>
    <row r="384" spans="1:11" x14ac:dyDescent="0.3">
      <c r="A384" s="381" t="s">
        <v>1143</v>
      </c>
      <c r="B384" s="382" t="s">
        <v>770</v>
      </c>
      <c r="C384" s="382"/>
      <c r="D384" s="503">
        <v>0</v>
      </c>
      <c r="E384" s="503">
        <v>0</v>
      </c>
      <c r="F384" s="422"/>
      <c r="G384" s="422"/>
      <c r="H384" s="422"/>
      <c r="I384" s="422"/>
      <c r="J384" s="422"/>
      <c r="K384" s="382"/>
    </row>
    <row r="385" spans="1:11" x14ac:dyDescent="0.3">
      <c r="A385" s="383" t="s">
        <v>1144</v>
      </c>
      <c r="B385" s="384" t="s">
        <v>763</v>
      </c>
      <c r="C385" s="384"/>
      <c r="D385" s="393">
        <v>0</v>
      </c>
      <c r="E385" s="393">
        <v>0</v>
      </c>
      <c r="F385" s="418">
        <v>0</v>
      </c>
      <c r="G385" s="418">
        <f>E385*F385</f>
        <v>0</v>
      </c>
      <c r="H385" s="418">
        <f>$H$4*G385</f>
        <v>0</v>
      </c>
      <c r="I385" s="418">
        <f>G385+H385</f>
        <v>0</v>
      </c>
      <c r="J385" s="419"/>
      <c r="K385" s="118"/>
    </row>
    <row r="386" spans="1:11" x14ac:dyDescent="0.3">
      <c r="A386" s="381" t="s">
        <v>1145</v>
      </c>
      <c r="B386" s="382" t="s">
        <v>773</v>
      </c>
      <c r="C386" s="382"/>
      <c r="D386" s="503">
        <v>1</v>
      </c>
      <c r="E386" s="503">
        <v>3</v>
      </c>
      <c r="F386" s="422"/>
      <c r="G386" s="422"/>
      <c r="H386" s="422"/>
      <c r="I386" s="422"/>
      <c r="J386" s="422"/>
      <c r="K386" s="382"/>
    </row>
    <row r="387" spans="1:11" x14ac:dyDescent="0.3">
      <c r="A387" s="383" t="s">
        <v>1146</v>
      </c>
      <c r="B387" s="384" t="s">
        <v>775</v>
      </c>
      <c r="C387" s="384"/>
      <c r="D387" s="393">
        <v>1</v>
      </c>
      <c r="E387" s="393">
        <v>3</v>
      </c>
      <c r="F387" s="418">
        <v>0</v>
      </c>
      <c r="G387" s="418">
        <f>E387*F387</f>
        <v>0</v>
      </c>
      <c r="H387" s="418">
        <f>$H$4*G387</f>
        <v>0</v>
      </c>
      <c r="I387" s="418">
        <f>G387+H387</f>
        <v>0</v>
      </c>
      <c r="J387" s="419"/>
      <c r="K387" s="118"/>
    </row>
    <row r="388" spans="1:11" x14ac:dyDescent="0.3">
      <c r="A388" s="383" t="s">
        <v>1147</v>
      </c>
      <c r="B388" s="384" t="s">
        <v>777</v>
      </c>
      <c r="C388" s="384"/>
      <c r="D388" s="393">
        <v>1</v>
      </c>
      <c r="E388" s="393">
        <v>3</v>
      </c>
      <c r="F388" s="418">
        <v>0</v>
      </c>
      <c r="G388" s="418">
        <f>E388*F388</f>
        <v>0</v>
      </c>
      <c r="H388" s="418">
        <f>$H$4*G388</f>
        <v>0</v>
      </c>
      <c r="I388" s="418">
        <f>G388+H388</f>
        <v>0</v>
      </c>
      <c r="J388" s="419"/>
      <c r="K388" s="118"/>
    </row>
    <row r="389" spans="1:11" x14ac:dyDescent="0.3">
      <c r="A389" s="381" t="s">
        <v>1148</v>
      </c>
      <c r="B389" s="382" t="s">
        <v>392</v>
      </c>
      <c r="C389" s="382"/>
      <c r="D389" s="503">
        <v>0</v>
      </c>
      <c r="E389" s="503">
        <v>0</v>
      </c>
      <c r="F389" s="422"/>
      <c r="G389" s="422"/>
      <c r="H389" s="422"/>
      <c r="I389" s="422"/>
      <c r="J389" s="422"/>
      <c r="K389" s="382"/>
    </row>
    <row r="390" spans="1:11" x14ac:dyDescent="0.3">
      <c r="A390" s="383" t="s">
        <v>1149</v>
      </c>
      <c r="B390" s="384" t="s">
        <v>780</v>
      </c>
      <c r="C390" s="384"/>
      <c r="D390" s="393">
        <v>0</v>
      </c>
      <c r="E390" s="393">
        <v>0</v>
      </c>
      <c r="F390" s="418">
        <v>0</v>
      </c>
      <c r="G390" s="418">
        <f>E390*F390</f>
        <v>0</v>
      </c>
      <c r="H390" s="418">
        <f>$H$4*G390</f>
        <v>0</v>
      </c>
      <c r="I390" s="418">
        <f>G390+H390</f>
        <v>0</v>
      </c>
      <c r="J390" s="419"/>
      <c r="K390" s="118"/>
    </row>
    <row r="391" spans="1:11" x14ac:dyDescent="0.3">
      <c r="A391" s="386" t="s">
        <v>1150</v>
      </c>
      <c r="B391" s="385" t="s">
        <v>764</v>
      </c>
      <c r="C391" s="385"/>
      <c r="D391" s="393">
        <v>0</v>
      </c>
      <c r="E391" s="393">
        <v>0</v>
      </c>
      <c r="F391" s="418">
        <v>0</v>
      </c>
      <c r="G391" s="418">
        <f>E391*F391</f>
        <v>0</v>
      </c>
      <c r="H391" s="418">
        <f>$H$4*G391</f>
        <v>0</v>
      </c>
      <c r="I391" s="418">
        <f>G391+H391</f>
        <v>0</v>
      </c>
      <c r="J391" s="419"/>
      <c r="K391" s="118"/>
    </row>
    <row r="392" spans="1:11" x14ac:dyDescent="0.3">
      <c r="A392" s="386" t="s">
        <v>1151</v>
      </c>
      <c r="B392" s="385" t="s">
        <v>783</v>
      </c>
      <c r="C392" s="385"/>
      <c r="D392" s="393">
        <v>0</v>
      </c>
      <c r="E392" s="393">
        <v>0</v>
      </c>
      <c r="F392" s="418">
        <v>0</v>
      </c>
      <c r="G392" s="418">
        <f>E392*F392</f>
        <v>0</v>
      </c>
      <c r="H392" s="418">
        <f>$H$4*G392</f>
        <v>0</v>
      </c>
      <c r="I392" s="418">
        <f>G392+H392</f>
        <v>0</v>
      </c>
      <c r="J392" s="419"/>
      <c r="K392" s="118"/>
    </row>
    <row r="393" spans="1:11" x14ac:dyDescent="0.3">
      <c r="A393" s="386" t="s">
        <v>1152</v>
      </c>
      <c r="B393" s="385" t="s">
        <v>785</v>
      </c>
      <c r="C393" s="385"/>
      <c r="D393" s="393">
        <v>0</v>
      </c>
      <c r="E393" s="393">
        <v>0</v>
      </c>
      <c r="F393" s="418">
        <v>0</v>
      </c>
      <c r="G393" s="418">
        <f>E393*F393</f>
        <v>0</v>
      </c>
      <c r="H393" s="418">
        <f>$H$4*G393</f>
        <v>0</v>
      </c>
      <c r="I393" s="418">
        <f>G393+H393</f>
        <v>0</v>
      </c>
      <c r="J393" s="419"/>
      <c r="K393" s="118"/>
    </row>
    <row r="394" spans="1:11" x14ac:dyDescent="0.3">
      <c r="A394" s="381" t="s">
        <v>1153</v>
      </c>
      <c r="B394" s="382" t="s">
        <v>787</v>
      </c>
      <c r="C394" s="382"/>
      <c r="D394" s="503">
        <v>1</v>
      </c>
      <c r="E394" s="503">
        <v>3</v>
      </c>
      <c r="F394" s="422"/>
      <c r="G394" s="422"/>
      <c r="H394" s="422"/>
      <c r="I394" s="422"/>
      <c r="J394" s="422"/>
      <c r="K394" s="382"/>
    </row>
    <row r="395" spans="1:11" x14ac:dyDescent="0.3">
      <c r="A395" s="383" t="s">
        <v>1154</v>
      </c>
      <c r="B395" s="384" t="s">
        <v>789</v>
      </c>
      <c r="C395" s="384"/>
      <c r="D395" s="393">
        <v>1</v>
      </c>
      <c r="E395" s="393">
        <v>3</v>
      </c>
      <c r="F395" s="418">
        <v>0</v>
      </c>
      <c r="G395" s="418">
        <f t="shared" ref="G395:G401" si="27">E395*F395</f>
        <v>0</v>
      </c>
      <c r="H395" s="418">
        <f t="shared" ref="H395:H401" si="28">$H$4*G395</f>
        <v>0</v>
      </c>
      <c r="I395" s="418">
        <f t="shared" ref="I395:I401" si="29">G395+H395</f>
        <v>0</v>
      </c>
      <c r="J395" s="419"/>
      <c r="K395" s="118"/>
    </row>
    <row r="396" spans="1:11" x14ac:dyDescent="0.3">
      <c r="A396" s="386" t="s">
        <v>1155</v>
      </c>
      <c r="B396" s="385" t="s">
        <v>791</v>
      </c>
      <c r="C396" s="385"/>
      <c r="D396" s="393">
        <v>1</v>
      </c>
      <c r="E396" s="393">
        <v>3</v>
      </c>
      <c r="F396" s="418">
        <v>0</v>
      </c>
      <c r="G396" s="418">
        <f t="shared" si="27"/>
        <v>0</v>
      </c>
      <c r="H396" s="418">
        <f t="shared" si="28"/>
        <v>0</v>
      </c>
      <c r="I396" s="418">
        <f t="shared" si="29"/>
        <v>0</v>
      </c>
      <c r="J396" s="419"/>
      <c r="K396" s="118"/>
    </row>
    <row r="397" spans="1:11" x14ac:dyDescent="0.3">
      <c r="A397" s="383" t="s">
        <v>1156</v>
      </c>
      <c r="B397" s="384" t="s">
        <v>793</v>
      </c>
      <c r="C397" s="384"/>
      <c r="D397" s="393">
        <v>1</v>
      </c>
      <c r="E397" s="393">
        <v>3</v>
      </c>
      <c r="F397" s="418">
        <v>0</v>
      </c>
      <c r="G397" s="418">
        <f t="shared" si="27"/>
        <v>0</v>
      </c>
      <c r="H397" s="418">
        <f t="shared" si="28"/>
        <v>0</v>
      </c>
      <c r="I397" s="418">
        <f t="shared" si="29"/>
        <v>0</v>
      </c>
      <c r="J397" s="419"/>
      <c r="K397" s="118"/>
    </row>
    <row r="398" spans="1:11" x14ac:dyDescent="0.3">
      <c r="A398" s="386" t="s">
        <v>1157</v>
      </c>
      <c r="B398" s="385" t="s">
        <v>791</v>
      </c>
      <c r="C398" s="385"/>
      <c r="D398" s="393">
        <v>1</v>
      </c>
      <c r="E398" s="393">
        <v>3</v>
      </c>
      <c r="F398" s="418">
        <v>0</v>
      </c>
      <c r="G398" s="418">
        <f t="shared" si="27"/>
        <v>0</v>
      </c>
      <c r="H398" s="418">
        <f t="shared" si="28"/>
        <v>0</v>
      </c>
      <c r="I398" s="418">
        <f t="shared" si="29"/>
        <v>0</v>
      </c>
      <c r="J398" s="419"/>
      <c r="K398" s="118"/>
    </row>
    <row r="399" spans="1:11" x14ac:dyDescent="0.3">
      <c r="A399" s="383" t="s">
        <v>1158</v>
      </c>
      <c r="B399" s="384" t="s">
        <v>796</v>
      </c>
      <c r="C399" s="384"/>
      <c r="D399" s="393">
        <v>0</v>
      </c>
      <c r="E399" s="393">
        <v>0</v>
      </c>
      <c r="F399" s="418">
        <v>0</v>
      </c>
      <c r="G399" s="418">
        <f t="shared" si="27"/>
        <v>0</v>
      </c>
      <c r="H399" s="418">
        <f t="shared" si="28"/>
        <v>0</v>
      </c>
      <c r="I399" s="418">
        <f t="shared" si="29"/>
        <v>0</v>
      </c>
      <c r="J399" s="419"/>
      <c r="K399" s="118"/>
    </row>
    <row r="400" spans="1:11" x14ac:dyDescent="0.3">
      <c r="A400" s="383" t="s">
        <v>1159</v>
      </c>
      <c r="B400" s="384" t="s">
        <v>798</v>
      </c>
      <c r="C400" s="384"/>
      <c r="D400" s="393">
        <v>0</v>
      </c>
      <c r="E400" s="393">
        <v>0</v>
      </c>
      <c r="F400" s="418">
        <v>0</v>
      </c>
      <c r="G400" s="418">
        <f t="shared" si="27"/>
        <v>0</v>
      </c>
      <c r="H400" s="418">
        <f t="shared" si="28"/>
        <v>0</v>
      </c>
      <c r="I400" s="418">
        <f t="shared" si="29"/>
        <v>0</v>
      </c>
      <c r="J400" s="419"/>
      <c r="K400" s="118"/>
    </row>
    <row r="401" spans="1:11" x14ac:dyDescent="0.3">
      <c r="A401" s="383" t="s">
        <v>1160</v>
      </c>
      <c r="B401" s="384" t="s">
        <v>800</v>
      </c>
      <c r="C401" s="384"/>
      <c r="D401" s="393">
        <v>1</v>
      </c>
      <c r="E401" s="393">
        <v>3</v>
      </c>
      <c r="F401" s="418">
        <v>0</v>
      </c>
      <c r="G401" s="418">
        <f t="shared" si="27"/>
        <v>0</v>
      </c>
      <c r="H401" s="418">
        <f t="shared" si="28"/>
        <v>0</v>
      </c>
      <c r="I401" s="418">
        <f t="shared" si="29"/>
        <v>0</v>
      </c>
      <c r="J401" s="419"/>
      <c r="K401" s="118"/>
    </row>
    <row r="402" spans="1:11" x14ac:dyDescent="0.3">
      <c r="A402" s="379" t="s">
        <v>88</v>
      </c>
      <c r="B402" s="380" t="s">
        <v>801</v>
      </c>
      <c r="C402" s="380"/>
      <c r="D402" s="391">
        <v>1</v>
      </c>
      <c r="E402" s="391">
        <v>3</v>
      </c>
      <c r="F402" s="423"/>
      <c r="G402" s="423"/>
      <c r="H402" s="423"/>
      <c r="I402" s="423"/>
      <c r="J402" s="423"/>
      <c r="K402" s="380"/>
    </row>
    <row r="403" spans="1:11" x14ac:dyDescent="0.3">
      <c r="A403" s="381" t="s">
        <v>89</v>
      </c>
      <c r="B403" s="382" t="s">
        <v>803</v>
      </c>
      <c r="C403" s="382"/>
      <c r="D403" s="503">
        <v>1</v>
      </c>
      <c r="E403" s="503">
        <v>3</v>
      </c>
      <c r="F403" s="422"/>
      <c r="G403" s="422"/>
      <c r="H403" s="422"/>
      <c r="I403" s="422"/>
      <c r="J403" s="422"/>
      <c r="K403" s="382"/>
    </row>
    <row r="404" spans="1:11" x14ac:dyDescent="0.3">
      <c r="A404" s="383" t="s">
        <v>1161</v>
      </c>
      <c r="B404" s="384" t="s">
        <v>805</v>
      </c>
      <c r="C404" s="384"/>
      <c r="D404" s="393">
        <v>1</v>
      </c>
      <c r="E404" s="393">
        <v>3</v>
      </c>
      <c r="F404" s="418">
        <v>0</v>
      </c>
      <c r="G404" s="418">
        <f>E404*F404</f>
        <v>0</v>
      </c>
      <c r="H404" s="418">
        <f>$H$4*G404</f>
        <v>0</v>
      </c>
      <c r="I404" s="418">
        <f>G404+H404</f>
        <v>0</v>
      </c>
      <c r="J404" s="419"/>
      <c r="K404" s="118"/>
    </row>
    <row r="405" spans="1:11" x14ac:dyDescent="0.3">
      <c r="A405" s="383" t="s">
        <v>1162</v>
      </c>
      <c r="B405" s="384" t="s">
        <v>807</v>
      </c>
      <c r="C405" s="384"/>
      <c r="D405" s="393">
        <v>1</v>
      </c>
      <c r="E405" s="393">
        <v>3</v>
      </c>
      <c r="F405" s="418">
        <v>0</v>
      </c>
      <c r="G405" s="418">
        <f>E405*F405</f>
        <v>0</v>
      </c>
      <c r="H405" s="418">
        <f>$H$4*G405</f>
        <v>0</v>
      </c>
      <c r="I405" s="418">
        <f>G405+H405</f>
        <v>0</v>
      </c>
      <c r="J405" s="419"/>
      <c r="K405" s="118"/>
    </row>
    <row r="406" spans="1:11" x14ac:dyDescent="0.3">
      <c r="A406" s="383" t="s">
        <v>1163</v>
      </c>
      <c r="B406" s="384" t="s">
        <v>809</v>
      </c>
      <c r="C406" s="384"/>
      <c r="D406" s="393">
        <v>1</v>
      </c>
      <c r="E406" s="393">
        <v>3</v>
      </c>
      <c r="F406" s="418">
        <v>0</v>
      </c>
      <c r="G406" s="418">
        <f>E406*F406</f>
        <v>0</v>
      </c>
      <c r="H406" s="418">
        <f>$H$4*G406</f>
        <v>0</v>
      </c>
      <c r="I406" s="418">
        <f>G406+H406</f>
        <v>0</v>
      </c>
      <c r="J406" s="419"/>
      <c r="K406" s="118"/>
    </row>
    <row r="407" spans="1:11" x14ac:dyDescent="0.3">
      <c r="A407" s="381" t="s">
        <v>90</v>
      </c>
      <c r="B407" s="382" t="s">
        <v>811</v>
      </c>
      <c r="C407" s="382"/>
      <c r="D407" s="503">
        <v>0</v>
      </c>
      <c r="E407" s="503">
        <v>0</v>
      </c>
      <c r="F407" s="422"/>
      <c r="G407" s="422"/>
      <c r="H407" s="422"/>
      <c r="I407" s="422"/>
      <c r="J407" s="422"/>
      <c r="K407" s="382"/>
    </row>
    <row r="408" spans="1:11" x14ac:dyDescent="0.3">
      <c r="A408" s="383" t="s">
        <v>1164</v>
      </c>
      <c r="B408" s="384" t="s">
        <v>805</v>
      </c>
      <c r="C408" s="384"/>
      <c r="D408" s="393">
        <v>0</v>
      </c>
      <c r="E408" s="393">
        <v>0</v>
      </c>
      <c r="F408" s="418">
        <v>0</v>
      </c>
      <c r="G408" s="418">
        <f>E408*F408</f>
        <v>0</v>
      </c>
      <c r="H408" s="418">
        <f>$H$4*G408</f>
        <v>0</v>
      </c>
      <c r="I408" s="418">
        <f>G408+H408</f>
        <v>0</v>
      </c>
      <c r="J408" s="419"/>
      <c r="K408" s="118"/>
    </row>
    <row r="409" spans="1:11" x14ac:dyDescent="0.3">
      <c r="A409" s="381" t="s">
        <v>1165</v>
      </c>
      <c r="B409" s="382" t="s">
        <v>814</v>
      </c>
      <c r="C409" s="382"/>
      <c r="D409" s="503">
        <v>1</v>
      </c>
      <c r="E409" s="503">
        <v>3</v>
      </c>
      <c r="F409" s="422"/>
      <c r="G409" s="422"/>
      <c r="H409" s="422"/>
      <c r="I409" s="422"/>
      <c r="J409" s="422"/>
      <c r="K409" s="382"/>
    </row>
    <row r="410" spans="1:11" x14ac:dyDescent="0.3">
      <c r="A410" s="383" t="s">
        <v>1166</v>
      </c>
      <c r="B410" s="384" t="s">
        <v>816</v>
      </c>
      <c r="C410" s="384"/>
      <c r="D410" s="393">
        <v>1</v>
      </c>
      <c r="E410" s="393">
        <v>3</v>
      </c>
      <c r="F410" s="418">
        <v>0</v>
      </c>
      <c r="G410" s="418">
        <f>E410*F410</f>
        <v>0</v>
      </c>
      <c r="H410" s="418">
        <f>$H$4*G410</f>
        <v>0</v>
      </c>
      <c r="I410" s="418">
        <f>G410+H410</f>
        <v>0</v>
      </c>
      <c r="J410" s="419"/>
      <c r="K410" s="118"/>
    </row>
    <row r="411" spans="1:11" x14ac:dyDescent="0.3">
      <c r="A411" s="383" t="s">
        <v>1167</v>
      </c>
      <c r="B411" s="384" t="s">
        <v>818</v>
      </c>
      <c r="C411" s="384"/>
      <c r="D411" s="393">
        <v>1</v>
      </c>
      <c r="E411" s="393">
        <v>3</v>
      </c>
      <c r="F411" s="418">
        <v>0</v>
      </c>
      <c r="G411" s="418">
        <f>E411*F411</f>
        <v>0</v>
      </c>
      <c r="H411" s="418">
        <f>$H$4*G411</f>
        <v>0</v>
      </c>
      <c r="I411" s="418">
        <f>G411+H411</f>
        <v>0</v>
      </c>
      <c r="J411" s="419"/>
      <c r="K411" s="118"/>
    </row>
    <row r="412" spans="1:11" x14ac:dyDescent="0.3">
      <c r="A412" s="381" t="s">
        <v>1168</v>
      </c>
      <c r="B412" s="382" t="s">
        <v>391</v>
      </c>
      <c r="C412" s="382"/>
      <c r="D412" s="503">
        <v>0</v>
      </c>
      <c r="E412" s="503">
        <v>0</v>
      </c>
      <c r="F412" s="422"/>
      <c r="G412" s="422"/>
      <c r="H412" s="422"/>
      <c r="I412" s="422"/>
      <c r="J412" s="422"/>
      <c r="K412" s="382"/>
    </row>
    <row r="413" spans="1:11" x14ac:dyDescent="0.3">
      <c r="A413" s="383" t="s">
        <v>1169</v>
      </c>
      <c r="B413" s="384" t="s">
        <v>821</v>
      </c>
      <c r="C413" s="384"/>
      <c r="D413" s="393">
        <v>0</v>
      </c>
      <c r="E413" s="393">
        <v>0</v>
      </c>
      <c r="F413" s="418">
        <v>0</v>
      </c>
      <c r="G413" s="418">
        <f>E413*F413</f>
        <v>0</v>
      </c>
      <c r="H413" s="418">
        <f>$H$4*G413</f>
        <v>0</v>
      </c>
      <c r="I413" s="418">
        <f>G413+H413</f>
        <v>0</v>
      </c>
      <c r="J413" s="419"/>
      <c r="K413" s="118"/>
    </row>
    <row r="414" spans="1:11" x14ac:dyDescent="0.3">
      <c r="A414" s="383" t="s">
        <v>1170</v>
      </c>
      <c r="B414" s="385" t="s">
        <v>823</v>
      </c>
      <c r="C414" s="385"/>
      <c r="D414" s="393">
        <v>0</v>
      </c>
      <c r="E414" s="393">
        <v>0</v>
      </c>
      <c r="F414" s="418">
        <v>0</v>
      </c>
      <c r="G414" s="418">
        <f>E414*F414</f>
        <v>0</v>
      </c>
      <c r="H414" s="418">
        <f>$H$4*G414</f>
        <v>0</v>
      </c>
      <c r="I414" s="418">
        <f>G414+H414</f>
        <v>0</v>
      </c>
      <c r="J414" s="419"/>
      <c r="K414" s="118"/>
    </row>
    <row r="415" spans="1:11" x14ac:dyDescent="0.3">
      <c r="A415" s="383" t="s">
        <v>1171</v>
      </c>
      <c r="B415" s="385" t="s">
        <v>785</v>
      </c>
      <c r="C415" s="385"/>
      <c r="D415" s="393">
        <v>0</v>
      </c>
      <c r="E415" s="393">
        <v>0</v>
      </c>
      <c r="F415" s="418">
        <v>0</v>
      </c>
      <c r="G415" s="418">
        <f>E415*F415</f>
        <v>0</v>
      </c>
      <c r="H415" s="418">
        <f>$H$4*G415</f>
        <v>0</v>
      </c>
      <c r="I415" s="418">
        <f>G415+H415</f>
        <v>0</v>
      </c>
      <c r="J415" s="419"/>
      <c r="K415" s="118"/>
    </row>
    <row r="416" spans="1:11" x14ac:dyDescent="0.3">
      <c r="A416" s="381" t="s">
        <v>1172</v>
      </c>
      <c r="B416" s="382" t="s">
        <v>826</v>
      </c>
      <c r="C416" s="382"/>
      <c r="D416" s="503">
        <v>1</v>
      </c>
      <c r="E416" s="503">
        <v>3</v>
      </c>
      <c r="F416" s="422"/>
      <c r="G416" s="422"/>
      <c r="H416" s="422"/>
      <c r="I416" s="422"/>
      <c r="J416" s="422"/>
      <c r="K416" s="382"/>
    </row>
    <row r="417" spans="1:11" x14ac:dyDescent="0.3">
      <c r="A417" s="383" t="s">
        <v>1173</v>
      </c>
      <c r="B417" s="384" t="s">
        <v>789</v>
      </c>
      <c r="C417" s="384"/>
      <c r="D417" s="393">
        <v>1</v>
      </c>
      <c r="E417" s="393">
        <v>3</v>
      </c>
      <c r="F417" s="418">
        <v>0</v>
      </c>
      <c r="G417" s="418">
        <f t="shared" ref="G417:G423" si="30">E417*F417</f>
        <v>0</v>
      </c>
      <c r="H417" s="418">
        <f t="shared" ref="H417:H423" si="31">$H$4*G417</f>
        <v>0</v>
      </c>
      <c r="I417" s="418">
        <f t="shared" ref="I417:I423" si="32">G417+H417</f>
        <v>0</v>
      </c>
      <c r="J417" s="419"/>
      <c r="K417" s="118"/>
    </row>
    <row r="418" spans="1:11" x14ac:dyDescent="0.3">
      <c r="A418" s="386" t="s">
        <v>1174</v>
      </c>
      <c r="B418" s="385" t="s">
        <v>791</v>
      </c>
      <c r="C418" s="385"/>
      <c r="D418" s="393">
        <v>1</v>
      </c>
      <c r="E418" s="393">
        <v>3</v>
      </c>
      <c r="F418" s="418">
        <v>0</v>
      </c>
      <c r="G418" s="418">
        <f t="shared" si="30"/>
        <v>0</v>
      </c>
      <c r="H418" s="418">
        <f t="shared" si="31"/>
        <v>0</v>
      </c>
      <c r="I418" s="418">
        <f t="shared" si="32"/>
        <v>0</v>
      </c>
      <c r="J418" s="419"/>
      <c r="K418" s="118"/>
    </row>
    <row r="419" spans="1:11" x14ac:dyDescent="0.3">
      <c r="A419" s="383" t="s">
        <v>1175</v>
      </c>
      <c r="B419" s="384" t="s">
        <v>793</v>
      </c>
      <c r="C419" s="384"/>
      <c r="D419" s="393">
        <v>1</v>
      </c>
      <c r="E419" s="393">
        <v>3</v>
      </c>
      <c r="F419" s="418">
        <v>0</v>
      </c>
      <c r="G419" s="418">
        <f t="shared" si="30"/>
        <v>0</v>
      </c>
      <c r="H419" s="418">
        <f t="shared" si="31"/>
        <v>0</v>
      </c>
      <c r="I419" s="418">
        <f t="shared" si="32"/>
        <v>0</v>
      </c>
      <c r="J419" s="419"/>
      <c r="K419" s="118"/>
    </row>
    <row r="420" spans="1:11" x14ac:dyDescent="0.3">
      <c r="A420" s="386" t="s">
        <v>1176</v>
      </c>
      <c r="B420" s="385" t="s">
        <v>791</v>
      </c>
      <c r="C420" s="385"/>
      <c r="D420" s="393">
        <v>1</v>
      </c>
      <c r="E420" s="393">
        <v>3</v>
      </c>
      <c r="F420" s="418">
        <v>0</v>
      </c>
      <c r="G420" s="418">
        <f t="shared" si="30"/>
        <v>0</v>
      </c>
      <c r="H420" s="418">
        <f t="shared" si="31"/>
        <v>0</v>
      </c>
      <c r="I420" s="418">
        <f t="shared" si="32"/>
        <v>0</v>
      </c>
      <c r="J420" s="419"/>
      <c r="K420" s="118"/>
    </row>
    <row r="421" spans="1:11" x14ac:dyDescent="0.3">
      <c r="A421" s="383" t="s">
        <v>1177</v>
      </c>
      <c r="B421" s="384" t="s">
        <v>796</v>
      </c>
      <c r="C421" s="384"/>
      <c r="D421" s="393">
        <v>0</v>
      </c>
      <c r="E421" s="393">
        <v>0</v>
      </c>
      <c r="F421" s="418">
        <v>0</v>
      </c>
      <c r="G421" s="418">
        <f t="shared" si="30"/>
        <v>0</v>
      </c>
      <c r="H421" s="418">
        <f t="shared" si="31"/>
        <v>0</v>
      </c>
      <c r="I421" s="418">
        <f t="shared" si="32"/>
        <v>0</v>
      </c>
      <c r="J421" s="419"/>
      <c r="K421" s="118"/>
    </row>
    <row r="422" spans="1:11" x14ac:dyDescent="0.3">
      <c r="A422" s="383" t="s">
        <v>1178</v>
      </c>
      <c r="B422" s="384" t="s">
        <v>798</v>
      </c>
      <c r="C422" s="384"/>
      <c r="D422" s="393">
        <v>0</v>
      </c>
      <c r="E422" s="393">
        <v>0</v>
      </c>
      <c r="F422" s="418">
        <v>0</v>
      </c>
      <c r="G422" s="418">
        <f t="shared" si="30"/>
        <v>0</v>
      </c>
      <c r="H422" s="418">
        <f t="shared" si="31"/>
        <v>0</v>
      </c>
      <c r="I422" s="418">
        <f t="shared" si="32"/>
        <v>0</v>
      </c>
      <c r="J422" s="419"/>
      <c r="K422" s="118"/>
    </row>
    <row r="423" spans="1:11" x14ac:dyDescent="0.3">
      <c r="A423" s="383" t="s">
        <v>1179</v>
      </c>
      <c r="B423" s="384" t="s">
        <v>800</v>
      </c>
      <c r="C423" s="384"/>
      <c r="D423" s="393">
        <v>0</v>
      </c>
      <c r="E423" s="393">
        <v>0</v>
      </c>
      <c r="F423" s="418">
        <v>0</v>
      </c>
      <c r="G423" s="418">
        <f t="shared" si="30"/>
        <v>0</v>
      </c>
      <c r="H423" s="418">
        <f t="shared" si="31"/>
        <v>0</v>
      </c>
      <c r="I423" s="418">
        <f t="shared" si="32"/>
        <v>0</v>
      </c>
      <c r="J423" s="419"/>
      <c r="K423" s="118"/>
    </row>
    <row r="424" spans="1:11" x14ac:dyDescent="0.3">
      <c r="A424" s="379" t="s">
        <v>1180</v>
      </c>
      <c r="B424" s="380" t="s">
        <v>835</v>
      </c>
      <c r="C424" s="380"/>
      <c r="D424" s="391">
        <v>0</v>
      </c>
      <c r="E424" s="391">
        <v>0</v>
      </c>
      <c r="F424" s="423"/>
      <c r="G424" s="423"/>
      <c r="H424" s="423"/>
      <c r="I424" s="423"/>
      <c r="J424" s="423"/>
      <c r="K424" s="380"/>
    </row>
    <row r="425" spans="1:11" x14ac:dyDescent="0.3">
      <c r="A425" s="381" t="s">
        <v>1181</v>
      </c>
      <c r="B425" s="382" t="s">
        <v>837</v>
      </c>
      <c r="C425" s="382"/>
      <c r="D425" s="503">
        <v>0</v>
      </c>
      <c r="E425" s="503">
        <v>0</v>
      </c>
      <c r="F425" s="422"/>
      <c r="G425" s="422"/>
      <c r="H425" s="422"/>
      <c r="I425" s="422"/>
      <c r="J425" s="422"/>
      <c r="K425" s="382"/>
    </row>
    <row r="426" spans="1:11" x14ac:dyDescent="0.3">
      <c r="A426" s="383" t="s">
        <v>1182</v>
      </c>
      <c r="B426" s="384" t="s">
        <v>839</v>
      </c>
      <c r="C426" s="384"/>
      <c r="D426" s="393">
        <v>0</v>
      </c>
      <c r="E426" s="393">
        <v>0</v>
      </c>
      <c r="F426" s="418">
        <v>0</v>
      </c>
      <c r="G426" s="418">
        <f>E426*F426</f>
        <v>0</v>
      </c>
      <c r="H426" s="418">
        <f>$H$4*G426</f>
        <v>0</v>
      </c>
      <c r="I426" s="418">
        <f>G426+H426</f>
        <v>0</v>
      </c>
      <c r="J426" s="419"/>
      <c r="K426" s="118"/>
    </row>
    <row r="427" spans="1:11" x14ac:dyDescent="0.3">
      <c r="A427" s="383" t="s">
        <v>1183</v>
      </c>
      <c r="B427" s="384" t="s">
        <v>841</v>
      </c>
      <c r="C427" s="384"/>
      <c r="D427" s="393">
        <v>0</v>
      </c>
      <c r="E427" s="393">
        <v>0</v>
      </c>
      <c r="F427" s="418">
        <v>0</v>
      </c>
      <c r="G427" s="418">
        <f>E427*F427</f>
        <v>0</v>
      </c>
      <c r="H427" s="418">
        <f>$H$4*G427</f>
        <v>0</v>
      </c>
      <c r="I427" s="418">
        <f>G427+H427</f>
        <v>0</v>
      </c>
      <c r="J427" s="419"/>
      <c r="K427" s="118"/>
    </row>
    <row r="428" spans="1:11" x14ac:dyDescent="0.3">
      <c r="A428" s="383" t="s">
        <v>1184</v>
      </c>
      <c r="B428" s="384" t="s">
        <v>843</v>
      </c>
      <c r="C428" s="384"/>
      <c r="D428" s="393">
        <v>0</v>
      </c>
      <c r="E428" s="393">
        <v>0</v>
      </c>
      <c r="F428" s="418">
        <v>0</v>
      </c>
      <c r="G428" s="418">
        <f>E428*F428</f>
        <v>0</v>
      </c>
      <c r="H428" s="418">
        <f>$H$4*G428</f>
        <v>0</v>
      </c>
      <c r="I428" s="418">
        <f>G428+H428</f>
        <v>0</v>
      </c>
      <c r="J428" s="419"/>
      <c r="K428" s="118"/>
    </row>
    <row r="429" spans="1:11" x14ac:dyDescent="0.3">
      <c r="A429" s="381" t="s">
        <v>1185</v>
      </c>
      <c r="B429" s="382" t="s">
        <v>845</v>
      </c>
      <c r="C429" s="382"/>
      <c r="D429" s="503">
        <v>0</v>
      </c>
      <c r="E429" s="503">
        <v>0</v>
      </c>
      <c r="F429" s="392"/>
      <c r="G429" s="392"/>
      <c r="H429" s="392"/>
      <c r="I429" s="392"/>
      <c r="J429" s="392"/>
      <c r="K429" s="392"/>
    </row>
    <row r="430" spans="1:11" x14ac:dyDescent="0.3">
      <c r="A430" s="383" t="s">
        <v>1186</v>
      </c>
      <c r="B430" s="384" t="s">
        <v>847</v>
      </c>
      <c r="C430" s="384"/>
      <c r="D430" s="393">
        <v>0</v>
      </c>
      <c r="E430" s="393">
        <v>0</v>
      </c>
      <c r="F430" s="418">
        <v>0</v>
      </c>
      <c r="G430" s="418">
        <f>E430*F430</f>
        <v>0</v>
      </c>
      <c r="H430" s="418">
        <f>$H$4*G430</f>
        <v>0</v>
      </c>
      <c r="I430" s="418">
        <f>G430+H430</f>
        <v>0</v>
      </c>
      <c r="J430" s="419"/>
      <c r="K430" s="118"/>
    </row>
    <row r="431" spans="1:11" x14ac:dyDescent="0.3">
      <c r="A431" s="383" t="s">
        <v>1187</v>
      </c>
      <c r="B431" s="384" t="s">
        <v>849</v>
      </c>
      <c r="C431" s="384"/>
      <c r="D431" s="393">
        <v>0</v>
      </c>
      <c r="E431" s="393">
        <v>0</v>
      </c>
      <c r="F431" s="418">
        <v>0</v>
      </c>
      <c r="G431" s="418">
        <f>E431*F431</f>
        <v>0</v>
      </c>
      <c r="H431" s="418">
        <f>$H$4*G431</f>
        <v>0</v>
      </c>
      <c r="I431" s="418">
        <f>G431+H431</f>
        <v>0</v>
      </c>
      <c r="J431" s="419"/>
      <c r="K431" s="118"/>
    </row>
    <row r="432" spans="1:11" x14ac:dyDescent="0.3">
      <c r="A432" s="381" t="s">
        <v>1188</v>
      </c>
      <c r="B432" s="382" t="s">
        <v>851</v>
      </c>
      <c r="C432" s="382"/>
      <c r="D432" s="503">
        <v>0</v>
      </c>
      <c r="E432" s="503">
        <v>0</v>
      </c>
      <c r="F432" s="392"/>
      <c r="G432" s="392"/>
      <c r="H432" s="392"/>
      <c r="I432" s="392"/>
      <c r="J432" s="392"/>
      <c r="K432" s="392"/>
    </row>
    <row r="433" spans="1:11" x14ac:dyDescent="0.3">
      <c r="A433" s="383" t="s">
        <v>1189</v>
      </c>
      <c r="B433" s="384" t="s">
        <v>853</v>
      </c>
      <c r="C433" s="384"/>
      <c r="D433" s="393">
        <v>0</v>
      </c>
      <c r="E433" s="393">
        <v>0</v>
      </c>
      <c r="F433" s="418">
        <v>0</v>
      </c>
      <c r="G433" s="418">
        <f>E433*F433</f>
        <v>0</v>
      </c>
      <c r="H433" s="418">
        <f>$H$4*G433</f>
        <v>0</v>
      </c>
      <c r="I433" s="418">
        <f>G433+H433</f>
        <v>0</v>
      </c>
      <c r="J433" s="419"/>
      <c r="K433" s="118"/>
    </row>
    <row r="434" spans="1:11" x14ac:dyDescent="0.3">
      <c r="A434" s="383" t="s">
        <v>1190</v>
      </c>
      <c r="B434" s="385" t="s">
        <v>855</v>
      </c>
      <c r="C434" s="385"/>
      <c r="D434" s="393">
        <v>0</v>
      </c>
      <c r="E434" s="393">
        <v>0</v>
      </c>
      <c r="F434" s="418">
        <v>0</v>
      </c>
      <c r="G434" s="418">
        <f>E434*F434</f>
        <v>0</v>
      </c>
      <c r="H434" s="418">
        <f>$H$4*G434</f>
        <v>0</v>
      </c>
      <c r="I434" s="418">
        <f>G434+H434</f>
        <v>0</v>
      </c>
      <c r="J434" s="419"/>
      <c r="K434" s="118"/>
    </row>
    <row r="435" spans="1:11" x14ac:dyDescent="0.3">
      <c r="A435" s="383" t="s">
        <v>1191</v>
      </c>
      <c r="B435" s="385" t="s">
        <v>785</v>
      </c>
      <c r="C435" s="385"/>
      <c r="D435" s="393">
        <v>0</v>
      </c>
      <c r="E435" s="393">
        <v>0</v>
      </c>
      <c r="F435" s="418">
        <v>0</v>
      </c>
      <c r="G435" s="418">
        <f>E435*F435</f>
        <v>0</v>
      </c>
      <c r="H435" s="418">
        <f>$H$4*G435</f>
        <v>0</v>
      </c>
      <c r="I435" s="418">
        <f>G435+H435</f>
        <v>0</v>
      </c>
      <c r="J435" s="419"/>
      <c r="K435" s="118"/>
    </row>
    <row r="436" spans="1:11" x14ac:dyDescent="0.3">
      <c r="A436" s="381" t="s">
        <v>1192</v>
      </c>
      <c r="B436" s="382" t="s">
        <v>858</v>
      </c>
      <c r="C436" s="382"/>
      <c r="D436" s="503">
        <v>0</v>
      </c>
      <c r="E436" s="503">
        <v>0</v>
      </c>
      <c r="F436" s="392"/>
      <c r="G436" s="392"/>
      <c r="H436" s="392"/>
      <c r="I436" s="392"/>
      <c r="J436" s="392"/>
      <c r="K436" s="392"/>
    </row>
    <row r="437" spans="1:11" x14ac:dyDescent="0.3">
      <c r="A437" s="383" t="s">
        <v>1193</v>
      </c>
      <c r="B437" s="384" t="s">
        <v>789</v>
      </c>
      <c r="C437" s="384"/>
      <c r="D437" s="393">
        <v>0</v>
      </c>
      <c r="E437" s="393">
        <v>0</v>
      </c>
      <c r="F437" s="418">
        <v>0</v>
      </c>
      <c r="G437" s="418">
        <f t="shared" ref="G437:G443" si="33">E437*F437</f>
        <v>0</v>
      </c>
      <c r="H437" s="418">
        <f t="shared" ref="H437:H443" si="34">$H$4*G437</f>
        <v>0</v>
      </c>
      <c r="I437" s="418">
        <f t="shared" ref="I437:I443" si="35">G437+H437</f>
        <v>0</v>
      </c>
      <c r="J437" s="419"/>
      <c r="K437" s="118"/>
    </row>
    <row r="438" spans="1:11" x14ac:dyDescent="0.3">
      <c r="A438" s="386" t="s">
        <v>1194</v>
      </c>
      <c r="B438" s="385" t="s">
        <v>791</v>
      </c>
      <c r="C438" s="385"/>
      <c r="D438" s="393">
        <v>0</v>
      </c>
      <c r="E438" s="393">
        <v>0</v>
      </c>
      <c r="F438" s="418">
        <v>0</v>
      </c>
      <c r="G438" s="418">
        <f t="shared" si="33"/>
        <v>0</v>
      </c>
      <c r="H438" s="418">
        <f t="shared" si="34"/>
        <v>0</v>
      </c>
      <c r="I438" s="418">
        <f t="shared" si="35"/>
        <v>0</v>
      </c>
      <c r="J438" s="419"/>
      <c r="K438" s="118"/>
    </row>
    <row r="439" spans="1:11" x14ac:dyDescent="0.3">
      <c r="A439" s="383" t="s">
        <v>1195</v>
      </c>
      <c r="B439" s="384" t="s">
        <v>793</v>
      </c>
      <c r="C439" s="384"/>
      <c r="D439" s="393">
        <v>0</v>
      </c>
      <c r="E439" s="393">
        <v>0</v>
      </c>
      <c r="F439" s="418">
        <v>0</v>
      </c>
      <c r="G439" s="418">
        <f t="shared" si="33"/>
        <v>0</v>
      </c>
      <c r="H439" s="418">
        <f t="shared" si="34"/>
        <v>0</v>
      </c>
      <c r="I439" s="418">
        <f t="shared" si="35"/>
        <v>0</v>
      </c>
      <c r="J439" s="419"/>
      <c r="K439" s="118"/>
    </row>
    <row r="440" spans="1:11" x14ac:dyDescent="0.3">
      <c r="A440" s="386" t="s">
        <v>1196</v>
      </c>
      <c r="B440" s="385" t="s">
        <v>791</v>
      </c>
      <c r="C440" s="385"/>
      <c r="D440" s="393">
        <v>0</v>
      </c>
      <c r="E440" s="393">
        <v>0</v>
      </c>
      <c r="F440" s="418">
        <v>0</v>
      </c>
      <c r="G440" s="418">
        <f t="shared" si="33"/>
        <v>0</v>
      </c>
      <c r="H440" s="418">
        <f t="shared" si="34"/>
        <v>0</v>
      </c>
      <c r="I440" s="418">
        <f t="shared" si="35"/>
        <v>0</v>
      </c>
      <c r="J440" s="419"/>
      <c r="K440" s="118"/>
    </row>
    <row r="441" spans="1:11" x14ac:dyDescent="0.3">
      <c r="A441" s="383" t="s">
        <v>1197</v>
      </c>
      <c r="B441" s="384" t="s">
        <v>796</v>
      </c>
      <c r="C441" s="384"/>
      <c r="D441" s="393">
        <v>0</v>
      </c>
      <c r="E441" s="393">
        <v>0</v>
      </c>
      <c r="F441" s="418">
        <v>0</v>
      </c>
      <c r="G441" s="418">
        <f t="shared" si="33"/>
        <v>0</v>
      </c>
      <c r="H441" s="418">
        <f t="shared" si="34"/>
        <v>0</v>
      </c>
      <c r="I441" s="418">
        <f t="shared" si="35"/>
        <v>0</v>
      </c>
      <c r="J441" s="419"/>
      <c r="K441" s="118"/>
    </row>
    <row r="442" spans="1:11" x14ac:dyDescent="0.3">
      <c r="A442" s="383" t="s">
        <v>1198</v>
      </c>
      <c r="B442" s="384" t="s">
        <v>798</v>
      </c>
      <c r="C442" s="384"/>
      <c r="D442" s="393">
        <v>0</v>
      </c>
      <c r="E442" s="393">
        <v>0</v>
      </c>
      <c r="F442" s="418">
        <v>0</v>
      </c>
      <c r="G442" s="418">
        <f t="shared" si="33"/>
        <v>0</v>
      </c>
      <c r="H442" s="418">
        <f t="shared" si="34"/>
        <v>0</v>
      </c>
      <c r="I442" s="418">
        <f t="shared" si="35"/>
        <v>0</v>
      </c>
      <c r="J442" s="419"/>
      <c r="K442" s="118"/>
    </row>
    <row r="443" spans="1:11" x14ac:dyDescent="0.3">
      <c r="A443" s="383" t="s">
        <v>1199</v>
      </c>
      <c r="B443" s="384" t="s">
        <v>800</v>
      </c>
      <c r="C443" s="384"/>
      <c r="D443" s="393">
        <v>0</v>
      </c>
      <c r="E443" s="393">
        <v>0</v>
      </c>
      <c r="F443" s="418">
        <v>0</v>
      </c>
      <c r="G443" s="418">
        <f t="shared" si="33"/>
        <v>0</v>
      </c>
      <c r="H443" s="418">
        <f t="shared" si="34"/>
        <v>0</v>
      </c>
      <c r="I443" s="418">
        <f t="shared" si="35"/>
        <v>0</v>
      </c>
      <c r="J443" s="419"/>
      <c r="K443" s="118"/>
    </row>
    <row r="444" spans="1:11" ht="18" x14ac:dyDescent="0.35">
      <c r="A444" s="377">
        <v>4.2</v>
      </c>
      <c r="B444" s="378" t="s">
        <v>866</v>
      </c>
      <c r="C444" s="378"/>
      <c r="D444" s="504">
        <v>1</v>
      </c>
      <c r="E444" s="504">
        <v>3</v>
      </c>
      <c r="F444" s="390"/>
      <c r="G444" s="390"/>
      <c r="H444" s="390"/>
      <c r="I444" s="390"/>
      <c r="J444" s="390"/>
      <c r="K444" s="390"/>
    </row>
    <row r="445" spans="1:11" x14ac:dyDescent="0.3">
      <c r="A445" s="379" t="s">
        <v>92</v>
      </c>
      <c r="B445" s="380" t="s">
        <v>743</v>
      </c>
      <c r="C445" s="380"/>
      <c r="D445" s="391">
        <v>2</v>
      </c>
      <c r="E445" s="391">
        <v>6</v>
      </c>
      <c r="F445" s="423"/>
      <c r="G445" s="423"/>
      <c r="H445" s="423"/>
      <c r="I445" s="423"/>
      <c r="J445" s="423"/>
      <c r="K445" s="380"/>
    </row>
    <row r="446" spans="1:11" x14ac:dyDescent="0.3">
      <c r="A446" s="383" t="s">
        <v>93</v>
      </c>
      <c r="B446" s="384" t="s">
        <v>868</v>
      </c>
      <c r="C446" s="384"/>
      <c r="D446" s="393">
        <v>2</v>
      </c>
      <c r="E446" s="393">
        <v>6</v>
      </c>
      <c r="F446" s="418">
        <v>0</v>
      </c>
      <c r="G446" s="418">
        <f>E446*F446</f>
        <v>0</v>
      </c>
      <c r="H446" s="418">
        <f>$H$4*G446</f>
        <v>0</v>
      </c>
      <c r="I446" s="418">
        <f>G446+H446</f>
        <v>0</v>
      </c>
      <c r="J446" s="419"/>
      <c r="K446" s="118"/>
    </row>
    <row r="447" spans="1:11" x14ac:dyDescent="0.3">
      <c r="A447" s="383" t="s">
        <v>94</v>
      </c>
      <c r="B447" s="384" t="s">
        <v>870</v>
      </c>
      <c r="C447" s="384"/>
      <c r="D447" s="393">
        <v>2</v>
      </c>
      <c r="E447" s="393">
        <v>6</v>
      </c>
      <c r="F447" s="418">
        <v>0</v>
      </c>
      <c r="G447" s="418">
        <f>E447*F447</f>
        <v>0</v>
      </c>
      <c r="H447" s="418">
        <f>$H$4*G447</f>
        <v>0</v>
      </c>
      <c r="I447" s="418">
        <f>G447+H447</f>
        <v>0</v>
      </c>
      <c r="J447" s="419"/>
      <c r="K447" s="118"/>
    </row>
    <row r="448" spans="1:11" x14ac:dyDescent="0.3">
      <c r="A448" s="383" t="s">
        <v>95</v>
      </c>
      <c r="B448" s="384" t="s">
        <v>872</v>
      </c>
      <c r="C448" s="384"/>
      <c r="D448" s="393">
        <v>2</v>
      </c>
      <c r="E448" s="393">
        <v>6</v>
      </c>
      <c r="F448" s="418">
        <v>0</v>
      </c>
      <c r="G448" s="418">
        <f>E448*F448</f>
        <v>0</v>
      </c>
      <c r="H448" s="418">
        <f>$H$4*G448</f>
        <v>0</v>
      </c>
      <c r="I448" s="418">
        <f>G448+H448</f>
        <v>0</v>
      </c>
      <c r="J448" s="419"/>
      <c r="K448" s="118"/>
    </row>
    <row r="449" spans="1:11" x14ac:dyDescent="0.3">
      <c r="A449" s="379" t="s">
        <v>96</v>
      </c>
      <c r="B449" s="380" t="s">
        <v>759</v>
      </c>
      <c r="C449" s="380"/>
      <c r="D449" s="391">
        <v>2</v>
      </c>
      <c r="E449" s="391">
        <v>6</v>
      </c>
      <c r="F449" s="391"/>
      <c r="G449" s="391"/>
      <c r="H449" s="391"/>
      <c r="I449" s="391"/>
      <c r="J449" s="391"/>
      <c r="K449" s="391"/>
    </row>
    <row r="450" spans="1:11" x14ac:dyDescent="0.3">
      <c r="A450" s="383" t="s">
        <v>1200</v>
      </c>
      <c r="B450" s="387" t="s">
        <v>874</v>
      </c>
      <c r="C450" s="387"/>
      <c r="D450" s="393">
        <v>2</v>
      </c>
      <c r="E450" s="393">
        <v>6</v>
      </c>
      <c r="F450" s="418">
        <v>0</v>
      </c>
      <c r="G450" s="418">
        <f>E450*F450</f>
        <v>0</v>
      </c>
      <c r="H450" s="418">
        <f>$H$4*G450</f>
        <v>0</v>
      </c>
      <c r="I450" s="418">
        <f>G450+H450</f>
        <v>0</v>
      </c>
      <c r="J450" s="419"/>
      <c r="K450" s="118"/>
    </row>
    <row r="451" spans="1:11" x14ac:dyDescent="0.3">
      <c r="A451" s="383" t="s">
        <v>1201</v>
      </c>
      <c r="B451" s="383" t="s">
        <v>876</v>
      </c>
      <c r="C451" s="383"/>
      <c r="D451" s="393">
        <v>1</v>
      </c>
      <c r="E451" s="393">
        <v>3</v>
      </c>
      <c r="F451" s="418">
        <v>0</v>
      </c>
      <c r="G451" s="418">
        <f>E451*F451</f>
        <v>0</v>
      </c>
      <c r="H451" s="418">
        <f>$H$4*G451</f>
        <v>0</v>
      </c>
      <c r="I451" s="418">
        <f>G451+H451</f>
        <v>0</v>
      </c>
      <c r="J451" s="419"/>
      <c r="K451" s="118"/>
    </row>
    <row r="452" spans="1:11" x14ac:dyDescent="0.3">
      <c r="A452" s="383" t="s">
        <v>1202</v>
      </c>
      <c r="B452" s="384" t="s">
        <v>878</v>
      </c>
      <c r="C452" s="384"/>
      <c r="D452" s="393">
        <v>2</v>
      </c>
      <c r="E452" s="393">
        <v>6</v>
      </c>
      <c r="F452" s="418">
        <v>0</v>
      </c>
      <c r="G452" s="418">
        <f>E452*F452</f>
        <v>0</v>
      </c>
      <c r="H452" s="418">
        <f>$H$4*G452</f>
        <v>0</v>
      </c>
      <c r="I452" s="418">
        <f>G452+H452</f>
        <v>0</v>
      </c>
      <c r="J452" s="419"/>
      <c r="K452" s="118"/>
    </row>
    <row r="453" spans="1:11" x14ac:dyDescent="0.3">
      <c r="A453" s="383" t="s">
        <v>1203</v>
      </c>
      <c r="B453" s="384" t="s">
        <v>870</v>
      </c>
      <c r="C453" s="384"/>
      <c r="D453" s="393">
        <v>2</v>
      </c>
      <c r="E453" s="393">
        <v>6</v>
      </c>
      <c r="F453" s="418">
        <v>0</v>
      </c>
      <c r="G453" s="418">
        <f>E453*F453</f>
        <v>0</v>
      </c>
      <c r="H453" s="418">
        <f>$H$4*G453</f>
        <v>0</v>
      </c>
      <c r="I453" s="418">
        <f>G453+H453</f>
        <v>0</v>
      </c>
      <c r="J453" s="419"/>
      <c r="K453" s="118"/>
    </row>
    <row r="454" spans="1:11" x14ac:dyDescent="0.3">
      <c r="A454" s="383" t="s">
        <v>1204</v>
      </c>
      <c r="B454" s="384" t="s">
        <v>872</v>
      </c>
      <c r="C454" s="384"/>
      <c r="D454" s="393">
        <v>2</v>
      </c>
      <c r="E454" s="393">
        <v>6</v>
      </c>
      <c r="F454" s="418">
        <v>0</v>
      </c>
      <c r="G454" s="418">
        <f>E454*F454</f>
        <v>0</v>
      </c>
      <c r="H454" s="418">
        <f>$H$4*G454</f>
        <v>0</v>
      </c>
      <c r="I454" s="418">
        <f>G454+H454</f>
        <v>0</v>
      </c>
      <c r="J454" s="419"/>
      <c r="K454" s="118"/>
    </row>
    <row r="455" spans="1:11" x14ac:dyDescent="0.3">
      <c r="A455" s="379" t="s">
        <v>97</v>
      </c>
      <c r="B455" s="380" t="s">
        <v>801</v>
      </c>
      <c r="C455" s="380"/>
      <c r="D455" s="391">
        <v>0</v>
      </c>
      <c r="E455" s="391">
        <v>0</v>
      </c>
      <c r="F455" s="391"/>
      <c r="G455" s="391"/>
      <c r="H455" s="391"/>
      <c r="I455" s="391"/>
      <c r="J455" s="391"/>
      <c r="K455" s="391"/>
    </row>
    <row r="456" spans="1:11" x14ac:dyDescent="0.3">
      <c r="A456" s="383" t="s">
        <v>1205</v>
      </c>
      <c r="B456" s="387" t="s">
        <v>882</v>
      </c>
      <c r="C456" s="387"/>
      <c r="D456" s="393">
        <v>0</v>
      </c>
      <c r="E456" s="393">
        <v>0</v>
      </c>
      <c r="F456" s="418">
        <v>0</v>
      </c>
      <c r="G456" s="418">
        <f>E456*F456</f>
        <v>0</v>
      </c>
      <c r="H456" s="418">
        <f>$H$4*G456</f>
        <v>0</v>
      </c>
      <c r="I456" s="418">
        <f>G456+H456</f>
        <v>0</v>
      </c>
      <c r="J456" s="419"/>
      <c r="K456" s="118"/>
    </row>
    <row r="457" spans="1:11" x14ac:dyDescent="0.3">
      <c r="A457" s="383" t="s">
        <v>1206</v>
      </c>
      <c r="B457" s="384" t="s">
        <v>884</v>
      </c>
      <c r="C457" s="384"/>
      <c r="D457" s="393">
        <v>0</v>
      </c>
      <c r="E457" s="393">
        <v>0</v>
      </c>
      <c r="F457" s="418">
        <v>0</v>
      </c>
      <c r="G457" s="418">
        <f>E457*F457</f>
        <v>0</v>
      </c>
      <c r="H457" s="418">
        <f>$H$4*G457</f>
        <v>0</v>
      </c>
      <c r="I457" s="418">
        <f>G457+H457</f>
        <v>0</v>
      </c>
      <c r="J457" s="419"/>
      <c r="K457" s="118"/>
    </row>
    <row r="458" spans="1:11" x14ac:dyDescent="0.3">
      <c r="A458" s="383" t="s">
        <v>1207</v>
      </c>
      <c r="B458" s="384" t="s">
        <v>870</v>
      </c>
      <c r="C458" s="384"/>
      <c r="D458" s="393">
        <v>0</v>
      </c>
      <c r="E458" s="393">
        <v>0</v>
      </c>
      <c r="F458" s="418">
        <v>0</v>
      </c>
      <c r="G458" s="418">
        <f>E458*F458</f>
        <v>0</v>
      </c>
      <c r="H458" s="418">
        <f>$H$4*G458</f>
        <v>0</v>
      </c>
      <c r="I458" s="418">
        <f>G458+H458</f>
        <v>0</v>
      </c>
      <c r="J458" s="419"/>
      <c r="K458" s="118"/>
    </row>
    <row r="459" spans="1:11" x14ac:dyDescent="0.3">
      <c r="A459" s="383" t="s">
        <v>1208</v>
      </c>
      <c r="B459" s="384" t="s">
        <v>872</v>
      </c>
      <c r="C459" s="384"/>
      <c r="D459" s="393">
        <v>0</v>
      </c>
      <c r="E459" s="393">
        <v>0</v>
      </c>
      <c r="F459" s="418">
        <v>0</v>
      </c>
      <c r="G459" s="418">
        <f>E459*F459</f>
        <v>0</v>
      </c>
      <c r="H459" s="418">
        <f>$H$4*G459</f>
        <v>0</v>
      </c>
      <c r="I459" s="418">
        <f>G459+H459</f>
        <v>0</v>
      </c>
      <c r="J459" s="419"/>
      <c r="K459" s="118"/>
    </row>
    <row r="460" spans="1:11" x14ac:dyDescent="0.3">
      <c r="A460" s="379" t="s">
        <v>520</v>
      </c>
      <c r="B460" s="380" t="s">
        <v>835</v>
      </c>
      <c r="C460" s="380"/>
      <c r="D460" s="391">
        <v>0</v>
      </c>
      <c r="E460" s="391">
        <v>0</v>
      </c>
      <c r="F460" s="391"/>
      <c r="G460" s="391"/>
      <c r="H460" s="391"/>
      <c r="I460" s="391"/>
      <c r="J460" s="391"/>
      <c r="K460" s="391"/>
    </row>
    <row r="461" spans="1:11" x14ac:dyDescent="0.3">
      <c r="A461" s="383" t="s">
        <v>1209</v>
      </c>
      <c r="B461" s="387" t="s">
        <v>888</v>
      </c>
      <c r="C461" s="387"/>
      <c r="D461" s="393">
        <v>0</v>
      </c>
      <c r="E461" s="393">
        <v>0</v>
      </c>
      <c r="F461" s="418">
        <v>0</v>
      </c>
      <c r="G461" s="418">
        <f>E461*F461</f>
        <v>0</v>
      </c>
      <c r="H461" s="418">
        <f>$H$4*G461</f>
        <v>0</v>
      </c>
      <c r="I461" s="418">
        <f>G461+H461</f>
        <v>0</v>
      </c>
      <c r="J461" s="419"/>
      <c r="K461" s="118"/>
    </row>
    <row r="462" spans="1:11" x14ac:dyDescent="0.3">
      <c r="A462" s="383" t="s">
        <v>1210</v>
      </c>
      <c r="B462" s="384" t="s">
        <v>890</v>
      </c>
      <c r="C462" s="384"/>
      <c r="D462" s="393">
        <v>0</v>
      </c>
      <c r="E462" s="393">
        <v>0</v>
      </c>
      <c r="F462" s="418">
        <v>0</v>
      </c>
      <c r="G462" s="418">
        <f>E462*F462</f>
        <v>0</v>
      </c>
      <c r="H462" s="418">
        <f>$H$4*G462</f>
        <v>0</v>
      </c>
      <c r="I462" s="418">
        <f>G462+H462</f>
        <v>0</v>
      </c>
      <c r="J462" s="419"/>
      <c r="K462" s="118"/>
    </row>
    <row r="463" spans="1:11" x14ac:dyDescent="0.3">
      <c r="A463" s="383" t="s">
        <v>1211</v>
      </c>
      <c r="B463" s="385" t="s">
        <v>892</v>
      </c>
      <c r="C463" s="385"/>
      <c r="D463" s="393">
        <v>0</v>
      </c>
      <c r="E463" s="393">
        <v>0</v>
      </c>
      <c r="F463" s="418">
        <v>0</v>
      </c>
      <c r="G463" s="418">
        <f>E463*F463</f>
        <v>0</v>
      </c>
      <c r="H463" s="418">
        <f>$H$4*G463</f>
        <v>0</v>
      </c>
      <c r="I463" s="418">
        <f>G463+H463</f>
        <v>0</v>
      </c>
      <c r="J463" s="419"/>
      <c r="K463" s="118"/>
    </row>
    <row r="464" spans="1:11" x14ac:dyDescent="0.3">
      <c r="A464" s="383" t="s">
        <v>1212</v>
      </c>
      <c r="B464" s="384" t="s">
        <v>870</v>
      </c>
      <c r="C464" s="384"/>
      <c r="D464" s="393">
        <v>0</v>
      </c>
      <c r="E464" s="393">
        <v>0</v>
      </c>
      <c r="F464" s="418">
        <v>0</v>
      </c>
      <c r="G464" s="418">
        <f>E464*F464</f>
        <v>0</v>
      </c>
      <c r="H464" s="418">
        <f>$H$4*G464</f>
        <v>0</v>
      </c>
      <c r="I464" s="418">
        <f>G464+H464</f>
        <v>0</v>
      </c>
      <c r="J464" s="419"/>
      <c r="K464" s="118"/>
    </row>
    <row r="465" spans="1:11" x14ac:dyDescent="0.3">
      <c r="A465" s="383" t="s">
        <v>1213</v>
      </c>
      <c r="B465" s="384" t="s">
        <v>872</v>
      </c>
      <c r="C465" s="384"/>
      <c r="D465" s="393">
        <v>0</v>
      </c>
      <c r="E465" s="393">
        <v>0</v>
      </c>
      <c r="F465" s="418">
        <v>0</v>
      </c>
      <c r="G465" s="418">
        <f>E465*F465</f>
        <v>0</v>
      </c>
      <c r="H465" s="418">
        <f>$H$4*G465</f>
        <v>0</v>
      </c>
      <c r="I465" s="418">
        <f>G465+H465</f>
        <v>0</v>
      </c>
      <c r="J465" s="419"/>
      <c r="K465" s="118"/>
    </row>
    <row r="466" spans="1:11" ht="18" x14ac:dyDescent="0.35">
      <c r="A466" s="377">
        <v>4.3</v>
      </c>
      <c r="B466" s="378" t="s">
        <v>895</v>
      </c>
      <c r="C466" s="378"/>
      <c r="D466" s="504">
        <v>1</v>
      </c>
      <c r="E466" s="504">
        <v>3</v>
      </c>
      <c r="F466" s="390"/>
      <c r="G466" s="390"/>
      <c r="H466" s="390"/>
      <c r="I466" s="390"/>
      <c r="J466" s="390"/>
      <c r="K466" s="390"/>
    </row>
    <row r="467" spans="1:11" x14ac:dyDescent="0.3">
      <c r="A467" s="379" t="s">
        <v>98</v>
      </c>
      <c r="B467" s="380" t="s">
        <v>896</v>
      </c>
      <c r="C467" s="380"/>
      <c r="D467" s="391">
        <v>1</v>
      </c>
      <c r="E467" s="391">
        <v>3</v>
      </c>
      <c r="F467" s="391"/>
      <c r="G467" s="391"/>
      <c r="H467" s="391"/>
      <c r="I467" s="391"/>
      <c r="J467" s="391"/>
      <c r="K467" s="391"/>
    </row>
    <row r="468" spans="1:11" x14ac:dyDescent="0.3">
      <c r="A468" s="381" t="s">
        <v>1214</v>
      </c>
      <c r="B468" s="382" t="s">
        <v>898</v>
      </c>
      <c r="C468" s="382"/>
      <c r="D468" s="503">
        <v>1</v>
      </c>
      <c r="E468" s="503">
        <v>3</v>
      </c>
      <c r="F468" s="392"/>
      <c r="G468" s="392"/>
      <c r="H468" s="392"/>
      <c r="I468" s="392"/>
      <c r="J468" s="392"/>
      <c r="K468" s="392"/>
    </row>
    <row r="469" spans="1:11" x14ac:dyDescent="0.3">
      <c r="A469" s="383" t="s">
        <v>1215</v>
      </c>
      <c r="B469" s="384" t="s">
        <v>900</v>
      </c>
      <c r="C469" s="384"/>
      <c r="D469" s="393">
        <v>1</v>
      </c>
      <c r="E469" s="393">
        <v>3</v>
      </c>
      <c r="F469" s="418">
        <v>0</v>
      </c>
      <c r="G469" s="418">
        <f>E469*F469</f>
        <v>0</v>
      </c>
      <c r="H469" s="418">
        <f>$H$4*G469</f>
        <v>0</v>
      </c>
      <c r="I469" s="418">
        <f>G469+H469</f>
        <v>0</v>
      </c>
      <c r="J469" s="419"/>
      <c r="K469" s="118"/>
    </row>
    <row r="470" spans="1:11" x14ac:dyDescent="0.3">
      <c r="A470" s="383" t="s">
        <v>1216</v>
      </c>
      <c r="B470" s="384" t="s">
        <v>902</v>
      </c>
      <c r="C470" s="384"/>
      <c r="D470" s="393">
        <v>1</v>
      </c>
      <c r="E470" s="393">
        <v>3</v>
      </c>
      <c r="F470" s="418">
        <v>0</v>
      </c>
      <c r="G470" s="418">
        <f>E470*F470</f>
        <v>0</v>
      </c>
      <c r="H470" s="418">
        <f>$H$4*G470</f>
        <v>0</v>
      </c>
      <c r="I470" s="418">
        <f>G470+H470</f>
        <v>0</v>
      </c>
      <c r="J470" s="419"/>
      <c r="K470" s="118"/>
    </row>
    <row r="471" spans="1:11" x14ac:dyDescent="0.3">
      <c r="A471" s="383" t="s">
        <v>1217</v>
      </c>
      <c r="B471" s="384" t="s">
        <v>904</v>
      </c>
      <c r="C471" s="384"/>
      <c r="D471" s="393">
        <v>1</v>
      </c>
      <c r="E471" s="393">
        <v>3</v>
      </c>
      <c r="F471" s="418">
        <v>0</v>
      </c>
      <c r="G471" s="418">
        <f>E471*F471</f>
        <v>0</v>
      </c>
      <c r="H471" s="418">
        <f>$H$4*G471</f>
        <v>0</v>
      </c>
      <c r="I471" s="418">
        <f>G471+H471</f>
        <v>0</v>
      </c>
      <c r="J471" s="419"/>
      <c r="K471" s="118"/>
    </row>
    <row r="472" spans="1:11" x14ac:dyDescent="0.3">
      <c r="A472" s="381" t="s">
        <v>99</v>
      </c>
      <c r="B472" s="382" t="s">
        <v>905</v>
      </c>
      <c r="C472" s="382"/>
      <c r="D472" s="503">
        <v>1</v>
      </c>
      <c r="E472" s="503">
        <v>3</v>
      </c>
      <c r="F472" s="392"/>
      <c r="G472" s="392"/>
      <c r="H472" s="392"/>
      <c r="I472" s="392"/>
      <c r="J472" s="392"/>
      <c r="K472" s="392"/>
    </row>
    <row r="473" spans="1:11" x14ac:dyDescent="0.3">
      <c r="A473" s="383" t="s">
        <v>1218</v>
      </c>
      <c r="B473" s="384" t="s">
        <v>907</v>
      </c>
      <c r="C473" s="384"/>
      <c r="D473" s="393">
        <v>1</v>
      </c>
      <c r="E473" s="393">
        <v>3</v>
      </c>
      <c r="F473" s="418">
        <v>0</v>
      </c>
      <c r="G473" s="418">
        <f>E473*F473</f>
        <v>0</v>
      </c>
      <c r="H473" s="418">
        <f>$H$4*G473</f>
        <v>0</v>
      </c>
      <c r="I473" s="418">
        <f>G473+H473</f>
        <v>0</v>
      </c>
      <c r="J473" s="419"/>
      <c r="K473" s="118"/>
    </row>
    <row r="474" spans="1:11" x14ac:dyDescent="0.3">
      <c r="A474" s="383" t="s">
        <v>1219</v>
      </c>
      <c r="B474" s="384" t="s">
        <v>909</v>
      </c>
      <c r="C474" s="384"/>
      <c r="D474" s="393">
        <v>1</v>
      </c>
      <c r="E474" s="393">
        <v>3</v>
      </c>
      <c r="F474" s="418">
        <v>0</v>
      </c>
      <c r="G474" s="418">
        <f>E474*F474</f>
        <v>0</v>
      </c>
      <c r="H474" s="418">
        <f>$H$4*G474</f>
        <v>0</v>
      </c>
      <c r="I474" s="418">
        <f>G474+H474</f>
        <v>0</v>
      </c>
      <c r="J474" s="419"/>
      <c r="K474" s="118"/>
    </row>
    <row r="475" spans="1:11" x14ac:dyDescent="0.3">
      <c r="A475" s="381" t="s">
        <v>100</v>
      </c>
      <c r="B475" s="382" t="s">
        <v>911</v>
      </c>
      <c r="C475" s="382"/>
      <c r="D475" s="503">
        <v>1</v>
      </c>
      <c r="E475" s="503">
        <v>3</v>
      </c>
      <c r="F475" s="392"/>
      <c r="G475" s="392"/>
      <c r="H475" s="392"/>
      <c r="I475" s="392"/>
      <c r="J475" s="392"/>
      <c r="K475" s="392"/>
    </row>
    <row r="476" spans="1:11" x14ac:dyDescent="0.3">
      <c r="A476" s="383" t="s">
        <v>439</v>
      </c>
      <c r="B476" s="384" t="s">
        <v>913</v>
      </c>
      <c r="C476" s="384"/>
      <c r="D476" s="393">
        <v>1</v>
      </c>
      <c r="E476" s="393">
        <v>3</v>
      </c>
      <c r="F476" s="418">
        <v>0</v>
      </c>
      <c r="G476" s="418">
        <f>E476*F476</f>
        <v>0</v>
      </c>
      <c r="H476" s="418">
        <f>$H$4*G476</f>
        <v>0</v>
      </c>
      <c r="I476" s="418">
        <f>G476+H476</f>
        <v>0</v>
      </c>
      <c r="J476" s="419"/>
      <c r="K476" s="118"/>
    </row>
    <row r="477" spans="1:11" x14ac:dyDescent="0.3">
      <c r="A477" s="381" t="s">
        <v>101</v>
      </c>
      <c r="B477" s="382" t="s">
        <v>915</v>
      </c>
      <c r="C477" s="382"/>
      <c r="D477" s="503">
        <v>1</v>
      </c>
      <c r="E477" s="503">
        <v>3</v>
      </c>
      <c r="F477" s="392"/>
      <c r="G477" s="392"/>
      <c r="H477" s="392"/>
      <c r="I477" s="392"/>
      <c r="J477" s="392"/>
      <c r="K477" s="392"/>
    </row>
    <row r="478" spans="1:11" x14ac:dyDescent="0.3">
      <c r="A478" s="383" t="s">
        <v>440</v>
      </c>
      <c r="B478" s="384" t="s">
        <v>785</v>
      </c>
      <c r="C478" s="384"/>
      <c r="D478" s="393">
        <v>2</v>
      </c>
      <c r="E478" s="393">
        <v>6</v>
      </c>
      <c r="F478" s="418">
        <v>0</v>
      </c>
      <c r="G478" s="418">
        <f>E478*F478</f>
        <v>0</v>
      </c>
      <c r="H478" s="418">
        <f>$H$4*G478</f>
        <v>0</v>
      </c>
      <c r="I478" s="418">
        <f>G478+H478</f>
        <v>0</v>
      </c>
      <c r="J478" s="419"/>
      <c r="K478" s="118"/>
    </row>
    <row r="479" spans="1:11" x14ac:dyDescent="0.3">
      <c r="A479" s="383" t="s">
        <v>441</v>
      </c>
      <c r="B479" s="384" t="s">
        <v>918</v>
      </c>
      <c r="C479" s="384"/>
      <c r="D479" s="393">
        <v>1</v>
      </c>
      <c r="E479" s="393">
        <v>3</v>
      </c>
      <c r="F479" s="418">
        <v>0</v>
      </c>
      <c r="G479" s="418">
        <f>E479*F479</f>
        <v>0</v>
      </c>
      <c r="H479" s="418">
        <f>$H$4*G479</f>
        <v>0</v>
      </c>
      <c r="I479" s="418">
        <f>G479+H479</f>
        <v>0</v>
      </c>
      <c r="J479" s="419"/>
      <c r="K479" s="118"/>
    </row>
    <row r="480" spans="1:11" x14ac:dyDescent="0.3">
      <c r="A480" s="383" t="s">
        <v>442</v>
      </c>
      <c r="B480" s="384" t="s">
        <v>920</v>
      </c>
      <c r="C480" s="384"/>
      <c r="D480" s="393">
        <v>1</v>
      </c>
      <c r="E480" s="393">
        <v>3</v>
      </c>
      <c r="F480" s="418">
        <v>0</v>
      </c>
      <c r="G480" s="418">
        <f>E480*F480</f>
        <v>0</v>
      </c>
      <c r="H480" s="418">
        <f>$H$4*G480</f>
        <v>0</v>
      </c>
      <c r="I480" s="418">
        <f>G480+H480</f>
        <v>0</v>
      </c>
      <c r="J480" s="419"/>
      <c r="K480" s="118"/>
    </row>
    <row r="481" spans="1:11" x14ac:dyDescent="0.3">
      <c r="A481" s="383" t="s">
        <v>443</v>
      </c>
      <c r="B481" s="384" t="s">
        <v>922</v>
      </c>
      <c r="C481" s="384"/>
      <c r="D481" s="393">
        <v>1</v>
      </c>
      <c r="E481" s="393">
        <v>3</v>
      </c>
      <c r="F481" s="418">
        <v>0</v>
      </c>
      <c r="G481" s="418">
        <f>E481*F481</f>
        <v>0</v>
      </c>
      <c r="H481" s="418">
        <f>$H$4*G481</f>
        <v>0</v>
      </c>
      <c r="I481" s="418">
        <f>G481+H481</f>
        <v>0</v>
      </c>
      <c r="J481" s="419"/>
      <c r="K481" s="118"/>
    </row>
    <row r="482" spans="1:11" x14ac:dyDescent="0.3">
      <c r="A482" s="383" t="s">
        <v>444</v>
      </c>
      <c r="B482" s="384" t="s">
        <v>924</v>
      </c>
      <c r="C482" s="384"/>
      <c r="D482" s="393">
        <v>1</v>
      </c>
      <c r="E482" s="393">
        <v>3</v>
      </c>
      <c r="F482" s="418">
        <v>0</v>
      </c>
      <c r="G482" s="418">
        <f>E482*F482</f>
        <v>0</v>
      </c>
      <c r="H482" s="418">
        <f>$H$4*G482</f>
        <v>0</v>
      </c>
      <c r="I482" s="418">
        <f>G482+H482</f>
        <v>0</v>
      </c>
      <c r="J482" s="419"/>
      <c r="K482" s="118"/>
    </row>
    <row r="483" spans="1:11" x14ac:dyDescent="0.3">
      <c r="A483" s="379" t="s">
        <v>99</v>
      </c>
      <c r="B483" s="380" t="s">
        <v>925</v>
      </c>
      <c r="C483" s="380"/>
      <c r="D483" s="391">
        <v>0</v>
      </c>
      <c r="E483" s="391">
        <v>0</v>
      </c>
      <c r="F483" s="391"/>
      <c r="G483" s="391"/>
      <c r="H483" s="391"/>
      <c r="I483" s="391"/>
      <c r="J483" s="391"/>
      <c r="K483" s="391"/>
    </row>
    <row r="484" spans="1:11" x14ac:dyDescent="0.3">
      <c r="A484" s="383" t="s">
        <v>1218</v>
      </c>
      <c r="B484" s="384" t="s">
        <v>926</v>
      </c>
      <c r="C484" s="384"/>
      <c r="D484" s="393">
        <v>0</v>
      </c>
      <c r="E484" s="393">
        <v>0</v>
      </c>
      <c r="F484" s="418">
        <v>0</v>
      </c>
      <c r="G484" s="418">
        <f>E484*F484</f>
        <v>0</v>
      </c>
      <c r="H484" s="418">
        <f>$H$4*G484</f>
        <v>0</v>
      </c>
      <c r="I484" s="418">
        <f>G484+H484</f>
        <v>0</v>
      </c>
      <c r="J484" s="419"/>
      <c r="K484" s="118"/>
    </row>
    <row r="485" spans="1:11" x14ac:dyDescent="0.3">
      <c r="A485" s="383" t="s">
        <v>1219</v>
      </c>
      <c r="B485" s="384" t="s">
        <v>907</v>
      </c>
      <c r="C485" s="384"/>
      <c r="D485" s="393">
        <v>0</v>
      </c>
      <c r="E485" s="393">
        <v>0</v>
      </c>
      <c r="F485" s="418">
        <v>0</v>
      </c>
      <c r="G485" s="418">
        <f>E485*F485</f>
        <v>0</v>
      </c>
      <c r="H485" s="418">
        <f>$H$4*G485</f>
        <v>0</v>
      </c>
      <c r="I485" s="418">
        <f>G485+H485</f>
        <v>0</v>
      </c>
      <c r="J485" s="419"/>
      <c r="K485" s="118"/>
    </row>
    <row r="486" spans="1:11" x14ac:dyDescent="0.3">
      <c r="A486" s="383" t="s">
        <v>1220</v>
      </c>
      <c r="B486" s="384" t="s">
        <v>909</v>
      </c>
      <c r="C486" s="384"/>
      <c r="D486" s="393">
        <v>0</v>
      </c>
      <c r="E486" s="393">
        <v>0</v>
      </c>
      <c r="F486" s="418">
        <v>0</v>
      </c>
      <c r="G486" s="418">
        <f>E486*F486</f>
        <v>0</v>
      </c>
      <c r="H486" s="418">
        <f>$H$4*G486</f>
        <v>0</v>
      </c>
      <c r="I486" s="418">
        <f>G486+H486</f>
        <v>0</v>
      </c>
      <c r="J486" s="419"/>
      <c r="K486" s="118"/>
    </row>
    <row r="487" spans="1:11" x14ac:dyDescent="0.3">
      <c r="A487" s="383" t="s">
        <v>1221</v>
      </c>
      <c r="B487" s="384" t="s">
        <v>913</v>
      </c>
      <c r="C487" s="384"/>
      <c r="D487" s="393">
        <v>0</v>
      </c>
      <c r="E487" s="393">
        <v>0</v>
      </c>
      <c r="F487" s="418">
        <v>0</v>
      </c>
      <c r="G487" s="418">
        <f>E487*F487</f>
        <v>0</v>
      </c>
      <c r="H487" s="418">
        <f>$H$4*G487</f>
        <v>0</v>
      </c>
      <c r="I487" s="418">
        <f>G487+H487</f>
        <v>0</v>
      </c>
      <c r="J487" s="419"/>
      <c r="K487" s="118"/>
    </row>
    <row r="488" spans="1:11" x14ac:dyDescent="0.3">
      <c r="A488" s="383" t="s">
        <v>1222</v>
      </c>
      <c r="B488" s="384" t="s">
        <v>930</v>
      </c>
      <c r="C488" s="384"/>
      <c r="D488" s="393">
        <v>0</v>
      </c>
      <c r="E488" s="393">
        <v>0</v>
      </c>
      <c r="F488" s="418">
        <v>0</v>
      </c>
      <c r="G488" s="418">
        <f>E488*F488</f>
        <v>0</v>
      </c>
      <c r="H488" s="418">
        <f>$H$4*G488</f>
        <v>0</v>
      </c>
      <c r="I488" s="418">
        <f>G488+H488</f>
        <v>0</v>
      </c>
      <c r="J488" s="419"/>
      <c r="K488" s="118"/>
    </row>
    <row r="489" spans="1:11" ht="21" x14ac:dyDescent="0.4">
      <c r="A489" s="375">
        <v>5</v>
      </c>
      <c r="B489" s="376" t="s">
        <v>1223</v>
      </c>
      <c r="C489" s="376"/>
      <c r="D489" s="505">
        <v>1</v>
      </c>
      <c r="E489" s="505">
        <v>3</v>
      </c>
      <c r="F489" s="414"/>
      <c r="G489" s="414"/>
      <c r="H489" s="414"/>
      <c r="I489" s="414"/>
      <c r="J489" s="414"/>
      <c r="K489" s="414"/>
    </row>
    <row r="490" spans="1:11" ht="18" x14ac:dyDescent="0.35">
      <c r="A490" s="377">
        <v>5.0999999999999996</v>
      </c>
      <c r="B490" s="378" t="s">
        <v>742</v>
      </c>
      <c r="C490" s="378"/>
      <c r="D490" s="504">
        <v>1</v>
      </c>
      <c r="E490" s="504">
        <v>3</v>
      </c>
      <c r="F490" s="390"/>
      <c r="G490" s="390"/>
      <c r="H490" s="390"/>
      <c r="I490" s="390"/>
      <c r="J490" s="390"/>
      <c r="K490" s="390"/>
    </row>
    <row r="491" spans="1:11" x14ac:dyDescent="0.3">
      <c r="A491" s="379" t="s">
        <v>103</v>
      </c>
      <c r="B491" s="380" t="s">
        <v>743</v>
      </c>
      <c r="C491" s="380"/>
      <c r="D491" s="391">
        <v>1</v>
      </c>
      <c r="E491" s="391">
        <v>3</v>
      </c>
      <c r="F491" s="391"/>
      <c r="G491" s="391"/>
      <c r="H491" s="391"/>
      <c r="I491" s="391"/>
      <c r="J491" s="391"/>
      <c r="K491" s="391"/>
    </row>
    <row r="492" spans="1:11" x14ac:dyDescent="0.3">
      <c r="A492" s="381" t="s">
        <v>1224</v>
      </c>
      <c r="B492" s="382" t="s">
        <v>745</v>
      </c>
      <c r="C492" s="382"/>
      <c r="D492" s="503">
        <v>1</v>
      </c>
      <c r="E492" s="503">
        <v>3</v>
      </c>
      <c r="F492" s="392"/>
      <c r="G492" s="392"/>
      <c r="H492" s="392"/>
      <c r="I492" s="392"/>
      <c r="J492" s="392"/>
      <c r="K492" s="392"/>
    </row>
    <row r="493" spans="1:11" x14ac:dyDescent="0.3">
      <c r="A493" s="383" t="s">
        <v>1225</v>
      </c>
      <c r="B493" s="384" t="s">
        <v>747</v>
      </c>
      <c r="C493" s="384"/>
      <c r="D493" s="393">
        <v>1</v>
      </c>
      <c r="E493" s="393">
        <v>3</v>
      </c>
      <c r="F493" s="418">
        <v>0</v>
      </c>
      <c r="G493" s="418">
        <f>E493*F493</f>
        <v>0</v>
      </c>
      <c r="H493" s="418">
        <f>$H$4*G493</f>
        <v>0</v>
      </c>
      <c r="I493" s="418">
        <f>G493+H493</f>
        <v>0</v>
      </c>
      <c r="J493" s="419"/>
      <c r="K493" s="118"/>
    </row>
    <row r="494" spans="1:11" x14ac:dyDescent="0.3">
      <c r="A494" s="381" t="s">
        <v>1226</v>
      </c>
      <c r="B494" s="382" t="s">
        <v>749</v>
      </c>
      <c r="C494" s="382"/>
      <c r="D494" s="503">
        <v>1</v>
      </c>
      <c r="E494" s="503">
        <v>3</v>
      </c>
      <c r="F494" s="392"/>
      <c r="G494" s="392"/>
      <c r="H494" s="392"/>
      <c r="I494" s="392"/>
      <c r="J494" s="392"/>
      <c r="K494" s="392"/>
    </row>
    <row r="495" spans="1:11" x14ac:dyDescent="0.3">
      <c r="A495" s="383" t="s">
        <v>1227</v>
      </c>
      <c r="B495" s="384" t="s">
        <v>751</v>
      </c>
      <c r="C495" s="384"/>
      <c r="D495" s="393">
        <v>0</v>
      </c>
      <c r="E495" s="393">
        <v>0</v>
      </c>
      <c r="F495" s="418">
        <v>0</v>
      </c>
      <c r="G495" s="418">
        <f>E495*F495</f>
        <v>0</v>
      </c>
      <c r="H495" s="418">
        <f>$H$4*G495</f>
        <v>0</v>
      </c>
      <c r="I495" s="418">
        <f>G495+H495</f>
        <v>0</v>
      </c>
      <c r="J495" s="419"/>
      <c r="K495" s="118"/>
    </row>
    <row r="496" spans="1:11" x14ac:dyDescent="0.3">
      <c r="A496" s="383" t="s">
        <v>1228</v>
      </c>
      <c r="B496" s="384" t="s">
        <v>753</v>
      </c>
      <c r="C496" s="384"/>
      <c r="D496" s="393">
        <v>4</v>
      </c>
      <c r="E496" s="393">
        <v>12</v>
      </c>
      <c r="F496" s="418">
        <v>0</v>
      </c>
      <c r="G496" s="418">
        <f>E496*F496</f>
        <v>0</v>
      </c>
      <c r="H496" s="418">
        <f>$H$4*G496</f>
        <v>0</v>
      </c>
      <c r="I496" s="418">
        <f>G496+H496</f>
        <v>0</v>
      </c>
      <c r="J496" s="419"/>
      <c r="K496" s="118"/>
    </row>
    <row r="497" spans="1:11" x14ac:dyDescent="0.3">
      <c r="A497" s="383" t="s">
        <v>1229</v>
      </c>
      <c r="B497" s="384" t="s">
        <v>755</v>
      </c>
      <c r="C497" s="384"/>
      <c r="D497" s="393">
        <v>0</v>
      </c>
      <c r="E497" s="393">
        <v>0</v>
      </c>
      <c r="F497" s="418">
        <v>0</v>
      </c>
      <c r="G497" s="418">
        <f>E497*F497</f>
        <v>0</v>
      </c>
      <c r="H497" s="418">
        <f>$H$4*G497</f>
        <v>0</v>
      </c>
      <c r="I497" s="418">
        <f>G497+H497</f>
        <v>0</v>
      </c>
      <c r="J497" s="419"/>
      <c r="K497" s="118"/>
    </row>
    <row r="498" spans="1:11" x14ac:dyDescent="0.3">
      <c r="A498" s="383" t="s">
        <v>1230</v>
      </c>
      <c r="B498" s="384" t="s">
        <v>450</v>
      </c>
      <c r="C498" s="384"/>
      <c r="D498" s="393">
        <v>0</v>
      </c>
      <c r="E498" s="393">
        <v>0</v>
      </c>
      <c r="F498" s="418">
        <v>0</v>
      </c>
      <c r="G498" s="418">
        <f>E498*F498</f>
        <v>0</v>
      </c>
      <c r="H498" s="418">
        <f>$H$4*G498</f>
        <v>0</v>
      </c>
      <c r="I498" s="418">
        <f>G498+H498</f>
        <v>0</v>
      </c>
      <c r="J498" s="419"/>
      <c r="K498" s="118"/>
    </row>
    <row r="499" spans="1:11" x14ac:dyDescent="0.3">
      <c r="A499" s="383" t="s">
        <v>1231</v>
      </c>
      <c r="B499" s="384" t="s">
        <v>758</v>
      </c>
      <c r="C499" s="384"/>
      <c r="D499" s="393">
        <v>0</v>
      </c>
      <c r="E499" s="393">
        <v>0</v>
      </c>
      <c r="F499" s="418">
        <v>0</v>
      </c>
      <c r="G499" s="418">
        <f>E499*F499</f>
        <v>0</v>
      </c>
      <c r="H499" s="418">
        <f>$H$4*G499</f>
        <v>0</v>
      </c>
      <c r="I499" s="418">
        <f>G499+H499</f>
        <v>0</v>
      </c>
      <c r="J499" s="419"/>
      <c r="K499" s="118"/>
    </row>
    <row r="500" spans="1:11" x14ac:dyDescent="0.3">
      <c r="A500" s="379" t="s">
        <v>104</v>
      </c>
      <c r="B500" s="380" t="s">
        <v>759</v>
      </c>
      <c r="C500" s="380"/>
      <c r="D500" s="391">
        <v>1</v>
      </c>
      <c r="E500" s="391">
        <v>3</v>
      </c>
      <c r="F500" s="391"/>
      <c r="G500" s="391"/>
      <c r="H500" s="391"/>
      <c r="I500" s="391"/>
      <c r="J500" s="391"/>
      <c r="K500" s="391"/>
    </row>
    <row r="501" spans="1:11" x14ac:dyDescent="0.3">
      <c r="A501" s="381" t="s">
        <v>1232</v>
      </c>
      <c r="B501" s="382" t="s">
        <v>761</v>
      </c>
      <c r="C501" s="382"/>
      <c r="D501" s="503">
        <v>1</v>
      </c>
      <c r="E501" s="503">
        <v>3</v>
      </c>
      <c r="F501" s="392"/>
      <c r="G501" s="392"/>
      <c r="H501" s="392"/>
      <c r="I501" s="392"/>
      <c r="J501" s="392"/>
      <c r="K501" s="392"/>
    </row>
    <row r="502" spans="1:11" x14ac:dyDescent="0.3">
      <c r="A502" s="383" t="s">
        <v>1233</v>
      </c>
      <c r="B502" s="384" t="s">
        <v>763</v>
      </c>
      <c r="C502" s="384"/>
      <c r="D502" s="393">
        <v>1</v>
      </c>
      <c r="E502" s="393">
        <v>3</v>
      </c>
      <c r="F502" s="418">
        <v>0</v>
      </c>
      <c r="G502" s="418">
        <f>E502*F502</f>
        <v>0</v>
      </c>
      <c r="H502" s="418">
        <f>$H$4*G502</f>
        <v>0</v>
      </c>
      <c r="I502" s="418">
        <f>G502+H502</f>
        <v>0</v>
      </c>
      <c r="J502" s="419"/>
      <c r="K502" s="118"/>
    </row>
    <row r="503" spans="1:11" x14ac:dyDescent="0.3">
      <c r="A503" s="383" t="s">
        <v>1234</v>
      </c>
      <c r="B503" s="384" t="s">
        <v>766</v>
      </c>
      <c r="C503" s="384"/>
      <c r="D503" s="393">
        <v>1</v>
      </c>
      <c r="E503" s="393">
        <v>3</v>
      </c>
      <c r="F503" s="418">
        <v>0</v>
      </c>
      <c r="G503" s="418">
        <f>E503*F503</f>
        <v>0</v>
      </c>
      <c r="H503" s="418">
        <f>$H$4*G503</f>
        <v>0</v>
      </c>
      <c r="I503" s="418">
        <f>G503+H503</f>
        <v>0</v>
      </c>
      <c r="J503" s="419"/>
      <c r="K503" s="118"/>
    </row>
    <row r="504" spans="1:11" x14ac:dyDescent="0.3">
      <c r="A504" s="383" t="s">
        <v>1235</v>
      </c>
      <c r="B504" s="384" t="s">
        <v>768</v>
      </c>
      <c r="C504" s="384"/>
      <c r="D504" s="393">
        <v>1</v>
      </c>
      <c r="E504" s="393">
        <v>3</v>
      </c>
      <c r="F504" s="418">
        <v>0</v>
      </c>
      <c r="G504" s="418">
        <f>E504*F504</f>
        <v>0</v>
      </c>
      <c r="H504" s="418">
        <f>$H$4*G504</f>
        <v>0</v>
      </c>
      <c r="I504" s="418">
        <f>G504+H504</f>
        <v>0</v>
      </c>
      <c r="J504" s="419"/>
      <c r="K504" s="118"/>
    </row>
    <row r="505" spans="1:11" x14ac:dyDescent="0.3">
      <c r="A505" s="381" t="s">
        <v>1236</v>
      </c>
      <c r="B505" s="382" t="s">
        <v>770</v>
      </c>
      <c r="C505" s="382"/>
      <c r="D505" s="503">
        <v>0</v>
      </c>
      <c r="E505" s="503">
        <v>0</v>
      </c>
      <c r="F505" s="392"/>
      <c r="G505" s="392"/>
      <c r="H505" s="392"/>
      <c r="I505" s="392"/>
      <c r="J505" s="392"/>
      <c r="K505" s="392"/>
    </row>
    <row r="506" spans="1:11" x14ac:dyDescent="0.3">
      <c r="A506" s="383" t="s">
        <v>1237</v>
      </c>
      <c r="B506" s="384" t="s">
        <v>763</v>
      </c>
      <c r="C506" s="384"/>
      <c r="D506" s="393">
        <v>0</v>
      </c>
      <c r="E506" s="393">
        <v>0</v>
      </c>
      <c r="F506" s="418">
        <v>0</v>
      </c>
      <c r="G506" s="418">
        <f>E506*F506</f>
        <v>0</v>
      </c>
      <c r="H506" s="418">
        <f>$H$4*G506</f>
        <v>0</v>
      </c>
      <c r="I506" s="418">
        <f>G506+H506</f>
        <v>0</v>
      </c>
      <c r="J506" s="419"/>
      <c r="K506" s="118"/>
    </row>
    <row r="507" spans="1:11" x14ac:dyDescent="0.3">
      <c r="A507" s="381" t="s">
        <v>1238</v>
      </c>
      <c r="B507" s="382" t="s">
        <v>773</v>
      </c>
      <c r="C507" s="382"/>
      <c r="D507" s="503">
        <v>0</v>
      </c>
      <c r="E507" s="503">
        <v>0</v>
      </c>
      <c r="F507" s="392"/>
      <c r="G507" s="392"/>
      <c r="H507" s="392"/>
      <c r="I507" s="392"/>
      <c r="J507" s="392"/>
      <c r="K507" s="392"/>
    </row>
    <row r="508" spans="1:11" x14ac:dyDescent="0.3">
      <c r="A508" s="383" t="s">
        <v>1239</v>
      </c>
      <c r="B508" s="384" t="s">
        <v>775</v>
      </c>
      <c r="C508" s="384"/>
      <c r="D508" s="393">
        <v>0</v>
      </c>
      <c r="E508" s="393">
        <v>0</v>
      </c>
      <c r="F508" s="418">
        <v>0</v>
      </c>
      <c r="G508" s="418">
        <f>E508*F508</f>
        <v>0</v>
      </c>
      <c r="H508" s="418">
        <f>$H$4*G508</f>
        <v>0</v>
      </c>
      <c r="I508" s="418">
        <f>G508+H508</f>
        <v>0</v>
      </c>
      <c r="J508" s="419"/>
      <c r="K508" s="118"/>
    </row>
    <row r="509" spans="1:11" x14ac:dyDescent="0.3">
      <c r="A509" s="383" t="s">
        <v>1240</v>
      </c>
      <c r="B509" s="384" t="s">
        <v>777</v>
      </c>
      <c r="C509" s="384"/>
      <c r="D509" s="393">
        <v>0</v>
      </c>
      <c r="E509" s="393">
        <v>0</v>
      </c>
      <c r="F509" s="418">
        <v>0</v>
      </c>
      <c r="G509" s="418">
        <f>E509*F509</f>
        <v>0</v>
      </c>
      <c r="H509" s="418">
        <f>$H$4*G509</f>
        <v>0</v>
      </c>
      <c r="I509" s="418">
        <f>G509+H509</f>
        <v>0</v>
      </c>
      <c r="J509" s="419"/>
      <c r="K509" s="118"/>
    </row>
    <row r="510" spans="1:11" x14ac:dyDescent="0.3">
      <c r="A510" s="381" t="s">
        <v>1241</v>
      </c>
      <c r="B510" s="382" t="s">
        <v>392</v>
      </c>
      <c r="C510" s="382"/>
      <c r="D510" s="503">
        <v>0</v>
      </c>
      <c r="E510" s="503">
        <v>0</v>
      </c>
      <c r="F510" s="392"/>
      <c r="G510" s="392"/>
      <c r="H510" s="392"/>
      <c r="I510" s="392"/>
      <c r="J510" s="392"/>
      <c r="K510" s="392"/>
    </row>
    <row r="511" spans="1:11" x14ac:dyDescent="0.3">
      <c r="A511" s="383" t="s">
        <v>1242</v>
      </c>
      <c r="B511" s="384" t="s">
        <v>780</v>
      </c>
      <c r="C511" s="384"/>
      <c r="D511" s="393">
        <v>0</v>
      </c>
      <c r="E511" s="393">
        <v>0</v>
      </c>
      <c r="F511" s="418">
        <v>0</v>
      </c>
      <c r="G511" s="418">
        <f>E511*F511</f>
        <v>0</v>
      </c>
      <c r="H511" s="418">
        <f>$H$4*G511</f>
        <v>0</v>
      </c>
      <c r="I511" s="418">
        <f>G511+H511</f>
        <v>0</v>
      </c>
      <c r="J511" s="419"/>
      <c r="K511" s="118"/>
    </row>
    <row r="512" spans="1:11" x14ac:dyDescent="0.3">
      <c r="A512" s="386" t="s">
        <v>1243</v>
      </c>
      <c r="B512" s="385" t="s">
        <v>764</v>
      </c>
      <c r="C512" s="385"/>
      <c r="D512" s="393">
        <v>0</v>
      </c>
      <c r="E512" s="393">
        <v>0</v>
      </c>
      <c r="F512" s="418">
        <v>0</v>
      </c>
      <c r="G512" s="418">
        <f>E512*F512</f>
        <v>0</v>
      </c>
      <c r="H512" s="418">
        <f>$H$4*G512</f>
        <v>0</v>
      </c>
      <c r="I512" s="418">
        <f>G512+H512</f>
        <v>0</v>
      </c>
      <c r="J512" s="419"/>
      <c r="K512" s="118"/>
    </row>
    <row r="513" spans="1:11" x14ac:dyDescent="0.3">
      <c r="A513" s="386" t="s">
        <v>1244</v>
      </c>
      <c r="B513" s="385" t="s">
        <v>783</v>
      </c>
      <c r="C513" s="385"/>
      <c r="D513" s="393">
        <v>0</v>
      </c>
      <c r="E513" s="393">
        <v>0</v>
      </c>
      <c r="F513" s="418">
        <v>0</v>
      </c>
      <c r="G513" s="418">
        <f>E513*F513</f>
        <v>0</v>
      </c>
      <c r="H513" s="418">
        <f>$H$4*G513</f>
        <v>0</v>
      </c>
      <c r="I513" s="418">
        <f>G513+H513</f>
        <v>0</v>
      </c>
      <c r="J513" s="419"/>
      <c r="K513" s="118"/>
    </row>
    <row r="514" spans="1:11" x14ac:dyDescent="0.3">
      <c r="A514" s="386" t="s">
        <v>1245</v>
      </c>
      <c r="B514" s="385" t="s">
        <v>785</v>
      </c>
      <c r="C514" s="385"/>
      <c r="D514" s="393">
        <v>0</v>
      </c>
      <c r="E514" s="393">
        <v>0</v>
      </c>
      <c r="F514" s="418">
        <v>0</v>
      </c>
      <c r="G514" s="418">
        <f>E514*F514</f>
        <v>0</v>
      </c>
      <c r="H514" s="418">
        <f>$H$4*G514</f>
        <v>0</v>
      </c>
      <c r="I514" s="418">
        <f>G514+H514</f>
        <v>0</v>
      </c>
      <c r="J514" s="419"/>
      <c r="K514" s="118"/>
    </row>
    <row r="515" spans="1:11" x14ac:dyDescent="0.3">
      <c r="A515" s="381" t="s">
        <v>1246</v>
      </c>
      <c r="B515" s="382" t="s">
        <v>787</v>
      </c>
      <c r="C515" s="382"/>
      <c r="D515" s="503">
        <v>1</v>
      </c>
      <c r="E515" s="503">
        <v>3</v>
      </c>
      <c r="F515" s="392"/>
      <c r="G515" s="392"/>
      <c r="H515" s="392"/>
      <c r="I515" s="392"/>
      <c r="J515" s="392"/>
      <c r="K515" s="392"/>
    </row>
    <row r="516" spans="1:11" x14ac:dyDescent="0.3">
      <c r="A516" s="383" t="s">
        <v>1247</v>
      </c>
      <c r="B516" s="384" t="s">
        <v>789</v>
      </c>
      <c r="C516" s="384"/>
      <c r="D516" s="393">
        <v>1</v>
      </c>
      <c r="E516" s="393">
        <v>3</v>
      </c>
      <c r="F516" s="418">
        <v>0</v>
      </c>
      <c r="G516" s="418">
        <f t="shared" ref="G516:G522" si="36">E516*F516</f>
        <v>0</v>
      </c>
      <c r="H516" s="418">
        <f t="shared" ref="H516:H522" si="37">$H$4*G516</f>
        <v>0</v>
      </c>
      <c r="I516" s="418">
        <f t="shared" ref="I516:I522" si="38">G516+H516</f>
        <v>0</v>
      </c>
      <c r="J516" s="419"/>
      <c r="K516" s="118"/>
    </row>
    <row r="517" spans="1:11" x14ac:dyDescent="0.3">
      <c r="A517" s="386" t="s">
        <v>1248</v>
      </c>
      <c r="B517" s="385" t="s">
        <v>791</v>
      </c>
      <c r="C517" s="385"/>
      <c r="D517" s="393">
        <v>1</v>
      </c>
      <c r="E517" s="393">
        <v>3</v>
      </c>
      <c r="F517" s="418">
        <v>0</v>
      </c>
      <c r="G517" s="418">
        <f t="shared" si="36"/>
        <v>0</v>
      </c>
      <c r="H517" s="418">
        <f t="shared" si="37"/>
        <v>0</v>
      </c>
      <c r="I517" s="418">
        <f t="shared" si="38"/>
        <v>0</v>
      </c>
      <c r="J517" s="419"/>
      <c r="K517" s="118"/>
    </row>
    <row r="518" spans="1:11" x14ac:dyDescent="0.3">
      <c r="A518" s="383" t="s">
        <v>1249</v>
      </c>
      <c r="B518" s="384" t="s">
        <v>793</v>
      </c>
      <c r="C518" s="384"/>
      <c r="D518" s="393">
        <v>1</v>
      </c>
      <c r="E518" s="393">
        <v>3</v>
      </c>
      <c r="F518" s="418">
        <v>0</v>
      </c>
      <c r="G518" s="418">
        <f t="shared" si="36"/>
        <v>0</v>
      </c>
      <c r="H518" s="418">
        <f t="shared" si="37"/>
        <v>0</v>
      </c>
      <c r="I518" s="418">
        <f t="shared" si="38"/>
        <v>0</v>
      </c>
      <c r="J518" s="419"/>
      <c r="K518" s="118"/>
    </row>
    <row r="519" spans="1:11" x14ac:dyDescent="0.3">
      <c r="A519" s="386" t="s">
        <v>1250</v>
      </c>
      <c r="B519" s="385" t="s">
        <v>791</v>
      </c>
      <c r="C519" s="385"/>
      <c r="D519" s="393">
        <v>1</v>
      </c>
      <c r="E519" s="393">
        <v>3</v>
      </c>
      <c r="F519" s="418">
        <v>0</v>
      </c>
      <c r="G519" s="418">
        <f t="shared" si="36"/>
        <v>0</v>
      </c>
      <c r="H519" s="418">
        <f t="shared" si="37"/>
        <v>0</v>
      </c>
      <c r="I519" s="418">
        <f t="shared" si="38"/>
        <v>0</v>
      </c>
      <c r="J519" s="419"/>
      <c r="K519" s="118"/>
    </row>
    <row r="520" spans="1:11" x14ac:dyDescent="0.3">
      <c r="A520" s="383" t="s">
        <v>1251</v>
      </c>
      <c r="B520" s="384" t="s">
        <v>796</v>
      </c>
      <c r="C520" s="384"/>
      <c r="D520" s="393">
        <v>0</v>
      </c>
      <c r="E520" s="393">
        <v>0</v>
      </c>
      <c r="F520" s="418">
        <v>0</v>
      </c>
      <c r="G520" s="418">
        <f t="shared" si="36"/>
        <v>0</v>
      </c>
      <c r="H520" s="418">
        <f t="shared" si="37"/>
        <v>0</v>
      </c>
      <c r="I520" s="418">
        <f t="shared" si="38"/>
        <v>0</v>
      </c>
      <c r="J520" s="419"/>
      <c r="K520" s="118"/>
    </row>
    <row r="521" spans="1:11" x14ac:dyDescent="0.3">
      <c r="A521" s="383" t="s">
        <v>1252</v>
      </c>
      <c r="B521" s="384" t="s">
        <v>798</v>
      </c>
      <c r="C521" s="384"/>
      <c r="D521" s="393">
        <v>0</v>
      </c>
      <c r="E521" s="393">
        <v>0</v>
      </c>
      <c r="F521" s="418">
        <v>0</v>
      </c>
      <c r="G521" s="418">
        <f t="shared" si="36"/>
        <v>0</v>
      </c>
      <c r="H521" s="418">
        <f t="shared" si="37"/>
        <v>0</v>
      </c>
      <c r="I521" s="418">
        <f t="shared" si="38"/>
        <v>0</v>
      </c>
      <c r="J521" s="419"/>
      <c r="K521" s="118"/>
    </row>
    <row r="522" spans="1:11" x14ac:dyDescent="0.3">
      <c r="A522" s="383" t="s">
        <v>1253</v>
      </c>
      <c r="B522" s="384" t="s">
        <v>800</v>
      </c>
      <c r="C522" s="384"/>
      <c r="D522" s="393">
        <v>0</v>
      </c>
      <c r="E522" s="393">
        <v>0</v>
      </c>
      <c r="F522" s="418">
        <v>0</v>
      </c>
      <c r="G522" s="418">
        <f t="shared" si="36"/>
        <v>0</v>
      </c>
      <c r="H522" s="418">
        <f t="shared" si="37"/>
        <v>0</v>
      </c>
      <c r="I522" s="418">
        <f t="shared" si="38"/>
        <v>0</v>
      </c>
      <c r="J522" s="419"/>
      <c r="K522" s="118"/>
    </row>
    <row r="523" spans="1:11" x14ac:dyDescent="0.3">
      <c r="A523" s="379" t="s">
        <v>105</v>
      </c>
      <c r="B523" s="380" t="s">
        <v>801</v>
      </c>
      <c r="C523" s="380"/>
      <c r="D523" s="391">
        <v>0</v>
      </c>
      <c r="E523" s="391">
        <v>0</v>
      </c>
      <c r="F523" s="391"/>
      <c r="G523" s="391"/>
      <c r="H523" s="391"/>
      <c r="I523" s="391"/>
      <c r="J523" s="391"/>
      <c r="K523" s="391"/>
    </row>
    <row r="524" spans="1:11" x14ac:dyDescent="0.3">
      <c r="A524" s="381" t="s">
        <v>1254</v>
      </c>
      <c r="B524" s="382" t="s">
        <v>803</v>
      </c>
      <c r="C524" s="382"/>
      <c r="D524" s="503">
        <v>0</v>
      </c>
      <c r="E524" s="503">
        <v>0</v>
      </c>
      <c r="F524" s="392"/>
      <c r="G524" s="392"/>
      <c r="H524" s="392"/>
      <c r="I524" s="392"/>
      <c r="J524" s="392"/>
      <c r="K524" s="392"/>
    </row>
    <row r="525" spans="1:11" x14ac:dyDescent="0.3">
      <c r="A525" s="383" t="s">
        <v>1255</v>
      </c>
      <c r="B525" s="384" t="s">
        <v>805</v>
      </c>
      <c r="C525" s="384"/>
      <c r="D525" s="393">
        <v>0</v>
      </c>
      <c r="E525" s="393">
        <v>0</v>
      </c>
      <c r="F525" s="418">
        <v>0</v>
      </c>
      <c r="G525" s="418">
        <f>E525*F525</f>
        <v>0</v>
      </c>
      <c r="H525" s="418">
        <f>$H$4*G525</f>
        <v>0</v>
      </c>
      <c r="I525" s="418">
        <f>G525+H525</f>
        <v>0</v>
      </c>
      <c r="J525" s="419"/>
      <c r="K525" s="118"/>
    </row>
    <row r="526" spans="1:11" x14ac:dyDescent="0.3">
      <c r="A526" s="383" t="s">
        <v>1256</v>
      </c>
      <c r="B526" s="384" t="s">
        <v>807</v>
      </c>
      <c r="C526" s="384"/>
      <c r="D526" s="393">
        <v>0</v>
      </c>
      <c r="E526" s="393">
        <v>0</v>
      </c>
      <c r="F526" s="418">
        <v>0</v>
      </c>
      <c r="G526" s="418">
        <f>E526*F526</f>
        <v>0</v>
      </c>
      <c r="H526" s="418">
        <f>$H$4*G526</f>
        <v>0</v>
      </c>
      <c r="I526" s="418">
        <f>G526+H526</f>
        <v>0</v>
      </c>
      <c r="J526" s="419"/>
      <c r="K526" s="118"/>
    </row>
    <row r="527" spans="1:11" x14ac:dyDescent="0.3">
      <c r="A527" s="383" t="s">
        <v>1257</v>
      </c>
      <c r="B527" s="384" t="s">
        <v>809</v>
      </c>
      <c r="C527" s="384"/>
      <c r="D527" s="393">
        <v>0</v>
      </c>
      <c r="E527" s="393">
        <v>0</v>
      </c>
      <c r="F527" s="418">
        <v>0</v>
      </c>
      <c r="G527" s="418">
        <f>E527*F527</f>
        <v>0</v>
      </c>
      <c r="H527" s="418">
        <f>$H$4*G527</f>
        <v>0</v>
      </c>
      <c r="I527" s="418">
        <f>G527+H527</f>
        <v>0</v>
      </c>
      <c r="J527" s="419"/>
      <c r="K527" s="118"/>
    </row>
    <row r="528" spans="1:11" x14ac:dyDescent="0.3">
      <c r="A528" s="381" t="s">
        <v>1258</v>
      </c>
      <c r="B528" s="382" t="s">
        <v>811</v>
      </c>
      <c r="C528" s="382"/>
      <c r="D528" s="503">
        <v>0</v>
      </c>
      <c r="E528" s="503">
        <v>0</v>
      </c>
      <c r="F528" s="392"/>
      <c r="G528" s="392"/>
      <c r="H528" s="392"/>
      <c r="I528" s="392"/>
      <c r="J528" s="392"/>
      <c r="K528" s="392"/>
    </row>
    <row r="529" spans="1:11" x14ac:dyDescent="0.3">
      <c r="A529" s="383" t="s">
        <v>1259</v>
      </c>
      <c r="B529" s="384" t="s">
        <v>805</v>
      </c>
      <c r="C529" s="384"/>
      <c r="D529" s="393">
        <v>0</v>
      </c>
      <c r="E529" s="393">
        <v>0</v>
      </c>
      <c r="F529" s="418">
        <v>0</v>
      </c>
      <c r="G529" s="418">
        <f>E529*F529</f>
        <v>0</v>
      </c>
      <c r="H529" s="418">
        <f>$H$4*G529</f>
        <v>0</v>
      </c>
      <c r="I529" s="418">
        <f>G529+H529</f>
        <v>0</v>
      </c>
      <c r="J529" s="419"/>
      <c r="K529" s="118"/>
    </row>
    <row r="530" spans="1:11" x14ac:dyDescent="0.3">
      <c r="A530" s="381" t="s">
        <v>1260</v>
      </c>
      <c r="B530" s="382" t="s">
        <v>814</v>
      </c>
      <c r="C530" s="382"/>
      <c r="D530" s="503">
        <v>0</v>
      </c>
      <c r="E530" s="503">
        <v>0</v>
      </c>
      <c r="F530" s="392"/>
      <c r="G530" s="392"/>
      <c r="H530" s="392"/>
      <c r="I530" s="392"/>
      <c r="J530" s="392"/>
      <c r="K530" s="392"/>
    </row>
    <row r="531" spans="1:11" x14ac:dyDescent="0.3">
      <c r="A531" s="383" t="s">
        <v>1261</v>
      </c>
      <c r="B531" s="384" t="s">
        <v>816</v>
      </c>
      <c r="C531" s="384"/>
      <c r="D531" s="393">
        <v>0</v>
      </c>
      <c r="E531" s="393">
        <v>0</v>
      </c>
      <c r="F531" s="418">
        <v>0</v>
      </c>
      <c r="G531" s="418">
        <f>E531*F531</f>
        <v>0</v>
      </c>
      <c r="H531" s="418">
        <f>$H$4*G531</f>
        <v>0</v>
      </c>
      <c r="I531" s="418">
        <f>G531+H531</f>
        <v>0</v>
      </c>
      <c r="J531" s="419"/>
      <c r="K531" s="118"/>
    </row>
    <row r="532" spans="1:11" x14ac:dyDescent="0.3">
      <c r="A532" s="383" t="s">
        <v>1262</v>
      </c>
      <c r="B532" s="384" t="s">
        <v>818</v>
      </c>
      <c r="C532" s="384"/>
      <c r="D532" s="393">
        <v>0</v>
      </c>
      <c r="E532" s="393">
        <v>0</v>
      </c>
      <c r="F532" s="418">
        <v>0</v>
      </c>
      <c r="G532" s="418">
        <f>E532*F532</f>
        <v>0</v>
      </c>
      <c r="H532" s="418">
        <f>$H$4*G532</f>
        <v>0</v>
      </c>
      <c r="I532" s="418">
        <f>G532+H532</f>
        <v>0</v>
      </c>
      <c r="J532" s="419"/>
      <c r="K532" s="118"/>
    </row>
    <row r="533" spans="1:11" x14ac:dyDescent="0.3">
      <c r="A533" s="381" t="s">
        <v>1263</v>
      </c>
      <c r="B533" s="382" t="s">
        <v>391</v>
      </c>
      <c r="C533" s="382"/>
      <c r="D533" s="503">
        <v>0</v>
      </c>
      <c r="E533" s="503">
        <v>0</v>
      </c>
      <c r="F533" s="392"/>
      <c r="G533" s="392"/>
      <c r="H533" s="392"/>
      <c r="I533" s="392"/>
      <c r="J533" s="392"/>
      <c r="K533" s="392"/>
    </row>
    <row r="534" spans="1:11" x14ac:dyDescent="0.3">
      <c r="A534" s="383" t="s">
        <v>1264</v>
      </c>
      <c r="B534" s="384" t="s">
        <v>821</v>
      </c>
      <c r="C534" s="384"/>
      <c r="D534" s="393">
        <v>0</v>
      </c>
      <c r="E534" s="393">
        <v>0</v>
      </c>
      <c r="F534" s="418">
        <v>0</v>
      </c>
      <c r="G534" s="418">
        <f>E534*F534</f>
        <v>0</v>
      </c>
      <c r="H534" s="418">
        <f>$H$4*G534</f>
        <v>0</v>
      </c>
      <c r="I534" s="418">
        <f>G534+H534</f>
        <v>0</v>
      </c>
      <c r="J534" s="419"/>
      <c r="K534" s="118"/>
    </row>
    <row r="535" spans="1:11" x14ac:dyDescent="0.3">
      <c r="A535" s="383" t="s">
        <v>1265</v>
      </c>
      <c r="B535" s="385" t="s">
        <v>823</v>
      </c>
      <c r="C535" s="385"/>
      <c r="D535" s="393">
        <v>0</v>
      </c>
      <c r="E535" s="393">
        <v>0</v>
      </c>
      <c r="F535" s="418">
        <v>0</v>
      </c>
      <c r="G535" s="418">
        <f>E535*F535</f>
        <v>0</v>
      </c>
      <c r="H535" s="418">
        <f>$H$4*G535</f>
        <v>0</v>
      </c>
      <c r="I535" s="418">
        <f>G535+H535</f>
        <v>0</v>
      </c>
      <c r="J535" s="419"/>
      <c r="K535" s="118"/>
    </row>
    <row r="536" spans="1:11" x14ac:dyDescent="0.3">
      <c r="A536" s="383" t="s">
        <v>1266</v>
      </c>
      <c r="B536" s="385" t="s">
        <v>785</v>
      </c>
      <c r="C536" s="385"/>
      <c r="D536" s="393">
        <v>0</v>
      </c>
      <c r="E536" s="393">
        <v>0</v>
      </c>
      <c r="F536" s="418">
        <v>0</v>
      </c>
      <c r="G536" s="418">
        <f>E536*F536</f>
        <v>0</v>
      </c>
      <c r="H536" s="418">
        <f>$H$4*G536</f>
        <v>0</v>
      </c>
      <c r="I536" s="418">
        <f>G536+H536</f>
        <v>0</v>
      </c>
      <c r="J536" s="419"/>
      <c r="K536" s="118"/>
    </row>
    <row r="537" spans="1:11" x14ac:dyDescent="0.3">
      <c r="A537" s="381" t="s">
        <v>1267</v>
      </c>
      <c r="B537" s="382" t="s">
        <v>826</v>
      </c>
      <c r="C537" s="382"/>
      <c r="D537" s="503">
        <v>0</v>
      </c>
      <c r="E537" s="503">
        <v>0</v>
      </c>
      <c r="F537" s="392"/>
      <c r="G537" s="392"/>
      <c r="H537" s="392"/>
      <c r="I537" s="392"/>
      <c r="J537" s="392"/>
      <c r="K537" s="392"/>
    </row>
    <row r="538" spans="1:11" x14ac:dyDescent="0.3">
      <c r="A538" s="383" t="s">
        <v>1268</v>
      </c>
      <c r="B538" s="384" t="s">
        <v>789</v>
      </c>
      <c r="C538" s="384"/>
      <c r="D538" s="393">
        <v>0</v>
      </c>
      <c r="E538" s="393">
        <v>0</v>
      </c>
      <c r="F538" s="418">
        <v>0</v>
      </c>
      <c r="G538" s="418">
        <f t="shared" ref="G538:G544" si="39">E538*F538</f>
        <v>0</v>
      </c>
      <c r="H538" s="418">
        <f t="shared" ref="H538:H544" si="40">$H$4*G538</f>
        <v>0</v>
      </c>
      <c r="I538" s="418">
        <f t="shared" ref="I538:I544" si="41">G538+H538</f>
        <v>0</v>
      </c>
      <c r="J538" s="419"/>
      <c r="K538" s="118"/>
    </row>
    <row r="539" spans="1:11" x14ac:dyDescent="0.3">
      <c r="A539" s="386" t="s">
        <v>1269</v>
      </c>
      <c r="B539" s="385" t="s">
        <v>791</v>
      </c>
      <c r="C539" s="385"/>
      <c r="D539" s="393">
        <v>0</v>
      </c>
      <c r="E539" s="393">
        <v>0</v>
      </c>
      <c r="F539" s="418">
        <v>0</v>
      </c>
      <c r="G539" s="418">
        <f t="shared" si="39"/>
        <v>0</v>
      </c>
      <c r="H539" s="418">
        <f t="shared" si="40"/>
        <v>0</v>
      </c>
      <c r="I539" s="418">
        <f t="shared" si="41"/>
        <v>0</v>
      </c>
      <c r="J539" s="419"/>
      <c r="K539" s="118"/>
    </row>
    <row r="540" spans="1:11" x14ac:dyDescent="0.3">
      <c r="A540" s="383" t="s">
        <v>1270</v>
      </c>
      <c r="B540" s="384" t="s">
        <v>793</v>
      </c>
      <c r="C540" s="384"/>
      <c r="D540" s="393">
        <v>0</v>
      </c>
      <c r="E540" s="393">
        <v>0</v>
      </c>
      <c r="F540" s="418">
        <v>0</v>
      </c>
      <c r="G540" s="418">
        <f t="shared" si="39"/>
        <v>0</v>
      </c>
      <c r="H540" s="418">
        <f t="shared" si="40"/>
        <v>0</v>
      </c>
      <c r="I540" s="418">
        <f t="shared" si="41"/>
        <v>0</v>
      </c>
      <c r="J540" s="419"/>
      <c r="K540" s="118"/>
    </row>
    <row r="541" spans="1:11" x14ac:dyDescent="0.3">
      <c r="A541" s="386" t="s">
        <v>1271</v>
      </c>
      <c r="B541" s="385" t="s">
        <v>791</v>
      </c>
      <c r="C541" s="385"/>
      <c r="D541" s="393">
        <v>0</v>
      </c>
      <c r="E541" s="393">
        <v>0</v>
      </c>
      <c r="F541" s="418">
        <v>0</v>
      </c>
      <c r="G541" s="418">
        <f t="shared" si="39"/>
        <v>0</v>
      </c>
      <c r="H541" s="418">
        <f t="shared" si="40"/>
        <v>0</v>
      </c>
      <c r="I541" s="418">
        <f t="shared" si="41"/>
        <v>0</v>
      </c>
      <c r="J541" s="419"/>
      <c r="K541" s="118"/>
    </row>
    <row r="542" spans="1:11" x14ac:dyDescent="0.3">
      <c r="A542" s="383" t="s">
        <v>1272</v>
      </c>
      <c r="B542" s="384" t="s">
        <v>796</v>
      </c>
      <c r="C542" s="384"/>
      <c r="D542" s="393">
        <v>0</v>
      </c>
      <c r="E542" s="393">
        <v>0</v>
      </c>
      <c r="F542" s="418">
        <v>0</v>
      </c>
      <c r="G542" s="418">
        <f t="shared" si="39"/>
        <v>0</v>
      </c>
      <c r="H542" s="418">
        <f t="shared" si="40"/>
        <v>0</v>
      </c>
      <c r="I542" s="418">
        <f t="shared" si="41"/>
        <v>0</v>
      </c>
      <c r="J542" s="419"/>
      <c r="K542" s="118"/>
    </row>
    <row r="543" spans="1:11" x14ac:dyDescent="0.3">
      <c r="A543" s="383" t="s">
        <v>1273</v>
      </c>
      <c r="B543" s="384" t="s">
        <v>798</v>
      </c>
      <c r="C543" s="384"/>
      <c r="D543" s="393">
        <v>0</v>
      </c>
      <c r="E543" s="393">
        <v>0</v>
      </c>
      <c r="F543" s="418">
        <v>0</v>
      </c>
      <c r="G543" s="418">
        <f t="shared" si="39"/>
        <v>0</v>
      </c>
      <c r="H543" s="418">
        <f t="shared" si="40"/>
        <v>0</v>
      </c>
      <c r="I543" s="418">
        <f t="shared" si="41"/>
        <v>0</v>
      </c>
      <c r="J543" s="419"/>
      <c r="K543" s="118"/>
    </row>
    <row r="544" spans="1:11" x14ac:dyDescent="0.3">
      <c r="A544" s="383" t="s">
        <v>1274</v>
      </c>
      <c r="B544" s="384" t="s">
        <v>800</v>
      </c>
      <c r="C544" s="384"/>
      <c r="D544" s="393">
        <v>0</v>
      </c>
      <c r="E544" s="393">
        <v>0</v>
      </c>
      <c r="F544" s="418">
        <v>0</v>
      </c>
      <c r="G544" s="418">
        <f t="shared" si="39"/>
        <v>0</v>
      </c>
      <c r="H544" s="418">
        <f t="shared" si="40"/>
        <v>0</v>
      </c>
      <c r="I544" s="418">
        <f t="shared" si="41"/>
        <v>0</v>
      </c>
      <c r="J544" s="419"/>
      <c r="K544" s="118"/>
    </row>
    <row r="545" spans="1:11" x14ac:dyDescent="0.3">
      <c r="A545" s="379" t="s">
        <v>107</v>
      </c>
      <c r="B545" s="380" t="s">
        <v>835</v>
      </c>
      <c r="C545" s="380"/>
      <c r="D545" s="391">
        <v>0</v>
      </c>
      <c r="E545" s="391">
        <v>0</v>
      </c>
      <c r="F545" s="391"/>
      <c r="G545" s="391"/>
      <c r="H545" s="391"/>
      <c r="I545" s="391"/>
      <c r="J545" s="391"/>
      <c r="K545" s="391"/>
    </row>
    <row r="546" spans="1:11" x14ac:dyDescent="0.3">
      <c r="A546" s="381" t="s">
        <v>1275</v>
      </c>
      <c r="B546" s="382" t="s">
        <v>837</v>
      </c>
      <c r="C546" s="382"/>
      <c r="D546" s="503">
        <v>0</v>
      </c>
      <c r="E546" s="503">
        <v>0</v>
      </c>
      <c r="F546" s="392"/>
      <c r="G546" s="392"/>
      <c r="H546" s="392"/>
      <c r="I546" s="392"/>
      <c r="J546" s="392"/>
      <c r="K546" s="392"/>
    </row>
    <row r="547" spans="1:11" x14ac:dyDescent="0.3">
      <c r="A547" s="383" t="s">
        <v>1276</v>
      </c>
      <c r="B547" s="384" t="s">
        <v>839</v>
      </c>
      <c r="C547" s="384"/>
      <c r="D547" s="393">
        <v>0</v>
      </c>
      <c r="E547" s="393">
        <v>0</v>
      </c>
      <c r="F547" s="418">
        <v>0</v>
      </c>
      <c r="G547" s="418">
        <f>E547*F547</f>
        <v>0</v>
      </c>
      <c r="H547" s="418">
        <f>$H$4*G547</f>
        <v>0</v>
      </c>
      <c r="I547" s="418">
        <f>G547+H547</f>
        <v>0</v>
      </c>
      <c r="J547" s="419"/>
      <c r="K547" s="118"/>
    </row>
    <row r="548" spans="1:11" x14ac:dyDescent="0.3">
      <c r="A548" s="383" t="s">
        <v>1277</v>
      </c>
      <c r="B548" s="384" t="s">
        <v>841</v>
      </c>
      <c r="C548" s="384"/>
      <c r="D548" s="393">
        <v>0</v>
      </c>
      <c r="E548" s="393">
        <v>0</v>
      </c>
      <c r="F548" s="418">
        <v>0</v>
      </c>
      <c r="G548" s="418">
        <f>E548*F548</f>
        <v>0</v>
      </c>
      <c r="H548" s="418">
        <f>$H$4*G548</f>
        <v>0</v>
      </c>
      <c r="I548" s="418">
        <f>G548+H548</f>
        <v>0</v>
      </c>
      <c r="J548" s="419"/>
      <c r="K548" s="118"/>
    </row>
    <row r="549" spans="1:11" x14ac:dyDescent="0.3">
      <c r="A549" s="383" t="s">
        <v>1278</v>
      </c>
      <c r="B549" s="384" t="s">
        <v>843</v>
      </c>
      <c r="C549" s="384"/>
      <c r="D549" s="393">
        <v>0</v>
      </c>
      <c r="E549" s="393">
        <v>0</v>
      </c>
      <c r="F549" s="418">
        <v>0</v>
      </c>
      <c r="G549" s="418">
        <f>E549*F549</f>
        <v>0</v>
      </c>
      <c r="H549" s="418">
        <f>$H$4*G549</f>
        <v>0</v>
      </c>
      <c r="I549" s="418">
        <f>G549+H549</f>
        <v>0</v>
      </c>
      <c r="J549" s="419"/>
      <c r="K549" s="118"/>
    </row>
    <row r="550" spans="1:11" x14ac:dyDescent="0.3">
      <c r="A550" s="381" t="s">
        <v>1279</v>
      </c>
      <c r="B550" s="382" t="s">
        <v>845</v>
      </c>
      <c r="C550" s="382"/>
      <c r="D550" s="503">
        <v>0</v>
      </c>
      <c r="E550" s="503">
        <v>0</v>
      </c>
      <c r="F550" s="392"/>
      <c r="G550" s="392"/>
      <c r="H550" s="392"/>
      <c r="I550" s="392"/>
      <c r="J550" s="392"/>
      <c r="K550" s="392"/>
    </row>
    <row r="551" spans="1:11" x14ac:dyDescent="0.3">
      <c r="A551" s="383" t="s">
        <v>1280</v>
      </c>
      <c r="B551" s="384" t="s">
        <v>847</v>
      </c>
      <c r="C551" s="384"/>
      <c r="D551" s="393">
        <v>0</v>
      </c>
      <c r="E551" s="393">
        <v>0</v>
      </c>
      <c r="F551" s="418">
        <v>0</v>
      </c>
      <c r="G551" s="418">
        <f>E551*F551</f>
        <v>0</v>
      </c>
      <c r="H551" s="418">
        <f>$H$4*G551</f>
        <v>0</v>
      </c>
      <c r="I551" s="418">
        <f>G551+H551</f>
        <v>0</v>
      </c>
      <c r="J551" s="419"/>
      <c r="K551" s="118"/>
    </row>
    <row r="552" spans="1:11" x14ac:dyDescent="0.3">
      <c r="A552" s="383" t="s">
        <v>1281</v>
      </c>
      <c r="B552" s="384" t="s">
        <v>849</v>
      </c>
      <c r="C552" s="384"/>
      <c r="D552" s="393">
        <v>0</v>
      </c>
      <c r="E552" s="393">
        <v>0</v>
      </c>
      <c r="F552" s="418">
        <v>0</v>
      </c>
      <c r="G552" s="418">
        <f>E552*F552</f>
        <v>0</v>
      </c>
      <c r="H552" s="418">
        <f>$H$4*G552</f>
        <v>0</v>
      </c>
      <c r="I552" s="418">
        <f>G552+H552</f>
        <v>0</v>
      </c>
      <c r="J552" s="419"/>
      <c r="K552" s="118"/>
    </row>
    <row r="553" spans="1:11" x14ac:dyDescent="0.3">
      <c r="A553" s="381" t="s">
        <v>1282</v>
      </c>
      <c r="B553" s="382" t="s">
        <v>851</v>
      </c>
      <c r="C553" s="382"/>
      <c r="D553" s="503">
        <v>0</v>
      </c>
      <c r="E553" s="503">
        <v>0</v>
      </c>
      <c r="F553" s="392"/>
      <c r="G553" s="392"/>
      <c r="H553" s="392"/>
      <c r="I553" s="392"/>
      <c r="J553" s="392"/>
      <c r="K553" s="392"/>
    </row>
    <row r="554" spans="1:11" x14ac:dyDescent="0.3">
      <c r="A554" s="383" t="s">
        <v>1283</v>
      </c>
      <c r="B554" s="384" t="s">
        <v>853</v>
      </c>
      <c r="C554" s="384"/>
      <c r="D554" s="393">
        <v>0</v>
      </c>
      <c r="E554" s="393">
        <v>0</v>
      </c>
      <c r="F554" s="418">
        <v>0</v>
      </c>
      <c r="G554" s="418">
        <f>E554*F554</f>
        <v>0</v>
      </c>
      <c r="H554" s="418">
        <f>$H$4*G554</f>
        <v>0</v>
      </c>
      <c r="I554" s="418">
        <f>G554+H554</f>
        <v>0</v>
      </c>
      <c r="J554" s="419"/>
      <c r="K554" s="118"/>
    </row>
    <row r="555" spans="1:11" x14ac:dyDescent="0.3">
      <c r="A555" s="383" t="s">
        <v>1284</v>
      </c>
      <c r="B555" s="385" t="s">
        <v>855</v>
      </c>
      <c r="C555" s="385"/>
      <c r="D555" s="393">
        <v>0</v>
      </c>
      <c r="E555" s="393">
        <v>0</v>
      </c>
      <c r="F555" s="418">
        <v>0</v>
      </c>
      <c r="G555" s="418">
        <f>E555*F555</f>
        <v>0</v>
      </c>
      <c r="H555" s="418">
        <f>$H$4*G555</f>
        <v>0</v>
      </c>
      <c r="I555" s="418">
        <f>G555+H555</f>
        <v>0</v>
      </c>
      <c r="J555" s="419"/>
      <c r="K555" s="118"/>
    </row>
    <row r="556" spans="1:11" x14ac:dyDescent="0.3">
      <c r="A556" s="383" t="s">
        <v>1285</v>
      </c>
      <c r="B556" s="385" t="s">
        <v>785</v>
      </c>
      <c r="C556" s="385"/>
      <c r="D556" s="393">
        <v>0</v>
      </c>
      <c r="E556" s="393">
        <v>0</v>
      </c>
      <c r="F556" s="418">
        <v>0</v>
      </c>
      <c r="G556" s="418">
        <f>E556*F556</f>
        <v>0</v>
      </c>
      <c r="H556" s="418">
        <f>$H$4*G556</f>
        <v>0</v>
      </c>
      <c r="I556" s="418">
        <f>G556+H556</f>
        <v>0</v>
      </c>
      <c r="J556" s="419"/>
      <c r="K556" s="118"/>
    </row>
    <row r="557" spans="1:11" x14ac:dyDescent="0.3">
      <c r="A557" s="381" t="s">
        <v>1286</v>
      </c>
      <c r="B557" s="382" t="s">
        <v>858</v>
      </c>
      <c r="C557" s="382"/>
      <c r="D557" s="503">
        <v>0</v>
      </c>
      <c r="E557" s="503">
        <v>0</v>
      </c>
      <c r="F557" s="392"/>
      <c r="G557" s="392"/>
      <c r="H557" s="392"/>
      <c r="I557" s="392"/>
      <c r="J557" s="392"/>
      <c r="K557" s="392"/>
    </row>
    <row r="558" spans="1:11" x14ac:dyDescent="0.3">
      <c r="A558" s="383" t="s">
        <v>1287</v>
      </c>
      <c r="B558" s="384" t="s">
        <v>789</v>
      </c>
      <c r="C558" s="384"/>
      <c r="D558" s="393">
        <v>0</v>
      </c>
      <c r="E558" s="393">
        <v>0</v>
      </c>
      <c r="F558" s="418">
        <v>0</v>
      </c>
      <c r="G558" s="418">
        <f t="shared" ref="G558:G564" si="42">E558*F558</f>
        <v>0</v>
      </c>
      <c r="H558" s="418">
        <f t="shared" ref="H558:H564" si="43">$H$4*G558</f>
        <v>0</v>
      </c>
      <c r="I558" s="418">
        <f t="shared" ref="I558:I564" si="44">G558+H558</f>
        <v>0</v>
      </c>
      <c r="J558" s="419"/>
      <c r="K558" s="118"/>
    </row>
    <row r="559" spans="1:11" x14ac:dyDescent="0.3">
      <c r="A559" s="386" t="s">
        <v>1288</v>
      </c>
      <c r="B559" s="385" t="s">
        <v>791</v>
      </c>
      <c r="C559" s="385"/>
      <c r="D559" s="393">
        <v>0</v>
      </c>
      <c r="E559" s="393">
        <v>0</v>
      </c>
      <c r="F559" s="418">
        <v>0</v>
      </c>
      <c r="G559" s="418">
        <f t="shared" si="42"/>
        <v>0</v>
      </c>
      <c r="H559" s="418">
        <f t="shared" si="43"/>
        <v>0</v>
      </c>
      <c r="I559" s="418">
        <f t="shared" si="44"/>
        <v>0</v>
      </c>
      <c r="J559" s="419"/>
      <c r="K559" s="118"/>
    </row>
    <row r="560" spans="1:11" x14ac:dyDescent="0.3">
      <c r="A560" s="383" t="s">
        <v>1289</v>
      </c>
      <c r="B560" s="384" t="s">
        <v>793</v>
      </c>
      <c r="C560" s="384"/>
      <c r="D560" s="393">
        <v>0</v>
      </c>
      <c r="E560" s="393">
        <v>0</v>
      </c>
      <c r="F560" s="418">
        <v>0</v>
      </c>
      <c r="G560" s="418">
        <f t="shared" si="42"/>
        <v>0</v>
      </c>
      <c r="H560" s="418">
        <f t="shared" si="43"/>
        <v>0</v>
      </c>
      <c r="I560" s="418">
        <f t="shared" si="44"/>
        <v>0</v>
      </c>
      <c r="J560" s="419"/>
      <c r="K560" s="118"/>
    </row>
    <row r="561" spans="1:11" x14ac:dyDescent="0.3">
      <c r="A561" s="386" t="s">
        <v>1290</v>
      </c>
      <c r="B561" s="385" t="s">
        <v>791</v>
      </c>
      <c r="C561" s="385"/>
      <c r="D561" s="393">
        <v>0</v>
      </c>
      <c r="E561" s="393">
        <v>0</v>
      </c>
      <c r="F561" s="418">
        <v>0</v>
      </c>
      <c r="G561" s="418">
        <f t="shared" si="42"/>
        <v>0</v>
      </c>
      <c r="H561" s="418">
        <f t="shared" si="43"/>
        <v>0</v>
      </c>
      <c r="I561" s="418">
        <f t="shared" si="44"/>
        <v>0</v>
      </c>
      <c r="J561" s="419"/>
      <c r="K561" s="118"/>
    </row>
    <row r="562" spans="1:11" x14ac:dyDescent="0.3">
      <c r="A562" s="383" t="s">
        <v>1291</v>
      </c>
      <c r="B562" s="384" t="s">
        <v>796</v>
      </c>
      <c r="C562" s="384"/>
      <c r="D562" s="393">
        <v>0</v>
      </c>
      <c r="E562" s="393">
        <v>0</v>
      </c>
      <c r="F562" s="418">
        <v>0</v>
      </c>
      <c r="G562" s="418">
        <f t="shared" si="42"/>
        <v>0</v>
      </c>
      <c r="H562" s="418">
        <f t="shared" si="43"/>
        <v>0</v>
      </c>
      <c r="I562" s="418">
        <f t="shared" si="44"/>
        <v>0</v>
      </c>
      <c r="J562" s="419"/>
      <c r="K562" s="118"/>
    </row>
    <row r="563" spans="1:11" x14ac:dyDescent="0.3">
      <c r="A563" s="383" t="s">
        <v>1292</v>
      </c>
      <c r="B563" s="384" t="s">
        <v>798</v>
      </c>
      <c r="C563" s="384"/>
      <c r="D563" s="393">
        <v>0</v>
      </c>
      <c r="E563" s="393">
        <v>0</v>
      </c>
      <c r="F563" s="418">
        <v>0</v>
      </c>
      <c r="G563" s="418">
        <f t="shared" si="42"/>
        <v>0</v>
      </c>
      <c r="H563" s="418">
        <f t="shared" si="43"/>
        <v>0</v>
      </c>
      <c r="I563" s="418">
        <f t="shared" si="44"/>
        <v>0</v>
      </c>
      <c r="J563" s="419"/>
      <c r="K563" s="118"/>
    </row>
    <row r="564" spans="1:11" x14ac:dyDescent="0.3">
      <c r="A564" s="383" t="s">
        <v>1293</v>
      </c>
      <c r="B564" s="384" t="s">
        <v>800</v>
      </c>
      <c r="C564" s="384"/>
      <c r="D564" s="393">
        <v>0</v>
      </c>
      <c r="E564" s="393">
        <v>0</v>
      </c>
      <c r="F564" s="418">
        <v>0</v>
      </c>
      <c r="G564" s="418">
        <f t="shared" si="42"/>
        <v>0</v>
      </c>
      <c r="H564" s="418">
        <f t="shared" si="43"/>
        <v>0</v>
      </c>
      <c r="I564" s="418">
        <f t="shared" si="44"/>
        <v>0</v>
      </c>
      <c r="J564" s="419"/>
      <c r="K564" s="118"/>
    </row>
    <row r="565" spans="1:11" ht="18" x14ac:dyDescent="0.35">
      <c r="A565" s="377">
        <v>5.2</v>
      </c>
      <c r="B565" s="378" t="s">
        <v>866</v>
      </c>
      <c r="C565" s="378"/>
      <c r="D565" s="504">
        <v>1</v>
      </c>
      <c r="E565" s="504">
        <v>3</v>
      </c>
      <c r="F565" s="390"/>
      <c r="G565" s="390"/>
      <c r="H565" s="390"/>
      <c r="I565" s="390"/>
      <c r="J565" s="390"/>
      <c r="K565" s="390"/>
    </row>
    <row r="566" spans="1:11" x14ac:dyDescent="0.3">
      <c r="A566" s="379" t="s">
        <v>109</v>
      </c>
      <c r="B566" s="380" t="s">
        <v>743</v>
      </c>
      <c r="C566" s="380"/>
      <c r="D566" s="391">
        <v>2</v>
      </c>
      <c r="E566" s="391">
        <v>6</v>
      </c>
      <c r="F566" s="391"/>
      <c r="G566" s="391"/>
      <c r="H566" s="391"/>
      <c r="I566" s="391"/>
      <c r="J566" s="391"/>
      <c r="K566" s="391"/>
    </row>
    <row r="567" spans="1:11" x14ac:dyDescent="0.3">
      <c r="A567" s="383" t="s">
        <v>1294</v>
      </c>
      <c r="B567" s="384" t="s">
        <v>868</v>
      </c>
      <c r="C567" s="384"/>
      <c r="D567" s="393">
        <v>2</v>
      </c>
      <c r="E567" s="393">
        <v>6</v>
      </c>
      <c r="F567" s="418">
        <v>0</v>
      </c>
      <c r="G567" s="418">
        <f>E567*F567</f>
        <v>0</v>
      </c>
      <c r="H567" s="418">
        <f>$H$4*G567</f>
        <v>0</v>
      </c>
      <c r="I567" s="418">
        <f>G567+H567</f>
        <v>0</v>
      </c>
      <c r="J567" s="419"/>
      <c r="K567" s="118"/>
    </row>
    <row r="568" spans="1:11" x14ac:dyDescent="0.3">
      <c r="A568" s="383" t="s">
        <v>1295</v>
      </c>
      <c r="B568" s="384" t="s">
        <v>870</v>
      </c>
      <c r="C568" s="384"/>
      <c r="D568" s="393">
        <v>2</v>
      </c>
      <c r="E568" s="393">
        <v>6</v>
      </c>
      <c r="F568" s="418">
        <v>0</v>
      </c>
      <c r="G568" s="418">
        <f>E568*F568</f>
        <v>0</v>
      </c>
      <c r="H568" s="418">
        <f>$H$4*G568</f>
        <v>0</v>
      </c>
      <c r="I568" s="418">
        <f>G568+H568</f>
        <v>0</v>
      </c>
      <c r="J568" s="419"/>
      <c r="K568" s="118"/>
    </row>
    <row r="569" spans="1:11" x14ac:dyDescent="0.3">
      <c r="A569" s="383" t="s">
        <v>1296</v>
      </c>
      <c r="B569" s="384" t="s">
        <v>872</v>
      </c>
      <c r="C569" s="384"/>
      <c r="D569" s="393">
        <v>2</v>
      </c>
      <c r="E569" s="393">
        <v>6</v>
      </c>
      <c r="F569" s="418">
        <v>0</v>
      </c>
      <c r="G569" s="418">
        <f>E569*F569</f>
        <v>0</v>
      </c>
      <c r="H569" s="418">
        <f>$H$4*G569</f>
        <v>0</v>
      </c>
      <c r="I569" s="418">
        <f>G569+H569</f>
        <v>0</v>
      </c>
      <c r="J569" s="419"/>
      <c r="K569" s="118"/>
    </row>
    <row r="570" spans="1:11" x14ac:dyDescent="0.3">
      <c r="A570" s="379" t="s">
        <v>110</v>
      </c>
      <c r="B570" s="380" t="s">
        <v>759</v>
      </c>
      <c r="C570" s="380"/>
      <c r="D570" s="391">
        <v>2</v>
      </c>
      <c r="E570" s="391">
        <v>6</v>
      </c>
      <c r="F570" s="391"/>
      <c r="G570" s="391"/>
      <c r="H570" s="391"/>
      <c r="I570" s="391"/>
      <c r="J570" s="391"/>
      <c r="K570" s="391"/>
    </row>
    <row r="571" spans="1:11" x14ac:dyDescent="0.3">
      <c r="A571" s="383" t="s">
        <v>1297</v>
      </c>
      <c r="B571" s="387" t="s">
        <v>874</v>
      </c>
      <c r="C571" s="387"/>
      <c r="D571" s="393">
        <v>2</v>
      </c>
      <c r="E571" s="393">
        <v>6</v>
      </c>
      <c r="F571" s="418">
        <v>0</v>
      </c>
      <c r="G571" s="418">
        <f>E571*F571</f>
        <v>0</v>
      </c>
      <c r="H571" s="418">
        <f>$H$4*G571</f>
        <v>0</v>
      </c>
      <c r="I571" s="418">
        <f>G571+H571</f>
        <v>0</v>
      </c>
      <c r="J571" s="419"/>
      <c r="K571" s="118"/>
    </row>
    <row r="572" spans="1:11" x14ac:dyDescent="0.3">
      <c r="A572" s="383" t="s">
        <v>1298</v>
      </c>
      <c r="B572" s="383" t="s">
        <v>876</v>
      </c>
      <c r="C572" s="383"/>
      <c r="D572" s="393">
        <v>1</v>
      </c>
      <c r="E572" s="393">
        <v>3</v>
      </c>
      <c r="F572" s="418">
        <v>0</v>
      </c>
      <c r="G572" s="418">
        <f>E572*F572</f>
        <v>0</v>
      </c>
      <c r="H572" s="418">
        <f>$H$4*G572</f>
        <v>0</v>
      </c>
      <c r="I572" s="418">
        <f>G572+H572</f>
        <v>0</v>
      </c>
      <c r="J572" s="419"/>
      <c r="K572" s="118"/>
    </row>
    <row r="573" spans="1:11" x14ac:dyDescent="0.3">
      <c r="A573" s="383" t="s">
        <v>1299</v>
      </c>
      <c r="B573" s="384" t="s">
        <v>878</v>
      </c>
      <c r="C573" s="384"/>
      <c r="D573" s="393">
        <v>2</v>
      </c>
      <c r="E573" s="393">
        <v>6</v>
      </c>
      <c r="F573" s="418">
        <v>0</v>
      </c>
      <c r="G573" s="418">
        <f>E573*F573</f>
        <v>0</v>
      </c>
      <c r="H573" s="418">
        <f>$H$4*G573</f>
        <v>0</v>
      </c>
      <c r="I573" s="418">
        <f>G573+H573</f>
        <v>0</v>
      </c>
      <c r="J573" s="419"/>
      <c r="K573" s="118"/>
    </row>
    <row r="574" spans="1:11" x14ac:dyDescent="0.3">
      <c r="A574" s="383" t="s">
        <v>1300</v>
      </c>
      <c r="B574" s="384" t="s">
        <v>870</v>
      </c>
      <c r="C574" s="384"/>
      <c r="D574" s="393">
        <v>2</v>
      </c>
      <c r="E574" s="393">
        <v>6</v>
      </c>
      <c r="F574" s="418">
        <v>0</v>
      </c>
      <c r="G574" s="418">
        <f>E574*F574</f>
        <v>0</v>
      </c>
      <c r="H574" s="418">
        <f>$H$4*G574</f>
        <v>0</v>
      </c>
      <c r="I574" s="418">
        <f>G574+H574</f>
        <v>0</v>
      </c>
      <c r="J574" s="419"/>
      <c r="K574" s="118"/>
    </row>
    <row r="575" spans="1:11" x14ac:dyDescent="0.3">
      <c r="A575" s="383" t="s">
        <v>1301</v>
      </c>
      <c r="B575" s="384" t="s">
        <v>872</v>
      </c>
      <c r="C575" s="384"/>
      <c r="D575" s="393">
        <v>2</v>
      </c>
      <c r="E575" s="393">
        <v>6</v>
      </c>
      <c r="F575" s="418">
        <v>0</v>
      </c>
      <c r="G575" s="418">
        <f>E575*F575</f>
        <v>0</v>
      </c>
      <c r="H575" s="418">
        <f>$H$4*G575</f>
        <v>0</v>
      </c>
      <c r="I575" s="418">
        <f>G575+H575</f>
        <v>0</v>
      </c>
      <c r="J575" s="419"/>
      <c r="K575" s="118"/>
    </row>
    <row r="576" spans="1:11" x14ac:dyDescent="0.3">
      <c r="A576" s="379" t="s">
        <v>111</v>
      </c>
      <c r="B576" s="380" t="s">
        <v>801</v>
      </c>
      <c r="C576" s="380"/>
      <c r="D576" s="391">
        <v>0</v>
      </c>
      <c r="E576" s="391">
        <v>0</v>
      </c>
      <c r="F576" s="391"/>
      <c r="G576" s="391"/>
      <c r="H576" s="391"/>
      <c r="I576" s="391"/>
      <c r="J576" s="391"/>
      <c r="K576" s="391"/>
    </row>
    <row r="577" spans="1:11" x14ac:dyDescent="0.3">
      <c r="A577" s="383" t="s">
        <v>1302</v>
      </c>
      <c r="B577" s="387" t="s">
        <v>882</v>
      </c>
      <c r="C577" s="387"/>
      <c r="D577" s="393">
        <v>0</v>
      </c>
      <c r="E577" s="393">
        <v>0</v>
      </c>
      <c r="F577" s="418">
        <v>0</v>
      </c>
      <c r="G577" s="418">
        <f>E577*F577</f>
        <v>0</v>
      </c>
      <c r="H577" s="418">
        <f>$H$4*G577</f>
        <v>0</v>
      </c>
      <c r="I577" s="418">
        <f>G577+H577</f>
        <v>0</v>
      </c>
      <c r="J577" s="419"/>
      <c r="K577" s="118"/>
    </row>
    <row r="578" spans="1:11" x14ac:dyDescent="0.3">
      <c r="A578" s="383" t="s">
        <v>1303</v>
      </c>
      <c r="B578" s="384" t="s">
        <v>884</v>
      </c>
      <c r="C578" s="384"/>
      <c r="D578" s="393">
        <v>0</v>
      </c>
      <c r="E578" s="393">
        <v>0</v>
      </c>
      <c r="F578" s="418">
        <v>0</v>
      </c>
      <c r="G578" s="418">
        <f>E578*F578</f>
        <v>0</v>
      </c>
      <c r="H578" s="418">
        <f>$H$4*G578</f>
        <v>0</v>
      </c>
      <c r="I578" s="418">
        <f>G578+H578</f>
        <v>0</v>
      </c>
      <c r="J578" s="419"/>
      <c r="K578" s="118"/>
    </row>
    <row r="579" spans="1:11" x14ac:dyDescent="0.3">
      <c r="A579" s="383" t="s">
        <v>1304</v>
      </c>
      <c r="B579" s="384" t="s">
        <v>870</v>
      </c>
      <c r="C579" s="384"/>
      <c r="D579" s="393">
        <v>0</v>
      </c>
      <c r="E579" s="393">
        <v>0</v>
      </c>
      <c r="F579" s="418">
        <v>0</v>
      </c>
      <c r="G579" s="418">
        <f>E579*F579</f>
        <v>0</v>
      </c>
      <c r="H579" s="418">
        <f>$H$4*G579</f>
        <v>0</v>
      </c>
      <c r="I579" s="418">
        <f>G579+H579</f>
        <v>0</v>
      </c>
      <c r="J579" s="419"/>
      <c r="K579" s="118"/>
    </row>
    <row r="580" spans="1:11" x14ac:dyDescent="0.3">
      <c r="A580" s="383" t="s">
        <v>1305</v>
      </c>
      <c r="B580" s="384" t="s">
        <v>872</v>
      </c>
      <c r="C580" s="384"/>
      <c r="D580" s="393">
        <v>0</v>
      </c>
      <c r="E580" s="393">
        <v>0</v>
      </c>
      <c r="F580" s="418">
        <v>0</v>
      </c>
      <c r="G580" s="418">
        <f>E580*F580</f>
        <v>0</v>
      </c>
      <c r="H580" s="418">
        <f>$H$4*G580</f>
        <v>0</v>
      </c>
      <c r="I580" s="418">
        <f>G580+H580</f>
        <v>0</v>
      </c>
      <c r="J580" s="419"/>
      <c r="K580" s="118"/>
    </row>
    <row r="581" spans="1:11" x14ac:dyDescent="0.3">
      <c r="A581" s="379" t="s">
        <v>112</v>
      </c>
      <c r="B581" s="380" t="s">
        <v>835</v>
      </c>
      <c r="C581" s="380"/>
      <c r="D581" s="391">
        <v>0</v>
      </c>
      <c r="E581" s="391">
        <v>0</v>
      </c>
      <c r="F581" s="391"/>
      <c r="G581" s="391"/>
      <c r="H581" s="391"/>
      <c r="I581" s="391"/>
      <c r="J581" s="391"/>
      <c r="K581" s="391"/>
    </row>
    <row r="582" spans="1:11" x14ac:dyDescent="0.3">
      <c r="A582" s="383" t="s">
        <v>1306</v>
      </c>
      <c r="B582" s="387" t="s">
        <v>888</v>
      </c>
      <c r="C582" s="387"/>
      <c r="D582" s="393">
        <v>0</v>
      </c>
      <c r="E582" s="393">
        <v>0</v>
      </c>
      <c r="F582" s="418">
        <v>0</v>
      </c>
      <c r="G582" s="418">
        <f>E582*F582</f>
        <v>0</v>
      </c>
      <c r="H582" s="418">
        <f>$H$4*G582</f>
        <v>0</v>
      </c>
      <c r="I582" s="418">
        <f>G582+H582</f>
        <v>0</v>
      </c>
      <c r="J582" s="419"/>
      <c r="K582" s="118"/>
    </row>
    <row r="583" spans="1:11" x14ac:dyDescent="0.3">
      <c r="A583" s="383" t="s">
        <v>1307</v>
      </c>
      <c r="B583" s="384" t="s">
        <v>890</v>
      </c>
      <c r="C583" s="384"/>
      <c r="D583" s="393">
        <v>0</v>
      </c>
      <c r="E583" s="393">
        <v>0</v>
      </c>
      <c r="F583" s="418">
        <v>0</v>
      </c>
      <c r="G583" s="418">
        <f>E583*F583</f>
        <v>0</v>
      </c>
      <c r="H583" s="418">
        <f>$H$4*G583</f>
        <v>0</v>
      </c>
      <c r="I583" s="418">
        <f>G583+H583</f>
        <v>0</v>
      </c>
      <c r="J583" s="419"/>
      <c r="K583" s="118"/>
    </row>
    <row r="584" spans="1:11" x14ac:dyDescent="0.3">
      <c r="A584" s="383" t="s">
        <v>1308</v>
      </c>
      <c r="B584" s="385" t="s">
        <v>892</v>
      </c>
      <c r="C584" s="385"/>
      <c r="D584" s="393">
        <v>0</v>
      </c>
      <c r="E584" s="393">
        <v>0</v>
      </c>
      <c r="F584" s="418">
        <v>0</v>
      </c>
      <c r="G584" s="418">
        <f>E584*F584</f>
        <v>0</v>
      </c>
      <c r="H584" s="418">
        <f>$H$4*G584</f>
        <v>0</v>
      </c>
      <c r="I584" s="418">
        <f>G584+H584</f>
        <v>0</v>
      </c>
      <c r="J584" s="419"/>
      <c r="K584" s="118"/>
    </row>
    <row r="585" spans="1:11" x14ac:dyDescent="0.3">
      <c r="A585" s="383" t="s">
        <v>1309</v>
      </c>
      <c r="B585" s="384" t="s">
        <v>870</v>
      </c>
      <c r="C585" s="384"/>
      <c r="D585" s="393">
        <v>0</v>
      </c>
      <c r="E585" s="393">
        <v>0</v>
      </c>
      <c r="F585" s="418">
        <v>0</v>
      </c>
      <c r="G585" s="418">
        <f>E585*F585</f>
        <v>0</v>
      </c>
      <c r="H585" s="418">
        <f>$H$4*G585</f>
        <v>0</v>
      </c>
      <c r="I585" s="418">
        <f>G585+H585</f>
        <v>0</v>
      </c>
      <c r="J585" s="419"/>
      <c r="K585" s="118"/>
    </row>
    <row r="586" spans="1:11" x14ac:dyDescent="0.3">
      <c r="A586" s="383" t="s">
        <v>1310</v>
      </c>
      <c r="B586" s="384" t="s">
        <v>872</v>
      </c>
      <c r="C586" s="384"/>
      <c r="D586" s="393">
        <v>0</v>
      </c>
      <c r="E586" s="393">
        <v>0</v>
      </c>
      <c r="F586" s="418">
        <v>0</v>
      </c>
      <c r="G586" s="418">
        <f>E586*F586</f>
        <v>0</v>
      </c>
      <c r="H586" s="418">
        <f>$H$4*G586</f>
        <v>0</v>
      </c>
      <c r="I586" s="418">
        <f>G586+H586</f>
        <v>0</v>
      </c>
      <c r="J586" s="419"/>
      <c r="K586" s="118"/>
    </row>
    <row r="587" spans="1:11" ht="18" x14ac:dyDescent="0.35">
      <c r="A587" s="377">
        <v>5.3</v>
      </c>
      <c r="B587" s="378" t="s">
        <v>895</v>
      </c>
      <c r="C587" s="378"/>
      <c r="D587" s="504">
        <v>1</v>
      </c>
      <c r="E587" s="504">
        <v>3</v>
      </c>
      <c r="F587" s="390"/>
      <c r="G587" s="390"/>
      <c r="H587" s="390"/>
      <c r="I587" s="390"/>
      <c r="J587" s="390"/>
      <c r="K587" s="390"/>
    </row>
    <row r="588" spans="1:11" x14ac:dyDescent="0.3">
      <c r="A588" s="379" t="s">
        <v>1311</v>
      </c>
      <c r="B588" s="380" t="s">
        <v>896</v>
      </c>
      <c r="C588" s="380"/>
      <c r="D588" s="391">
        <v>1</v>
      </c>
      <c r="E588" s="391">
        <v>3</v>
      </c>
      <c r="F588" s="391"/>
      <c r="G588" s="391"/>
      <c r="H588" s="391"/>
      <c r="I588" s="391"/>
      <c r="J588" s="391"/>
      <c r="K588" s="391"/>
    </row>
    <row r="589" spans="1:11" x14ac:dyDescent="0.3">
      <c r="A589" s="381" t="s">
        <v>1312</v>
      </c>
      <c r="B589" s="382" t="s">
        <v>898</v>
      </c>
      <c r="C589" s="382"/>
      <c r="D589" s="503">
        <v>1</v>
      </c>
      <c r="E589" s="503">
        <v>3</v>
      </c>
      <c r="F589" s="392"/>
      <c r="G589" s="392"/>
      <c r="H589" s="392"/>
      <c r="I589" s="392"/>
      <c r="J589" s="392"/>
      <c r="K589" s="392"/>
    </row>
    <row r="590" spans="1:11" x14ac:dyDescent="0.3">
      <c r="A590" s="383" t="s">
        <v>1313</v>
      </c>
      <c r="B590" s="384" t="s">
        <v>900</v>
      </c>
      <c r="C590" s="384"/>
      <c r="D590" s="393">
        <v>1</v>
      </c>
      <c r="E590" s="393">
        <v>3</v>
      </c>
      <c r="F590" s="418">
        <v>0</v>
      </c>
      <c r="G590" s="418">
        <f>E590*F590</f>
        <v>0</v>
      </c>
      <c r="H590" s="418">
        <f>$H$4*G590</f>
        <v>0</v>
      </c>
      <c r="I590" s="418">
        <f>G590+H590</f>
        <v>0</v>
      </c>
      <c r="J590" s="419"/>
      <c r="K590" s="118"/>
    </row>
    <row r="591" spans="1:11" x14ac:dyDescent="0.3">
      <c r="A591" s="383" t="s">
        <v>1314</v>
      </c>
      <c r="B591" s="384" t="s">
        <v>902</v>
      </c>
      <c r="C591" s="384"/>
      <c r="D591" s="393">
        <v>1</v>
      </c>
      <c r="E591" s="393">
        <v>3</v>
      </c>
      <c r="F591" s="418">
        <v>0</v>
      </c>
      <c r="G591" s="418">
        <f>E591*F591</f>
        <v>0</v>
      </c>
      <c r="H591" s="418">
        <f>$H$4*G591</f>
        <v>0</v>
      </c>
      <c r="I591" s="418">
        <f>G591+H591</f>
        <v>0</v>
      </c>
      <c r="J591" s="419"/>
      <c r="K591" s="118"/>
    </row>
    <row r="592" spans="1:11" x14ac:dyDescent="0.3">
      <c r="A592" s="383" t="s">
        <v>1315</v>
      </c>
      <c r="B592" s="384" t="s">
        <v>904</v>
      </c>
      <c r="C592" s="384"/>
      <c r="D592" s="393">
        <v>1</v>
      </c>
      <c r="E592" s="393">
        <v>3</v>
      </c>
      <c r="F592" s="418">
        <v>0</v>
      </c>
      <c r="G592" s="418">
        <f>E592*F592</f>
        <v>0</v>
      </c>
      <c r="H592" s="418">
        <f>$H$4*G592</f>
        <v>0</v>
      </c>
      <c r="I592" s="418">
        <f>G592+H592</f>
        <v>0</v>
      </c>
      <c r="J592" s="419"/>
      <c r="K592" s="118"/>
    </row>
    <row r="593" spans="1:11" x14ac:dyDescent="0.3">
      <c r="A593" s="381" t="s">
        <v>1316</v>
      </c>
      <c r="B593" s="382" t="s">
        <v>905</v>
      </c>
      <c r="C593" s="382"/>
      <c r="D593" s="503">
        <v>1</v>
      </c>
      <c r="E593" s="503">
        <v>3</v>
      </c>
      <c r="F593" s="392"/>
      <c r="G593" s="392"/>
      <c r="H593" s="392"/>
      <c r="I593" s="392"/>
      <c r="J593" s="392"/>
      <c r="K593" s="392"/>
    </row>
    <row r="594" spans="1:11" x14ac:dyDescent="0.3">
      <c r="A594" s="383" t="s">
        <v>1317</v>
      </c>
      <c r="B594" s="384" t="s">
        <v>907</v>
      </c>
      <c r="C594" s="384"/>
      <c r="D594" s="393">
        <v>1</v>
      </c>
      <c r="E594" s="393">
        <v>3</v>
      </c>
      <c r="F594" s="418">
        <v>0</v>
      </c>
      <c r="G594" s="418">
        <f>E594*F594</f>
        <v>0</v>
      </c>
      <c r="H594" s="418">
        <f>$H$4*G594</f>
        <v>0</v>
      </c>
      <c r="I594" s="418">
        <f>G594+H594</f>
        <v>0</v>
      </c>
      <c r="J594" s="419"/>
      <c r="K594" s="118"/>
    </row>
    <row r="595" spans="1:11" x14ac:dyDescent="0.3">
      <c r="A595" s="383" t="s">
        <v>1318</v>
      </c>
      <c r="B595" s="384" t="s">
        <v>909</v>
      </c>
      <c r="C595" s="384"/>
      <c r="D595" s="393">
        <v>1</v>
      </c>
      <c r="E595" s="393">
        <v>3</v>
      </c>
      <c r="F595" s="418">
        <v>0</v>
      </c>
      <c r="G595" s="418">
        <f>E595*F595</f>
        <v>0</v>
      </c>
      <c r="H595" s="418">
        <f>$H$4*G595</f>
        <v>0</v>
      </c>
      <c r="I595" s="418">
        <f>G595+H595</f>
        <v>0</v>
      </c>
      <c r="J595" s="419"/>
      <c r="K595" s="118"/>
    </row>
    <row r="596" spans="1:11" x14ac:dyDescent="0.3">
      <c r="A596" s="381" t="s">
        <v>1319</v>
      </c>
      <c r="B596" s="382" t="s">
        <v>911</v>
      </c>
      <c r="C596" s="382"/>
      <c r="D596" s="503">
        <v>1</v>
      </c>
      <c r="E596" s="503">
        <v>3</v>
      </c>
      <c r="F596" s="392"/>
      <c r="G596" s="392"/>
      <c r="H596" s="392"/>
      <c r="I596" s="392"/>
      <c r="J596" s="392"/>
      <c r="K596" s="392"/>
    </row>
    <row r="597" spans="1:11" x14ac:dyDescent="0.3">
      <c r="A597" s="383" t="s">
        <v>1320</v>
      </c>
      <c r="B597" s="384" t="s">
        <v>913</v>
      </c>
      <c r="C597" s="384"/>
      <c r="D597" s="393">
        <v>2</v>
      </c>
      <c r="E597" s="393">
        <v>6</v>
      </c>
      <c r="F597" s="418">
        <v>0</v>
      </c>
      <c r="G597" s="418">
        <f>E597*F597</f>
        <v>0</v>
      </c>
      <c r="H597" s="418">
        <f>$H$4*G597</f>
        <v>0</v>
      </c>
      <c r="I597" s="418">
        <f>G597+H597</f>
        <v>0</v>
      </c>
      <c r="J597" s="419"/>
      <c r="K597" s="118"/>
    </row>
    <row r="598" spans="1:11" x14ac:dyDescent="0.3">
      <c r="A598" s="381" t="s">
        <v>1321</v>
      </c>
      <c r="B598" s="382" t="s">
        <v>915</v>
      </c>
      <c r="C598" s="382"/>
      <c r="D598" s="503">
        <v>1</v>
      </c>
      <c r="E598" s="503">
        <v>3</v>
      </c>
      <c r="F598" s="392"/>
      <c r="G598" s="392"/>
      <c r="H598" s="392"/>
      <c r="I598" s="392"/>
      <c r="J598" s="392"/>
      <c r="K598" s="392"/>
    </row>
    <row r="599" spans="1:11" x14ac:dyDescent="0.3">
      <c r="A599" s="383" t="s">
        <v>1322</v>
      </c>
      <c r="B599" s="384" t="s">
        <v>785</v>
      </c>
      <c r="C599" s="384"/>
      <c r="D599" s="393">
        <v>2</v>
      </c>
      <c r="E599" s="393">
        <v>6</v>
      </c>
      <c r="F599" s="418">
        <v>0</v>
      </c>
      <c r="G599" s="418">
        <f>E599*F599</f>
        <v>0</v>
      </c>
      <c r="H599" s="418">
        <f>$H$4*G599</f>
        <v>0</v>
      </c>
      <c r="I599" s="418">
        <f>G599+H599</f>
        <v>0</v>
      </c>
      <c r="J599" s="419"/>
      <c r="K599" s="118"/>
    </row>
    <row r="600" spans="1:11" x14ac:dyDescent="0.3">
      <c r="A600" s="383" t="s">
        <v>1323</v>
      </c>
      <c r="B600" s="384" t="s">
        <v>918</v>
      </c>
      <c r="C600" s="384"/>
      <c r="D600" s="393">
        <v>1</v>
      </c>
      <c r="E600" s="393">
        <v>3</v>
      </c>
      <c r="F600" s="418">
        <v>0</v>
      </c>
      <c r="G600" s="418">
        <f>E600*F600</f>
        <v>0</v>
      </c>
      <c r="H600" s="418">
        <f>$H$4*G600</f>
        <v>0</v>
      </c>
      <c r="I600" s="418">
        <f>G600+H600</f>
        <v>0</v>
      </c>
      <c r="J600" s="419"/>
      <c r="K600" s="118"/>
    </row>
    <row r="601" spans="1:11" x14ac:dyDescent="0.3">
      <c r="A601" s="383" t="s">
        <v>1324</v>
      </c>
      <c r="B601" s="384" t="s">
        <v>920</v>
      </c>
      <c r="C601" s="384"/>
      <c r="D601" s="393">
        <v>1</v>
      </c>
      <c r="E601" s="393">
        <v>3</v>
      </c>
      <c r="F601" s="418">
        <v>0</v>
      </c>
      <c r="G601" s="418">
        <f>E601*F601</f>
        <v>0</v>
      </c>
      <c r="H601" s="418">
        <f>$H$4*G601</f>
        <v>0</v>
      </c>
      <c r="I601" s="418">
        <f>G601+H601</f>
        <v>0</v>
      </c>
      <c r="J601" s="419"/>
      <c r="K601" s="118"/>
    </row>
    <row r="602" spans="1:11" x14ac:dyDescent="0.3">
      <c r="A602" s="383" t="s">
        <v>1325</v>
      </c>
      <c r="B602" s="384" t="s">
        <v>922</v>
      </c>
      <c r="C602" s="384"/>
      <c r="D602" s="393">
        <v>1</v>
      </c>
      <c r="E602" s="393">
        <v>3</v>
      </c>
      <c r="F602" s="418">
        <v>0</v>
      </c>
      <c r="G602" s="418">
        <f>E602*F602</f>
        <v>0</v>
      </c>
      <c r="H602" s="418">
        <f>$H$4*G602</f>
        <v>0</v>
      </c>
      <c r="I602" s="418">
        <f>G602+H602</f>
        <v>0</v>
      </c>
      <c r="J602" s="419"/>
      <c r="K602" s="118"/>
    </row>
    <row r="603" spans="1:11" x14ac:dyDescent="0.3">
      <c r="A603" s="383" t="s">
        <v>1326</v>
      </c>
      <c r="B603" s="384" t="s">
        <v>924</v>
      </c>
      <c r="C603" s="384"/>
      <c r="D603" s="393">
        <v>1</v>
      </c>
      <c r="E603" s="393">
        <v>3</v>
      </c>
      <c r="F603" s="418">
        <v>0</v>
      </c>
      <c r="G603" s="418">
        <f>E603*F603</f>
        <v>0</v>
      </c>
      <c r="H603" s="418">
        <f>$H$4*G603</f>
        <v>0</v>
      </c>
      <c r="I603" s="418">
        <f>G603+H603</f>
        <v>0</v>
      </c>
      <c r="J603" s="419"/>
      <c r="K603" s="118"/>
    </row>
    <row r="604" spans="1:11" x14ac:dyDescent="0.3">
      <c r="A604" s="379" t="s">
        <v>1316</v>
      </c>
      <c r="B604" s="380" t="s">
        <v>925</v>
      </c>
      <c r="C604" s="380"/>
      <c r="D604" s="391">
        <v>0</v>
      </c>
      <c r="E604" s="391">
        <v>0</v>
      </c>
      <c r="F604" s="391"/>
      <c r="G604" s="391"/>
      <c r="H604" s="391"/>
      <c r="I604" s="391"/>
      <c r="J604" s="391"/>
      <c r="K604" s="391"/>
    </row>
    <row r="605" spans="1:11" x14ac:dyDescent="0.3">
      <c r="A605" s="383" t="s">
        <v>1317</v>
      </c>
      <c r="B605" s="384" t="s">
        <v>926</v>
      </c>
      <c r="C605" s="384"/>
      <c r="D605" s="393">
        <v>0</v>
      </c>
      <c r="E605" s="393">
        <v>0</v>
      </c>
      <c r="F605" s="418">
        <v>0</v>
      </c>
      <c r="G605" s="418">
        <f>E605*F605</f>
        <v>0</v>
      </c>
      <c r="H605" s="418">
        <f>$H$4*G605</f>
        <v>0</v>
      </c>
      <c r="I605" s="418">
        <f>G605+H605</f>
        <v>0</v>
      </c>
      <c r="J605" s="419"/>
      <c r="K605" s="118"/>
    </row>
    <row r="606" spans="1:11" x14ac:dyDescent="0.3">
      <c r="A606" s="383" t="s">
        <v>1318</v>
      </c>
      <c r="B606" s="384" t="s">
        <v>907</v>
      </c>
      <c r="C606" s="384"/>
      <c r="D606" s="393">
        <v>0</v>
      </c>
      <c r="E606" s="393">
        <v>0</v>
      </c>
      <c r="F606" s="418">
        <v>0</v>
      </c>
      <c r="G606" s="418">
        <f>E606*F606</f>
        <v>0</v>
      </c>
      <c r="H606" s="418">
        <f>$H$4*G606</f>
        <v>0</v>
      </c>
      <c r="I606" s="418">
        <f>G606+H606</f>
        <v>0</v>
      </c>
      <c r="J606" s="419"/>
      <c r="K606" s="118"/>
    </row>
    <row r="607" spans="1:11" x14ac:dyDescent="0.3">
      <c r="A607" s="383" t="s">
        <v>1327</v>
      </c>
      <c r="B607" s="384" t="s">
        <v>909</v>
      </c>
      <c r="C607" s="384"/>
      <c r="D607" s="393">
        <v>0</v>
      </c>
      <c r="E607" s="393">
        <v>0</v>
      </c>
      <c r="F607" s="418">
        <v>0</v>
      </c>
      <c r="G607" s="418">
        <f>E607*F607</f>
        <v>0</v>
      </c>
      <c r="H607" s="418">
        <f>$H$4*G607</f>
        <v>0</v>
      </c>
      <c r="I607" s="418">
        <f>G607+H607</f>
        <v>0</v>
      </c>
      <c r="J607" s="419"/>
      <c r="K607" s="118"/>
    </row>
    <row r="608" spans="1:11" x14ac:dyDescent="0.3">
      <c r="A608" s="383" t="s">
        <v>1328</v>
      </c>
      <c r="B608" s="384" t="s">
        <v>913</v>
      </c>
      <c r="C608" s="384"/>
      <c r="D608" s="393">
        <v>0</v>
      </c>
      <c r="E608" s="393">
        <v>0</v>
      </c>
      <c r="F608" s="418">
        <v>0</v>
      </c>
      <c r="G608" s="418">
        <f>E608*F608</f>
        <v>0</v>
      </c>
      <c r="H608" s="418">
        <f>$H$4*G608</f>
        <v>0</v>
      </c>
      <c r="I608" s="418">
        <f>G608+H608</f>
        <v>0</v>
      </c>
      <c r="J608" s="419"/>
      <c r="K608" s="118"/>
    </row>
    <row r="609" spans="1:11" x14ac:dyDescent="0.3">
      <c r="A609" s="383" t="s">
        <v>1329</v>
      </c>
      <c r="B609" s="384" t="s">
        <v>930</v>
      </c>
      <c r="C609" s="384"/>
      <c r="D609" s="393">
        <v>0</v>
      </c>
      <c r="E609" s="393">
        <v>0</v>
      </c>
      <c r="F609" s="418">
        <v>0</v>
      </c>
      <c r="G609" s="418">
        <f>E609*F609</f>
        <v>0</v>
      </c>
      <c r="H609" s="418">
        <f>$H$4*G609</f>
        <v>0</v>
      </c>
      <c r="I609" s="418">
        <f>G609+H609</f>
        <v>0</v>
      </c>
      <c r="J609" s="419"/>
      <c r="K609" s="118"/>
    </row>
    <row r="610" spans="1:11" ht="21" x14ac:dyDescent="0.4">
      <c r="A610" s="375">
        <v>6</v>
      </c>
      <c r="B610" s="376" t="s">
        <v>1330</v>
      </c>
      <c r="C610" s="376"/>
      <c r="D610" s="505">
        <v>1</v>
      </c>
      <c r="E610" s="505">
        <v>1</v>
      </c>
      <c r="F610" s="414"/>
      <c r="G610" s="414"/>
      <c r="H610" s="414"/>
      <c r="I610" s="414"/>
      <c r="J610" s="414"/>
      <c r="K610" s="414"/>
    </row>
    <row r="611" spans="1:11" ht="18" x14ac:dyDescent="0.35">
      <c r="A611" s="377">
        <v>6.1</v>
      </c>
      <c r="B611" s="378" t="s">
        <v>742</v>
      </c>
      <c r="C611" s="378"/>
      <c r="D611" s="504">
        <v>1</v>
      </c>
      <c r="E611" s="504">
        <v>1</v>
      </c>
      <c r="F611" s="390"/>
      <c r="G611" s="390"/>
      <c r="H611" s="390"/>
      <c r="I611" s="390"/>
      <c r="J611" s="390"/>
      <c r="K611" s="390"/>
    </row>
    <row r="612" spans="1:11" x14ac:dyDescent="0.3">
      <c r="A612" s="379" t="s">
        <v>114</v>
      </c>
      <c r="B612" s="380" t="s">
        <v>743</v>
      </c>
      <c r="C612" s="380"/>
      <c r="D612" s="391">
        <v>1</v>
      </c>
      <c r="E612" s="391">
        <v>1</v>
      </c>
      <c r="F612" s="391"/>
      <c r="G612" s="391"/>
      <c r="H612" s="391"/>
      <c r="I612" s="391"/>
      <c r="J612" s="391"/>
      <c r="K612" s="391"/>
    </row>
    <row r="613" spans="1:11" x14ac:dyDescent="0.3">
      <c r="A613" s="381" t="s">
        <v>1331</v>
      </c>
      <c r="B613" s="382" t="s">
        <v>745</v>
      </c>
      <c r="C613" s="382"/>
      <c r="D613" s="503">
        <v>1</v>
      </c>
      <c r="E613" s="503">
        <v>1</v>
      </c>
      <c r="F613" s="392"/>
      <c r="G613" s="392"/>
      <c r="H613" s="392"/>
      <c r="I613" s="392"/>
      <c r="J613" s="392"/>
      <c r="K613" s="392"/>
    </row>
    <row r="614" spans="1:11" x14ac:dyDescent="0.3">
      <c r="A614" s="383" t="s">
        <v>1332</v>
      </c>
      <c r="B614" s="384" t="s">
        <v>747</v>
      </c>
      <c r="C614" s="384"/>
      <c r="D614" s="393">
        <v>1</v>
      </c>
      <c r="E614" s="393">
        <v>1</v>
      </c>
      <c r="F614" s="418">
        <v>0</v>
      </c>
      <c r="G614" s="418">
        <f>E614*F614</f>
        <v>0</v>
      </c>
      <c r="H614" s="418">
        <f>$H$4*G614</f>
        <v>0</v>
      </c>
      <c r="I614" s="418">
        <f>G614+H614</f>
        <v>0</v>
      </c>
      <c r="J614" s="419"/>
      <c r="K614" s="118"/>
    </row>
    <row r="615" spans="1:11" x14ac:dyDescent="0.3">
      <c r="A615" s="381" t="s">
        <v>1333</v>
      </c>
      <c r="B615" s="382" t="s">
        <v>749</v>
      </c>
      <c r="C615" s="382"/>
      <c r="D615" s="503">
        <v>1</v>
      </c>
      <c r="E615" s="503">
        <v>1</v>
      </c>
      <c r="F615" s="392"/>
      <c r="G615" s="392"/>
      <c r="H615" s="392"/>
      <c r="I615" s="392"/>
      <c r="J615" s="392"/>
      <c r="K615" s="392"/>
    </row>
    <row r="616" spans="1:11" x14ac:dyDescent="0.3">
      <c r="A616" s="383" t="s">
        <v>1334</v>
      </c>
      <c r="B616" s="384" t="s">
        <v>751</v>
      </c>
      <c r="C616" s="384"/>
      <c r="D616" s="393">
        <v>0</v>
      </c>
      <c r="E616" s="393">
        <v>0</v>
      </c>
      <c r="F616" s="418">
        <v>0</v>
      </c>
      <c r="G616" s="418">
        <f>E616*F616</f>
        <v>0</v>
      </c>
      <c r="H616" s="418">
        <f>$H$4*G616</f>
        <v>0</v>
      </c>
      <c r="I616" s="418">
        <f>G616+H616</f>
        <v>0</v>
      </c>
      <c r="J616" s="419"/>
      <c r="K616" s="118"/>
    </row>
    <row r="617" spans="1:11" x14ac:dyDescent="0.3">
      <c r="A617" s="383" t="s">
        <v>1335</v>
      </c>
      <c r="B617" s="384" t="s">
        <v>753</v>
      </c>
      <c r="C617" s="384"/>
      <c r="D617" s="393">
        <v>0</v>
      </c>
      <c r="E617" s="393">
        <v>0</v>
      </c>
      <c r="F617" s="418">
        <v>0</v>
      </c>
      <c r="G617" s="418">
        <f>E617*F617</f>
        <v>0</v>
      </c>
      <c r="H617" s="418">
        <f>$H$4*G617</f>
        <v>0</v>
      </c>
      <c r="I617" s="418">
        <f>G617+H617</f>
        <v>0</v>
      </c>
      <c r="J617" s="419"/>
      <c r="K617" s="118"/>
    </row>
    <row r="618" spans="1:11" x14ac:dyDescent="0.3">
      <c r="A618" s="383" t="s">
        <v>1336</v>
      </c>
      <c r="B618" s="384" t="s">
        <v>755</v>
      </c>
      <c r="C618" s="384"/>
      <c r="D618" s="393">
        <v>0</v>
      </c>
      <c r="E618" s="393">
        <v>0</v>
      </c>
      <c r="F618" s="418">
        <v>0</v>
      </c>
      <c r="G618" s="418">
        <f>E618*F618</f>
        <v>0</v>
      </c>
      <c r="H618" s="418">
        <f>$H$4*G618</f>
        <v>0</v>
      </c>
      <c r="I618" s="418">
        <f>G618+H618</f>
        <v>0</v>
      </c>
      <c r="J618" s="419"/>
      <c r="K618" s="118"/>
    </row>
    <row r="619" spans="1:11" x14ac:dyDescent="0.3">
      <c r="A619" s="383" t="s">
        <v>1337</v>
      </c>
      <c r="B619" s="384" t="s">
        <v>450</v>
      </c>
      <c r="C619" s="384"/>
      <c r="D619" s="393">
        <v>0</v>
      </c>
      <c r="E619" s="393">
        <v>0</v>
      </c>
      <c r="F619" s="418">
        <v>0</v>
      </c>
      <c r="G619" s="418">
        <f>E619*F619</f>
        <v>0</v>
      </c>
      <c r="H619" s="418">
        <f>$H$4*G619</f>
        <v>0</v>
      </c>
      <c r="I619" s="418">
        <f>G619+H619</f>
        <v>0</v>
      </c>
      <c r="J619" s="419"/>
      <c r="K619" s="118"/>
    </row>
    <row r="620" spans="1:11" x14ac:dyDescent="0.3">
      <c r="A620" s="383" t="s">
        <v>1338</v>
      </c>
      <c r="B620" s="384" t="s">
        <v>758</v>
      </c>
      <c r="C620" s="384"/>
      <c r="D620" s="393">
        <v>1</v>
      </c>
      <c r="E620" s="393">
        <v>1</v>
      </c>
      <c r="F620" s="418">
        <v>0</v>
      </c>
      <c r="G620" s="418">
        <f>E620*F620</f>
        <v>0</v>
      </c>
      <c r="H620" s="418">
        <f>$H$4*G620</f>
        <v>0</v>
      </c>
      <c r="I620" s="418">
        <f>G620+H620</f>
        <v>0</v>
      </c>
      <c r="J620" s="419"/>
      <c r="K620" s="118"/>
    </row>
    <row r="621" spans="1:11" x14ac:dyDescent="0.3">
      <c r="A621" s="379" t="s">
        <v>115</v>
      </c>
      <c r="B621" s="380" t="s">
        <v>759</v>
      </c>
      <c r="C621" s="380"/>
      <c r="D621" s="391">
        <v>1</v>
      </c>
      <c r="E621" s="391">
        <v>1</v>
      </c>
      <c r="F621" s="391"/>
      <c r="G621" s="391"/>
      <c r="H621" s="391"/>
      <c r="I621" s="391"/>
      <c r="J621" s="391"/>
      <c r="K621" s="391"/>
    </row>
    <row r="622" spans="1:11" x14ac:dyDescent="0.3">
      <c r="A622" s="381" t="s">
        <v>1339</v>
      </c>
      <c r="B622" s="382" t="s">
        <v>761</v>
      </c>
      <c r="C622" s="382"/>
      <c r="D622" s="503">
        <v>1</v>
      </c>
      <c r="E622" s="503">
        <v>1</v>
      </c>
      <c r="F622" s="392"/>
      <c r="G622" s="392"/>
      <c r="H622" s="392"/>
      <c r="I622" s="392"/>
      <c r="J622" s="392"/>
      <c r="K622" s="392"/>
    </row>
    <row r="623" spans="1:11" x14ac:dyDescent="0.3">
      <c r="A623" s="383" t="s">
        <v>1340</v>
      </c>
      <c r="B623" s="384" t="s">
        <v>763</v>
      </c>
      <c r="C623" s="384"/>
      <c r="D623" s="393">
        <v>1</v>
      </c>
      <c r="E623" s="393">
        <v>1</v>
      </c>
      <c r="F623" s="418">
        <v>0</v>
      </c>
      <c r="G623" s="418">
        <f>E623*F623</f>
        <v>0</v>
      </c>
      <c r="H623" s="418">
        <f>$H$4*G623</f>
        <v>0</v>
      </c>
      <c r="I623" s="418">
        <f>G623+H623</f>
        <v>0</v>
      </c>
      <c r="J623" s="419"/>
      <c r="K623" s="118"/>
    </row>
    <row r="624" spans="1:11" x14ac:dyDescent="0.3">
      <c r="A624" s="383" t="s">
        <v>1341</v>
      </c>
      <c r="B624" s="384" t="s">
        <v>766</v>
      </c>
      <c r="C624" s="384"/>
      <c r="D624" s="393">
        <v>1</v>
      </c>
      <c r="E624" s="519">
        <v>1</v>
      </c>
      <c r="F624" s="418">
        <v>0</v>
      </c>
      <c r="G624" s="418">
        <f>E624*F624</f>
        <v>0</v>
      </c>
      <c r="H624" s="418">
        <f>$H$4*G624</f>
        <v>0</v>
      </c>
      <c r="I624" s="418">
        <f>G624+H624</f>
        <v>0</v>
      </c>
      <c r="J624" s="419"/>
      <c r="K624" s="118"/>
    </row>
    <row r="625" spans="1:11" x14ac:dyDescent="0.3">
      <c r="A625" s="383" t="s">
        <v>1342</v>
      </c>
      <c r="B625" s="384" t="s">
        <v>768</v>
      </c>
      <c r="C625" s="384"/>
      <c r="D625" s="519">
        <v>0</v>
      </c>
      <c r="E625" s="519">
        <v>0</v>
      </c>
      <c r="F625" s="418">
        <v>0</v>
      </c>
      <c r="G625" s="418">
        <f>E625*F625</f>
        <v>0</v>
      </c>
      <c r="H625" s="418">
        <f>$H$4*G625</f>
        <v>0</v>
      </c>
      <c r="I625" s="418">
        <f>G625+H625</f>
        <v>0</v>
      </c>
      <c r="J625" s="419"/>
      <c r="K625" s="118"/>
    </row>
    <row r="626" spans="1:11" x14ac:dyDescent="0.3">
      <c r="A626" s="381" t="s">
        <v>1343</v>
      </c>
      <c r="B626" s="382" t="s">
        <v>770</v>
      </c>
      <c r="C626" s="382"/>
      <c r="D626" s="503">
        <v>0</v>
      </c>
      <c r="E626" s="503">
        <v>0</v>
      </c>
      <c r="F626" s="392"/>
      <c r="G626" s="392"/>
      <c r="H626" s="392"/>
      <c r="I626" s="392"/>
      <c r="J626" s="392"/>
      <c r="K626" s="392"/>
    </row>
    <row r="627" spans="1:11" x14ac:dyDescent="0.3">
      <c r="A627" s="383" t="s">
        <v>1344</v>
      </c>
      <c r="B627" s="384" t="s">
        <v>763</v>
      </c>
      <c r="C627" s="384"/>
      <c r="D627" s="393">
        <v>0</v>
      </c>
      <c r="E627" s="519">
        <v>0</v>
      </c>
      <c r="F627" s="418">
        <v>0</v>
      </c>
      <c r="G627" s="418">
        <f>E627*F627</f>
        <v>0</v>
      </c>
      <c r="H627" s="418">
        <f>$H$4*G627</f>
        <v>0</v>
      </c>
      <c r="I627" s="418">
        <f>G627+H627</f>
        <v>0</v>
      </c>
      <c r="J627" s="419"/>
      <c r="K627" s="118"/>
    </row>
    <row r="628" spans="1:11" x14ac:dyDescent="0.3">
      <c r="A628" s="381" t="s">
        <v>1345</v>
      </c>
      <c r="B628" s="382" t="s">
        <v>773</v>
      </c>
      <c r="C628" s="382"/>
      <c r="D628" s="503">
        <v>0</v>
      </c>
      <c r="E628" s="527">
        <v>0</v>
      </c>
      <c r="F628" s="392"/>
      <c r="G628" s="392"/>
      <c r="H628" s="392"/>
      <c r="I628" s="392"/>
      <c r="J628" s="392"/>
      <c r="K628" s="392"/>
    </row>
    <row r="629" spans="1:11" x14ac:dyDescent="0.3">
      <c r="A629" s="383" t="s">
        <v>1346</v>
      </c>
      <c r="B629" s="384" t="s">
        <v>775</v>
      </c>
      <c r="C629" s="384"/>
      <c r="D629" s="393">
        <v>0</v>
      </c>
      <c r="E629" s="519">
        <v>0</v>
      </c>
      <c r="F629" s="418">
        <v>0</v>
      </c>
      <c r="G629" s="418">
        <f>E629*F629</f>
        <v>0</v>
      </c>
      <c r="H629" s="418">
        <f>$H$4*G629</f>
        <v>0</v>
      </c>
      <c r="I629" s="418">
        <f>G629+H629</f>
        <v>0</v>
      </c>
      <c r="J629" s="419"/>
      <c r="K629" s="118"/>
    </row>
    <row r="630" spans="1:11" x14ac:dyDescent="0.3">
      <c r="A630" s="383" t="s">
        <v>1347</v>
      </c>
      <c r="B630" s="384" t="s">
        <v>777</v>
      </c>
      <c r="C630" s="384"/>
      <c r="D630" s="393">
        <v>0</v>
      </c>
      <c r="E630" s="519">
        <v>0</v>
      </c>
      <c r="F630" s="418">
        <v>0</v>
      </c>
      <c r="G630" s="418">
        <f>E630*F630</f>
        <v>0</v>
      </c>
      <c r="H630" s="418">
        <f>$H$4*G630</f>
        <v>0</v>
      </c>
      <c r="I630" s="418">
        <f>G630+H630</f>
        <v>0</v>
      </c>
      <c r="J630" s="419"/>
      <c r="K630" s="118"/>
    </row>
    <row r="631" spans="1:11" x14ac:dyDescent="0.3">
      <c r="A631" s="381" t="s">
        <v>1348</v>
      </c>
      <c r="B631" s="382" t="s">
        <v>392</v>
      </c>
      <c r="C631" s="382"/>
      <c r="D631" s="503">
        <v>0</v>
      </c>
      <c r="E631" s="503">
        <v>0</v>
      </c>
      <c r="F631" s="392"/>
      <c r="G631" s="392"/>
      <c r="H631" s="392"/>
      <c r="I631" s="392"/>
      <c r="J631" s="392"/>
      <c r="K631" s="392"/>
    </row>
    <row r="632" spans="1:11" x14ac:dyDescent="0.3">
      <c r="A632" s="383" t="s">
        <v>1349</v>
      </c>
      <c r="B632" s="384" t="s">
        <v>780</v>
      </c>
      <c r="C632" s="384"/>
      <c r="D632" s="393">
        <v>0</v>
      </c>
      <c r="E632" s="393">
        <v>0</v>
      </c>
      <c r="F632" s="418">
        <v>0</v>
      </c>
      <c r="G632" s="418">
        <f>E632*F632</f>
        <v>0</v>
      </c>
      <c r="H632" s="418">
        <f>$H$4*G632</f>
        <v>0</v>
      </c>
      <c r="I632" s="418">
        <f>G632+H632</f>
        <v>0</v>
      </c>
      <c r="J632" s="419"/>
      <c r="K632" s="118"/>
    </row>
    <row r="633" spans="1:11" x14ac:dyDescent="0.3">
      <c r="A633" s="386" t="s">
        <v>1350</v>
      </c>
      <c r="B633" s="385" t="s">
        <v>764</v>
      </c>
      <c r="C633" s="385"/>
      <c r="D633" s="393">
        <v>0</v>
      </c>
      <c r="E633" s="393">
        <v>0</v>
      </c>
      <c r="F633" s="418">
        <v>0</v>
      </c>
      <c r="G633" s="418">
        <f>E633*F633</f>
        <v>0</v>
      </c>
      <c r="H633" s="418">
        <f>$H$4*G633</f>
        <v>0</v>
      </c>
      <c r="I633" s="418">
        <f>G633+H633</f>
        <v>0</v>
      </c>
      <c r="J633" s="419"/>
      <c r="K633" s="118"/>
    </row>
    <row r="634" spans="1:11" x14ac:dyDescent="0.3">
      <c r="A634" s="386" t="s">
        <v>1351</v>
      </c>
      <c r="B634" s="385" t="s">
        <v>783</v>
      </c>
      <c r="C634" s="385"/>
      <c r="D634" s="393">
        <v>0</v>
      </c>
      <c r="E634" s="393">
        <v>0</v>
      </c>
      <c r="F634" s="418">
        <v>0</v>
      </c>
      <c r="G634" s="418">
        <f>E634*F634</f>
        <v>0</v>
      </c>
      <c r="H634" s="418">
        <f>$H$4*G634</f>
        <v>0</v>
      </c>
      <c r="I634" s="418">
        <f>G634+H634</f>
        <v>0</v>
      </c>
      <c r="J634" s="419"/>
      <c r="K634" s="118"/>
    </row>
    <row r="635" spans="1:11" x14ac:dyDescent="0.3">
      <c r="A635" s="386" t="s">
        <v>1352</v>
      </c>
      <c r="B635" s="385" t="s">
        <v>785</v>
      </c>
      <c r="C635" s="385"/>
      <c r="D635" s="393">
        <v>0</v>
      </c>
      <c r="E635" s="393">
        <v>0</v>
      </c>
      <c r="F635" s="418">
        <v>0</v>
      </c>
      <c r="G635" s="418">
        <f>E635*F635</f>
        <v>0</v>
      </c>
      <c r="H635" s="418">
        <f>$H$4*G635</f>
        <v>0</v>
      </c>
      <c r="I635" s="418">
        <f>G635+H635</f>
        <v>0</v>
      </c>
      <c r="J635" s="419"/>
      <c r="K635" s="118"/>
    </row>
    <row r="636" spans="1:11" x14ac:dyDescent="0.3">
      <c r="A636" s="381" t="s">
        <v>1353</v>
      </c>
      <c r="B636" s="382" t="s">
        <v>787</v>
      </c>
      <c r="C636" s="382"/>
      <c r="D636" s="503">
        <v>1</v>
      </c>
      <c r="E636" s="503">
        <v>1</v>
      </c>
      <c r="F636" s="392"/>
      <c r="G636" s="392"/>
      <c r="H636" s="392"/>
      <c r="I636" s="392"/>
      <c r="J636" s="392"/>
      <c r="K636" s="392"/>
    </row>
    <row r="637" spans="1:11" x14ac:dyDescent="0.3">
      <c r="A637" s="383" t="s">
        <v>1354</v>
      </c>
      <c r="B637" s="384" t="s">
        <v>789</v>
      </c>
      <c r="C637" s="384"/>
      <c r="D637" s="393">
        <v>1</v>
      </c>
      <c r="E637" s="393">
        <v>1</v>
      </c>
      <c r="F637" s="418">
        <v>0</v>
      </c>
      <c r="G637" s="418">
        <f t="shared" ref="G637:G643" si="45">E637*F637</f>
        <v>0</v>
      </c>
      <c r="H637" s="418">
        <f t="shared" ref="H637:H643" si="46">$H$4*G637</f>
        <v>0</v>
      </c>
      <c r="I637" s="418">
        <f t="shared" ref="I637:I643" si="47">G637+H637</f>
        <v>0</v>
      </c>
      <c r="J637" s="419"/>
      <c r="K637" s="118"/>
    </row>
    <row r="638" spans="1:11" x14ac:dyDescent="0.3">
      <c r="A638" s="386" t="s">
        <v>1355</v>
      </c>
      <c r="B638" s="385" t="s">
        <v>791</v>
      </c>
      <c r="C638" s="385"/>
      <c r="D638" s="393">
        <v>1</v>
      </c>
      <c r="E638" s="393">
        <v>1</v>
      </c>
      <c r="F638" s="418">
        <v>0</v>
      </c>
      <c r="G638" s="418">
        <f t="shared" si="45"/>
        <v>0</v>
      </c>
      <c r="H638" s="418">
        <f t="shared" si="46"/>
        <v>0</v>
      </c>
      <c r="I638" s="418">
        <f t="shared" si="47"/>
        <v>0</v>
      </c>
      <c r="J638" s="419"/>
      <c r="K638" s="118"/>
    </row>
    <row r="639" spans="1:11" x14ac:dyDescent="0.3">
      <c r="A639" s="383" t="s">
        <v>1356</v>
      </c>
      <c r="B639" s="384" t="s">
        <v>793</v>
      </c>
      <c r="C639" s="384"/>
      <c r="D639" s="393">
        <v>1</v>
      </c>
      <c r="E639" s="393">
        <v>1</v>
      </c>
      <c r="F639" s="418">
        <v>0</v>
      </c>
      <c r="G639" s="418">
        <f t="shared" si="45"/>
        <v>0</v>
      </c>
      <c r="H639" s="418">
        <f t="shared" si="46"/>
        <v>0</v>
      </c>
      <c r="I639" s="418">
        <f t="shared" si="47"/>
        <v>0</v>
      </c>
      <c r="J639" s="419"/>
      <c r="K639" s="118"/>
    </row>
    <row r="640" spans="1:11" x14ac:dyDescent="0.3">
      <c r="A640" s="386" t="s">
        <v>1357</v>
      </c>
      <c r="B640" s="385" t="s">
        <v>791</v>
      </c>
      <c r="C640" s="385"/>
      <c r="D640" s="393">
        <v>1</v>
      </c>
      <c r="E640" s="393">
        <v>1</v>
      </c>
      <c r="F640" s="418">
        <v>0</v>
      </c>
      <c r="G640" s="418">
        <f t="shared" si="45"/>
        <v>0</v>
      </c>
      <c r="H640" s="418">
        <f t="shared" si="46"/>
        <v>0</v>
      </c>
      <c r="I640" s="418">
        <f t="shared" si="47"/>
        <v>0</v>
      </c>
      <c r="J640" s="419"/>
      <c r="K640" s="118"/>
    </row>
    <row r="641" spans="1:11" x14ac:dyDescent="0.3">
      <c r="A641" s="383" t="s">
        <v>1358</v>
      </c>
      <c r="B641" s="384" t="s">
        <v>796</v>
      </c>
      <c r="C641" s="384"/>
      <c r="D641" s="393">
        <v>0</v>
      </c>
      <c r="E641" s="393">
        <v>0</v>
      </c>
      <c r="F641" s="418">
        <v>0</v>
      </c>
      <c r="G641" s="418">
        <f t="shared" si="45"/>
        <v>0</v>
      </c>
      <c r="H641" s="418">
        <f t="shared" si="46"/>
        <v>0</v>
      </c>
      <c r="I641" s="418">
        <f t="shared" si="47"/>
        <v>0</v>
      </c>
      <c r="J641" s="419"/>
      <c r="K641" s="118"/>
    </row>
    <row r="642" spans="1:11" x14ac:dyDescent="0.3">
      <c r="A642" s="383" t="s">
        <v>1359</v>
      </c>
      <c r="B642" s="384" t="s">
        <v>798</v>
      </c>
      <c r="C642" s="384"/>
      <c r="D642" s="393">
        <v>0</v>
      </c>
      <c r="E642" s="393">
        <v>0</v>
      </c>
      <c r="F642" s="418">
        <v>0</v>
      </c>
      <c r="G642" s="418">
        <f t="shared" si="45"/>
        <v>0</v>
      </c>
      <c r="H642" s="418">
        <f t="shared" si="46"/>
        <v>0</v>
      </c>
      <c r="I642" s="418">
        <f t="shared" si="47"/>
        <v>0</v>
      </c>
      <c r="J642" s="419"/>
      <c r="K642" s="118"/>
    </row>
    <row r="643" spans="1:11" x14ac:dyDescent="0.3">
      <c r="A643" s="383" t="s">
        <v>1360</v>
      </c>
      <c r="B643" s="384" t="s">
        <v>800</v>
      </c>
      <c r="C643" s="384"/>
      <c r="D643" s="393">
        <v>0</v>
      </c>
      <c r="E643" s="393">
        <v>0</v>
      </c>
      <c r="F643" s="418">
        <v>0</v>
      </c>
      <c r="G643" s="418">
        <f t="shared" si="45"/>
        <v>0</v>
      </c>
      <c r="H643" s="418">
        <f t="shared" si="46"/>
        <v>0</v>
      </c>
      <c r="I643" s="418">
        <f t="shared" si="47"/>
        <v>0</v>
      </c>
      <c r="J643" s="419"/>
      <c r="K643" s="118"/>
    </row>
    <row r="644" spans="1:11" x14ac:dyDescent="0.3">
      <c r="A644" s="379" t="s">
        <v>116</v>
      </c>
      <c r="B644" s="380" t="s">
        <v>801</v>
      </c>
      <c r="C644" s="380"/>
      <c r="D644" s="391">
        <v>0</v>
      </c>
      <c r="E644" s="391">
        <v>0</v>
      </c>
      <c r="F644" s="391"/>
      <c r="G644" s="391"/>
      <c r="H644" s="391"/>
      <c r="I644" s="391"/>
      <c r="J644" s="391"/>
      <c r="K644" s="391"/>
    </row>
    <row r="645" spans="1:11" x14ac:dyDescent="0.3">
      <c r="A645" s="381" t="s">
        <v>1361</v>
      </c>
      <c r="B645" s="382" t="s">
        <v>803</v>
      </c>
      <c r="C645" s="382"/>
      <c r="D645" s="503">
        <v>0</v>
      </c>
      <c r="E645" s="503">
        <v>0</v>
      </c>
      <c r="F645" s="392"/>
      <c r="G645" s="392"/>
      <c r="H645" s="392"/>
      <c r="I645" s="392"/>
      <c r="J645" s="392"/>
      <c r="K645" s="392"/>
    </row>
    <row r="646" spans="1:11" x14ac:dyDescent="0.3">
      <c r="A646" s="383" t="s">
        <v>1362</v>
      </c>
      <c r="B646" s="384" t="s">
        <v>805</v>
      </c>
      <c r="C646" s="384"/>
      <c r="D646" s="393">
        <v>0</v>
      </c>
      <c r="E646" s="393">
        <v>0</v>
      </c>
      <c r="F646" s="418">
        <v>0</v>
      </c>
      <c r="G646" s="418">
        <f>E646*F646</f>
        <v>0</v>
      </c>
      <c r="H646" s="418">
        <f>$H$4*G646</f>
        <v>0</v>
      </c>
      <c r="I646" s="418">
        <f>G646+H646</f>
        <v>0</v>
      </c>
      <c r="J646" s="419"/>
      <c r="K646" s="118"/>
    </row>
    <row r="647" spans="1:11" x14ac:dyDescent="0.3">
      <c r="A647" s="383" t="s">
        <v>1363</v>
      </c>
      <c r="B647" s="384" t="s">
        <v>807</v>
      </c>
      <c r="C647" s="384"/>
      <c r="D647" s="393">
        <v>0</v>
      </c>
      <c r="E647" s="393">
        <v>0</v>
      </c>
      <c r="F647" s="418">
        <v>0</v>
      </c>
      <c r="G647" s="418">
        <f>E647*F647</f>
        <v>0</v>
      </c>
      <c r="H647" s="418">
        <f>$H$4*G647</f>
        <v>0</v>
      </c>
      <c r="I647" s="418">
        <f>G647+H647</f>
        <v>0</v>
      </c>
      <c r="J647" s="419"/>
      <c r="K647" s="118"/>
    </row>
    <row r="648" spans="1:11" x14ac:dyDescent="0.3">
      <c r="A648" s="383" t="s">
        <v>1364</v>
      </c>
      <c r="B648" s="384" t="s">
        <v>809</v>
      </c>
      <c r="C648" s="384"/>
      <c r="D648" s="393">
        <v>0</v>
      </c>
      <c r="E648" s="393">
        <v>0</v>
      </c>
      <c r="F648" s="418">
        <v>0</v>
      </c>
      <c r="G648" s="418">
        <f>E648*F648</f>
        <v>0</v>
      </c>
      <c r="H648" s="418">
        <f>$H$4*G648</f>
        <v>0</v>
      </c>
      <c r="I648" s="418">
        <f>G648+H648</f>
        <v>0</v>
      </c>
      <c r="J648" s="419"/>
      <c r="K648" s="118"/>
    </row>
    <row r="649" spans="1:11" x14ac:dyDescent="0.3">
      <c r="A649" s="381" t="s">
        <v>1365</v>
      </c>
      <c r="B649" s="382" t="s">
        <v>811</v>
      </c>
      <c r="C649" s="382"/>
      <c r="D649" s="503">
        <v>0</v>
      </c>
      <c r="E649" s="503">
        <v>0</v>
      </c>
      <c r="F649" s="392"/>
      <c r="G649" s="392"/>
      <c r="H649" s="392"/>
      <c r="I649" s="392"/>
      <c r="J649" s="392"/>
      <c r="K649" s="392"/>
    </row>
    <row r="650" spans="1:11" x14ac:dyDescent="0.3">
      <c r="A650" s="383" t="s">
        <v>1366</v>
      </c>
      <c r="B650" s="384" t="s">
        <v>805</v>
      </c>
      <c r="C650" s="384"/>
      <c r="D650" s="393">
        <v>0</v>
      </c>
      <c r="E650" s="393">
        <v>0</v>
      </c>
      <c r="F650" s="418">
        <v>0</v>
      </c>
      <c r="G650" s="418">
        <f>E650*F650</f>
        <v>0</v>
      </c>
      <c r="H650" s="418">
        <f>$H$4*G650</f>
        <v>0</v>
      </c>
      <c r="I650" s="418">
        <f>G650+H650</f>
        <v>0</v>
      </c>
      <c r="J650" s="419"/>
      <c r="K650" s="118"/>
    </row>
    <row r="651" spans="1:11" x14ac:dyDescent="0.3">
      <c r="A651" s="381" t="s">
        <v>1367</v>
      </c>
      <c r="B651" s="382" t="s">
        <v>814</v>
      </c>
      <c r="C651" s="382"/>
      <c r="D651" s="503">
        <v>0</v>
      </c>
      <c r="E651" s="503">
        <v>0</v>
      </c>
      <c r="F651" s="392"/>
      <c r="G651" s="392"/>
      <c r="H651" s="392"/>
      <c r="I651" s="392"/>
      <c r="J651" s="392"/>
      <c r="K651" s="392"/>
    </row>
    <row r="652" spans="1:11" x14ac:dyDescent="0.3">
      <c r="A652" s="383" t="s">
        <v>1368</v>
      </c>
      <c r="B652" s="384" t="s">
        <v>816</v>
      </c>
      <c r="C652" s="384"/>
      <c r="D652" s="393">
        <v>0</v>
      </c>
      <c r="E652" s="393">
        <v>0</v>
      </c>
      <c r="F652" s="418">
        <v>0</v>
      </c>
      <c r="G652" s="418">
        <f>E652*F652</f>
        <v>0</v>
      </c>
      <c r="H652" s="418">
        <f>$H$4*G652</f>
        <v>0</v>
      </c>
      <c r="I652" s="418">
        <f>G652+H652</f>
        <v>0</v>
      </c>
      <c r="J652" s="419"/>
      <c r="K652" s="118"/>
    </row>
    <row r="653" spans="1:11" x14ac:dyDescent="0.3">
      <c r="A653" s="383" t="s">
        <v>1369</v>
      </c>
      <c r="B653" s="384" t="s">
        <v>818</v>
      </c>
      <c r="C653" s="384"/>
      <c r="D653" s="393">
        <v>0</v>
      </c>
      <c r="E653" s="393">
        <v>0</v>
      </c>
      <c r="F653" s="418">
        <v>0</v>
      </c>
      <c r="G653" s="418">
        <f>E653*F653</f>
        <v>0</v>
      </c>
      <c r="H653" s="418">
        <f>$H$4*G653</f>
        <v>0</v>
      </c>
      <c r="I653" s="418">
        <f>G653+H653</f>
        <v>0</v>
      </c>
      <c r="J653" s="419"/>
      <c r="K653" s="118"/>
    </row>
    <row r="654" spans="1:11" x14ac:dyDescent="0.3">
      <c r="A654" s="381" t="s">
        <v>1370</v>
      </c>
      <c r="B654" s="382" t="s">
        <v>391</v>
      </c>
      <c r="C654" s="382"/>
      <c r="D654" s="503">
        <v>0</v>
      </c>
      <c r="E654" s="503">
        <v>0</v>
      </c>
      <c r="F654" s="392"/>
      <c r="G654" s="392"/>
      <c r="H654" s="392"/>
      <c r="I654" s="392"/>
      <c r="J654" s="392"/>
      <c r="K654" s="392"/>
    </row>
    <row r="655" spans="1:11" x14ac:dyDescent="0.3">
      <c r="A655" s="383" t="s">
        <v>1371</v>
      </c>
      <c r="B655" s="384" t="s">
        <v>821</v>
      </c>
      <c r="C655" s="384"/>
      <c r="D655" s="393">
        <v>0</v>
      </c>
      <c r="E655" s="393">
        <v>0</v>
      </c>
      <c r="F655" s="418">
        <v>0</v>
      </c>
      <c r="G655" s="418">
        <f>E655*F655</f>
        <v>0</v>
      </c>
      <c r="H655" s="418">
        <f>$H$4*G655</f>
        <v>0</v>
      </c>
      <c r="I655" s="418">
        <f>G655+H655</f>
        <v>0</v>
      </c>
      <c r="J655" s="419"/>
      <c r="K655" s="118"/>
    </row>
    <row r="656" spans="1:11" x14ac:dyDescent="0.3">
      <c r="A656" s="383" t="s">
        <v>1372</v>
      </c>
      <c r="B656" s="385" t="s">
        <v>823</v>
      </c>
      <c r="C656" s="385"/>
      <c r="D656" s="393">
        <v>0</v>
      </c>
      <c r="E656" s="393">
        <v>0</v>
      </c>
      <c r="F656" s="418">
        <v>0</v>
      </c>
      <c r="G656" s="418">
        <f>E656*F656</f>
        <v>0</v>
      </c>
      <c r="H656" s="418">
        <f>$H$4*G656</f>
        <v>0</v>
      </c>
      <c r="I656" s="418">
        <f>G656+H656</f>
        <v>0</v>
      </c>
      <c r="J656" s="419"/>
      <c r="K656" s="118"/>
    </row>
    <row r="657" spans="1:11" x14ac:dyDescent="0.3">
      <c r="A657" s="383" t="s">
        <v>1373</v>
      </c>
      <c r="B657" s="385" t="s">
        <v>785</v>
      </c>
      <c r="C657" s="385"/>
      <c r="D657" s="393">
        <v>0</v>
      </c>
      <c r="E657" s="393">
        <v>0</v>
      </c>
      <c r="F657" s="418">
        <v>0</v>
      </c>
      <c r="G657" s="418">
        <f>E657*F657</f>
        <v>0</v>
      </c>
      <c r="H657" s="418">
        <f>$H$4*G657</f>
        <v>0</v>
      </c>
      <c r="I657" s="418">
        <f>G657+H657</f>
        <v>0</v>
      </c>
      <c r="J657" s="419"/>
      <c r="K657" s="118"/>
    </row>
    <row r="658" spans="1:11" x14ac:dyDescent="0.3">
      <c r="A658" s="381" t="s">
        <v>1374</v>
      </c>
      <c r="B658" s="382" t="s">
        <v>826</v>
      </c>
      <c r="C658" s="382"/>
      <c r="D658" s="503">
        <v>0</v>
      </c>
      <c r="E658" s="503">
        <v>0</v>
      </c>
      <c r="F658" s="392"/>
      <c r="G658" s="392"/>
      <c r="H658" s="392"/>
      <c r="I658" s="392"/>
      <c r="J658" s="392"/>
      <c r="K658" s="392"/>
    </row>
    <row r="659" spans="1:11" x14ac:dyDescent="0.3">
      <c r="A659" s="383" t="s">
        <v>1375</v>
      </c>
      <c r="B659" s="384" t="s">
        <v>789</v>
      </c>
      <c r="C659" s="384"/>
      <c r="D659" s="393">
        <v>0</v>
      </c>
      <c r="E659" s="393">
        <v>0</v>
      </c>
      <c r="F659" s="418">
        <v>0</v>
      </c>
      <c r="G659" s="418">
        <f t="shared" ref="G659:G665" si="48">E659*F659</f>
        <v>0</v>
      </c>
      <c r="H659" s="418">
        <f t="shared" ref="H659:H665" si="49">$H$4*G659</f>
        <v>0</v>
      </c>
      <c r="I659" s="418">
        <f t="shared" ref="I659:I665" si="50">G659+H659</f>
        <v>0</v>
      </c>
      <c r="J659" s="419"/>
      <c r="K659" s="118"/>
    </row>
    <row r="660" spans="1:11" x14ac:dyDescent="0.3">
      <c r="A660" s="386" t="s">
        <v>1376</v>
      </c>
      <c r="B660" s="385" t="s">
        <v>791</v>
      </c>
      <c r="C660" s="385"/>
      <c r="D660" s="393">
        <v>0</v>
      </c>
      <c r="E660" s="393">
        <v>0</v>
      </c>
      <c r="F660" s="418">
        <v>0</v>
      </c>
      <c r="G660" s="418">
        <f t="shared" si="48"/>
        <v>0</v>
      </c>
      <c r="H660" s="418">
        <f t="shared" si="49"/>
        <v>0</v>
      </c>
      <c r="I660" s="418">
        <f t="shared" si="50"/>
        <v>0</v>
      </c>
      <c r="J660" s="419"/>
      <c r="K660" s="118"/>
    </row>
    <row r="661" spans="1:11" x14ac:dyDescent="0.3">
      <c r="A661" s="383" t="s">
        <v>1377</v>
      </c>
      <c r="B661" s="384" t="s">
        <v>793</v>
      </c>
      <c r="C661" s="384"/>
      <c r="D661" s="393">
        <v>0</v>
      </c>
      <c r="E661" s="393">
        <v>0</v>
      </c>
      <c r="F661" s="418">
        <v>0</v>
      </c>
      <c r="G661" s="418">
        <f t="shared" si="48"/>
        <v>0</v>
      </c>
      <c r="H661" s="418">
        <f t="shared" si="49"/>
        <v>0</v>
      </c>
      <c r="I661" s="418">
        <f t="shared" si="50"/>
        <v>0</v>
      </c>
      <c r="J661" s="419"/>
      <c r="K661" s="118"/>
    </row>
    <row r="662" spans="1:11" x14ac:dyDescent="0.3">
      <c r="A662" s="386" t="s">
        <v>1378</v>
      </c>
      <c r="B662" s="385" t="s">
        <v>791</v>
      </c>
      <c r="C662" s="385"/>
      <c r="D662" s="393">
        <v>0</v>
      </c>
      <c r="E662" s="393">
        <v>0</v>
      </c>
      <c r="F662" s="418">
        <v>0</v>
      </c>
      <c r="G662" s="418">
        <f t="shared" si="48"/>
        <v>0</v>
      </c>
      <c r="H662" s="418">
        <f t="shared" si="49"/>
        <v>0</v>
      </c>
      <c r="I662" s="418">
        <f t="shared" si="50"/>
        <v>0</v>
      </c>
      <c r="J662" s="419"/>
      <c r="K662" s="118"/>
    </row>
    <row r="663" spans="1:11" x14ac:dyDescent="0.3">
      <c r="A663" s="383" t="s">
        <v>1379</v>
      </c>
      <c r="B663" s="384" t="s">
        <v>796</v>
      </c>
      <c r="C663" s="384"/>
      <c r="D663" s="393">
        <v>0</v>
      </c>
      <c r="E663" s="393">
        <v>0</v>
      </c>
      <c r="F663" s="418">
        <v>0</v>
      </c>
      <c r="G663" s="418">
        <f t="shared" si="48"/>
        <v>0</v>
      </c>
      <c r="H663" s="418">
        <f t="shared" si="49"/>
        <v>0</v>
      </c>
      <c r="I663" s="418">
        <f t="shared" si="50"/>
        <v>0</v>
      </c>
      <c r="J663" s="419"/>
      <c r="K663" s="118"/>
    </row>
    <row r="664" spans="1:11" x14ac:dyDescent="0.3">
      <c r="A664" s="383" t="s">
        <v>1380</v>
      </c>
      <c r="B664" s="384" t="s">
        <v>798</v>
      </c>
      <c r="C664" s="384"/>
      <c r="D664" s="393">
        <v>0</v>
      </c>
      <c r="E664" s="393">
        <v>0</v>
      </c>
      <c r="F664" s="418">
        <v>0</v>
      </c>
      <c r="G664" s="418">
        <f t="shared" si="48"/>
        <v>0</v>
      </c>
      <c r="H664" s="418">
        <f t="shared" si="49"/>
        <v>0</v>
      </c>
      <c r="I664" s="418">
        <f t="shared" si="50"/>
        <v>0</v>
      </c>
      <c r="J664" s="419"/>
      <c r="K664" s="118"/>
    </row>
    <row r="665" spans="1:11" x14ac:dyDescent="0.3">
      <c r="A665" s="383" t="s">
        <v>1381</v>
      </c>
      <c r="B665" s="384" t="s">
        <v>800</v>
      </c>
      <c r="C665" s="384"/>
      <c r="D665" s="393">
        <v>0</v>
      </c>
      <c r="E665" s="393">
        <v>0</v>
      </c>
      <c r="F665" s="418">
        <v>0</v>
      </c>
      <c r="G665" s="418">
        <f t="shared" si="48"/>
        <v>0</v>
      </c>
      <c r="H665" s="418">
        <f t="shared" si="49"/>
        <v>0</v>
      </c>
      <c r="I665" s="418">
        <f t="shared" si="50"/>
        <v>0</v>
      </c>
      <c r="J665" s="419"/>
      <c r="K665" s="118"/>
    </row>
    <row r="666" spans="1:11" x14ac:dyDescent="0.3">
      <c r="A666" s="379" t="s">
        <v>117</v>
      </c>
      <c r="B666" s="380" t="s">
        <v>835</v>
      </c>
      <c r="C666" s="380"/>
      <c r="D666" s="391">
        <v>0</v>
      </c>
      <c r="E666" s="391">
        <v>0</v>
      </c>
      <c r="F666" s="391"/>
      <c r="G666" s="391"/>
      <c r="H666" s="391"/>
      <c r="I666" s="391"/>
      <c r="J666" s="391"/>
      <c r="K666" s="391"/>
    </row>
    <row r="667" spans="1:11" x14ac:dyDescent="0.3">
      <c r="A667" s="381" t="s">
        <v>1382</v>
      </c>
      <c r="B667" s="382" t="s">
        <v>837</v>
      </c>
      <c r="C667" s="382"/>
      <c r="D667" s="503">
        <v>0</v>
      </c>
      <c r="E667" s="503">
        <v>0</v>
      </c>
      <c r="F667" s="392"/>
      <c r="G667" s="392"/>
      <c r="H667" s="392"/>
      <c r="I667" s="392"/>
      <c r="J667" s="392"/>
      <c r="K667" s="392"/>
    </row>
    <row r="668" spans="1:11" x14ac:dyDescent="0.3">
      <c r="A668" s="383" t="s">
        <v>1383</v>
      </c>
      <c r="B668" s="384" t="s">
        <v>839</v>
      </c>
      <c r="C668" s="384"/>
      <c r="D668" s="393">
        <v>0</v>
      </c>
      <c r="E668" s="393">
        <v>0</v>
      </c>
      <c r="F668" s="418">
        <v>0</v>
      </c>
      <c r="G668" s="418">
        <f>E668*F668</f>
        <v>0</v>
      </c>
      <c r="H668" s="418">
        <f>$H$4*G668</f>
        <v>0</v>
      </c>
      <c r="I668" s="418">
        <f>G668+H668</f>
        <v>0</v>
      </c>
      <c r="J668" s="419"/>
      <c r="K668" s="118"/>
    </row>
    <row r="669" spans="1:11" x14ac:dyDescent="0.3">
      <c r="A669" s="383" t="s">
        <v>1384</v>
      </c>
      <c r="B669" s="384" t="s">
        <v>841</v>
      </c>
      <c r="C669" s="384"/>
      <c r="D669" s="393">
        <v>0</v>
      </c>
      <c r="E669" s="393">
        <v>0</v>
      </c>
      <c r="F669" s="418">
        <v>0</v>
      </c>
      <c r="G669" s="418">
        <f>E669*F669</f>
        <v>0</v>
      </c>
      <c r="H669" s="418">
        <f>$H$4*G669</f>
        <v>0</v>
      </c>
      <c r="I669" s="418">
        <f>G669+H669</f>
        <v>0</v>
      </c>
      <c r="J669" s="419"/>
      <c r="K669" s="118"/>
    </row>
    <row r="670" spans="1:11" x14ac:dyDescent="0.3">
      <c r="A670" s="383" t="s">
        <v>1385</v>
      </c>
      <c r="B670" s="384" t="s">
        <v>843</v>
      </c>
      <c r="C670" s="384"/>
      <c r="D670" s="393">
        <v>0</v>
      </c>
      <c r="E670" s="393">
        <v>0</v>
      </c>
      <c r="F670" s="418">
        <v>0</v>
      </c>
      <c r="G670" s="418">
        <f>E670*F670</f>
        <v>0</v>
      </c>
      <c r="H670" s="418">
        <f>$H$4*G670</f>
        <v>0</v>
      </c>
      <c r="I670" s="418">
        <f>G670+H670</f>
        <v>0</v>
      </c>
      <c r="J670" s="419"/>
      <c r="K670" s="118"/>
    </row>
    <row r="671" spans="1:11" x14ac:dyDescent="0.3">
      <c r="A671" s="381" t="s">
        <v>1386</v>
      </c>
      <c r="B671" s="382" t="s">
        <v>845</v>
      </c>
      <c r="C671" s="382"/>
      <c r="D671" s="503">
        <v>0</v>
      </c>
      <c r="E671" s="503">
        <v>0</v>
      </c>
      <c r="F671" s="392"/>
      <c r="G671" s="392"/>
      <c r="H671" s="392"/>
      <c r="I671" s="392"/>
      <c r="J671" s="392"/>
      <c r="K671" s="392"/>
    </row>
    <row r="672" spans="1:11" x14ac:dyDescent="0.3">
      <c r="A672" s="383" t="s">
        <v>1387</v>
      </c>
      <c r="B672" s="384" t="s">
        <v>847</v>
      </c>
      <c r="C672" s="384"/>
      <c r="D672" s="393">
        <v>0</v>
      </c>
      <c r="E672" s="393">
        <v>0</v>
      </c>
      <c r="F672" s="418">
        <v>0</v>
      </c>
      <c r="G672" s="418">
        <f>E672*F672</f>
        <v>0</v>
      </c>
      <c r="H672" s="418">
        <f>$H$4*G672</f>
        <v>0</v>
      </c>
      <c r="I672" s="418">
        <f>G672+H672</f>
        <v>0</v>
      </c>
      <c r="J672" s="419"/>
      <c r="K672" s="118"/>
    </row>
    <row r="673" spans="1:11" x14ac:dyDescent="0.3">
      <c r="A673" s="383" t="s">
        <v>1388</v>
      </c>
      <c r="B673" s="384" t="s">
        <v>849</v>
      </c>
      <c r="C673" s="384"/>
      <c r="D673" s="393">
        <v>0</v>
      </c>
      <c r="E673" s="393">
        <v>0</v>
      </c>
      <c r="F673" s="418">
        <v>0</v>
      </c>
      <c r="G673" s="418">
        <f>E673*F673</f>
        <v>0</v>
      </c>
      <c r="H673" s="418">
        <f>$H$4*G673</f>
        <v>0</v>
      </c>
      <c r="I673" s="418">
        <f>G673+H673</f>
        <v>0</v>
      </c>
      <c r="J673" s="419"/>
      <c r="K673" s="118"/>
    </row>
    <row r="674" spans="1:11" x14ac:dyDescent="0.3">
      <c r="A674" s="381" t="s">
        <v>1389</v>
      </c>
      <c r="B674" s="382" t="s">
        <v>851</v>
      </c>
      <c r="C674" s="382"/>
      <c r="D674" s="503">
        <v>0</v>
      </c>
      <c r="E674" s="503">
        <v>0</v>
      </c>
      <c r="F674" s="392"/>
      <c r="G674" s="392"/>
      <c r="H674" s="392"/>
      <c r="I674" s="392"/>
      <c r="J674" s="392"/>
      <c r="K674" s="392"/>
    </row>
    <row r="675" spans="1:11" x14ac:dyDescent="0.3">
      <c r="A675" s="383" t="s">
        <v>1390</v>
      </c>
      <c r="B675" s="384" t="s">
        <v>853</v>
      </c>
      <c r="C675" s="384"/>
      <c r="D675" s="393">
        <v>0</v>
      </c>
      <c r="E675" s="393">
        <v>0</v>
      </c>
      <c r="F675" s="418">
        <v>0</v>
      </c>
      <c r="G675" s="418">
        <f>E675*F675</f>
        <v>0</v>
      </c>
      <c r="H675" s="418">
        <f>$H$4*G675</f>
        <v>0</v>
      </c>
      <c r="I675" s="418">
        <f>G675+H675</f>
        <v>0</v>
      </c>
      <c r="J675" s="419"/>
      <c r="K675" s="118"/>
    </row>
    <row r="676" spans="1:11" x14ac:dyDescent="0.3">
      <c r="A676" s="383" t="s">
        <v>1391</v>
      </c>
      <c r="B676" s="385" t="s">
        <v>855</v>
      </c>
      <c r="C676" s="385"/>
      <c r="D676" s="393">
        <v>0</v>
      </c>
      <c r="E676" s="393">
        <v>0</v>
      </c>
      <c r="F676" s="418">
        <v>0</v>
      </c>
      <c r="G676" s="418">
        <f>E676*F676</f>
        <v>0</v>
      </c>
      <c r="H676" s="418">
        <f>$H$4*G676</f>
        <v>0</v>
      </c>
      <c r="I676" s="418">
        <f>G676+H676</f>
        <v>0</v>
      </c>
      <c r="J676" s="419"/>
      <c r="K676" s="118"/>
    </row>
    <row r="677" spans="1:11" x14ac:dyDescent="0.3">
      <c r="A677" s="383" t="s">
        <v>1392</v>
      </c>
      <c r="B677" s="385" t="s">
        <v>785</v>
      </c>
      <c r="C677" s="385"/>
      <c r="D677" s="393">
        <v>0</v>
      </c>
      <c r="E677" s="393">
        <v>0</v>
      </c>
      <c r="F677" s="418">
        <v>0</v>
      </c>
      <c r="G677" s="418">
        <f>E677*F677</f>
        <v>0</v>
      </c>
      <c r="H677" s="418">
        <f>$H$4*G677</f>
        <v>0</v>
      </c>
      <c r="I677" s="418">
        <f>G677+H677</f>
        <v>0</v>
      </c>
      <c r="J677" s="419"/>
      <c r="K677" s="118"/>
    </row>
    <row r="678" spans="1:11" x14ac:dyDescent="0.3">
      <c r="A678" s="381" t="s">
        <v>1393</v>
      </c>
      <c r="B678" s="382" t="s">
        <v>858</v>
      </c>
      <c r="C678" s="382"/>
      <c r="D678" s="503">
        <v>0</v>
      </c>
      <c r="E678" s="503">
        <v>0</v>
      </c>
      <c r="F678" s="392"/>
      <c r="G678" s="392"/>
      <c r="H678" s="392"/>
      <c r="I678" s="392"/>
      <c r="J678" s="392"/>
      <c r="K678" s="392"/>
    </row>
    <row r="679" spans="1:11" x14ac:dyDescent="0.3">
      <c r="A679" s="383" t="s">
        <v>1394</v>
      </c>
      <c r="B679" s="384" t="s">
        <v>789</v>
      </c>
      <c r="C679" s="384"/>
      <c r="D679" s="393">
        <v>0</v>
      </c>
      <c r="E679" s="393">
        <v>0</v>
      </c>
      <c r="F679" s="418">
        <v>0</v>
      </c>
      <c r="G679" s="418">
        <f t="shared" ref="G679:G685" si="51">E679*F679</f>
        <v>0</v>
      </c>
      <c r="H679" s="418">
        <f t="shared" ref="H679:H685" si="52">$H$4*G679</f>
        <v>0</v>
      </c>
      <c r="I679" s="418">
        <f t="shared" ref="I679:I685" si="53">G679+H679</f>
        <v>0</v>
      </c>
      <c r="J679" s="419"/>
      <c r="K679" s="118"/>
    </row>
    <row r="680" spans="1:11" x14ac:dyDescent="0.3">
      <c r="A680" s="386" t="s">
        <v>1395</v>
      </c>
      <c r="B680" s="385" t="s">
        <v>791</v>
      </c>
      <c r="C680" s="385"/>
      <c r="D680" s="393">
        <v>0</v>
      </c>
      <c r="E680" s="393">
        <v>0</v>
      </c>
      <c r="F680" s="418">
        <v>0</v>
      </c>
      <c r="G680" s="418">
        <f t="shared" si="51"/>
        <v>0</v>
      </c>
      <c r="H680" s="418">
        <f t="shared" si="52"/>
        <v>0</v>
      </c>
      <c r="I680" s="418">
        <f t="shared" si="53"/>
        <v>0</v>
      </c>
      <c r="J680" s="419"/>
      <c r="K680" s="118"/>
    </row>
    <row r="681" spans="1:11" x14ac:dyDescent="0.3">
      <c r="A681" s="383" t="s">
        <v>1396</v>
      </c>
      <c r="B681" s="384" t="s">
        <v>793</v>
      </c>
      <c r="C681" s="384"/>
      <c r="D681" s="393">
        <v>0</v>
      </c>
      <c r="E681" s="393">
        <v>0</v>
      </c>
      <c r="F681" s="418">
        <v>0</v>
      </c>
      <c r="G681" s="418">
        <f t="shared" si="51"/>
        <v>0</v>
      </c>
      <c r="H681" s="418">
        <f t="shared" si="52"/>
        <v>0</v>
      </c>
      <c r="I681" s="418">
        <f t="shared" si="53"/>
        <v>0</v>
      </c>
      <c r="J681" s="419"/>
      <c r="K681" s="118"/>
    </row>
    <row r="682" spans="1:11" x14ac:dyDescent="0.3">
      <c r="A682" s="386" t="s">
        <v>1397</v>
      </c>
      <c r="B682" s="385" t="s">
        <v>791</v>
      </c>
      <c r="C682" s="385"/>
      <c r="D682" s="393">
        <v>0</v>
      </c>
      <c r="E682" s="393">
        <v>0</v>
      </c>
      <c r="F682" s="418">
        <v>0</v>
      </c>
      <c r="G682" s="418">
        <f t="shared" si="51"/>
        <v>0</v>
      </c>
      <c r="H682" s="418">
        <f t="shared" si="52"/>
        <v>0</v>
      </c>
      <c r="I682" s="418">
        <f t="shared" si="53"/>
        <v>0</v>
      </c>
      <c r="J682" s="419"/>
      <c r="K682" s="118"/>
    </row>
    <row r="683" spans="1:11" x14ac:dyDescent="0.3">
      <c r="A683" s="383" t="s">
        <v>1398</v>
      </c>
      <c r="B683" s="384" t="s">
        <v>796</v>
      </c>
      <c r="C683" s="384"/>
      <c r="D683" s="393">
        <v>0</v>
      </c>
      <c r="E683" s="393">
        <v>0</v>
      </c>
      <c r="F683" s="418">
        <v>0</v>
      </c>
      <c r="G683" s="418">
        <f t="shared" si="51"/>
        <v>0</v>
      </c>
      <c r="H683" s="418">
        <f t="shared" si="52"/>
        <v>0</v>
      </c>
      <c r="I683" s="418">
        <f t="shared" si="53"/>
        <v>0</v>
      </c>
      <c r="J683" s="419"/>
      <c r="K683" s="118"/>
    </row>
    <row r="684" spans="1:11" x14ac:dyDescent="0.3">
      <c r="A684" s="383" t="s">
        <v>1399</v>
      </c>
      <c r="B684" s="384" t="s">
        <v>798</v>
      </c>
      <c r="C684" s="384"/>
      <c r="D684" s="393">
        <v>0</v>
      </c>
      <c r="E684" s="393">
        <v>0</v>
      </c>
      <c r="F684" s="418">
        <v>0</v>
      </c>
      <c r="G684" s="418">
        <f t="shared" si="51"/>
        <v>0</v>
      </c>
      <c r="H684" s="418">
        <f t="shared" si="52"/>
        <v>0</v>
      </c>
      <c r="I684" s="418">
        <f t="shared" si="53"/>
        <v>0</v>
      </c>
      <c r="J684" s="419"/>
      <c r="K684" s="118"/>
    </row>
    <row r="685" spans="1:11" x14ac:dyDescent="0.3">
      <c r="A685" s="383" t="s">
        <v>1400</v>
      </c>
      <c r="B685" s="384" t="s">
        <v>800</v>
      </c>
      <c r="C685" s="384"/>
      <c r="D685" s="393">
        <v>0</v>
      </c>
      <c r="E685" s="393">
        <v>0</v>
      </c>
      <c r="F685" s="418">
        <v>0</v>
      </c>
      <c r="G685" s="418">
        <f t="shared" si="51"/>
        <v>0</v>
      </c>
      <c r="H685" s="418">
        <f t="shared" si="52"/>
        <v>0</v>
      </c>
      <c r="I685" s="418">
        <f t="shared" si="53"/>
        <v>0</v>
      </c>
      <c r="J685" s="419"/>
      <c r="K685" s="118"/>
    </row>
    <row r="686" spans="1:11" ht="18" x14ac:dyDescent="0.35">
      <c r="A686" s="377">
        <v>6.2</v>
      </c>
      <c r="B686" s="378" t="s">
        <v>866</v>
      </c>
      <c r="C686" s="378"/>
      <c r="D686" s="504">
        <v>1</v>
      </c>
      <c r="E686" s="504">
        <v>1</v>
      </c>
      <c r="F686" s="390"/>
      <c r="G686" s="390"/>
      <c r="H686" s="390"/>
      <c r="I686" s="390"/>
      <c r="J686" s="390"/>
      <c r="K686" s="390"/>
    </row>
    <row r="687" spans="1:11" x14ac:dyDescent="0.3">
      <c r="A687" s="379" t="s">
        <v>118</v>
      </c>
      <c r="B687" s="380" t="s">
        <v>743</v>
      </c>
      <c r="C687" s="380"/>
      <c r="D687" s="391">
        <v>2</v>
      </c>
      <c r="E687" s="391">
        <v>2</v>
      </c>
      <c r="F687" s="391"/>
      <c r="G687" s="391"/>
      <c r="H687" s="391"/>
      <c r="I687" s="391"/>
      <c r="J687" s="391"/>
      <c r="K687" s="391"/>
    </row>
    <row r="688" spans="1:11" x14ac:dyDescent="0.3">
      <c r="A688" s="383" t="s">
        <v>1401</v>
      </c>
      <c r="B688" s="384" t="s">
        <v>868</v>
      </c>
      <c r="C688" s="384"/>
      <c r="D688" s="393">
        <v>2</v>
      </c>
      <c r="E688" s="393">
        <v>2</v>
      </c>
      <c r="F688" s="418">
        <v>0</v>
      </c>
      <c r="G688" s="418">
        <f>E688*F688</f>
        <v>0</v>
      </c>
      <c r="H688" s="418">
        <f>$H$4*G688</f>
        <v>0</v>
      </c>
      <c r="I688" s="418">
        <f>G688+H688</f>
        <v>0</v>
      </c>
      <c r="J688" s="419"/>
      <c r="K688" s="118"/>
    </row>
    <row r="689" spans="1:11" x14ac:dyDescent="0.3">
      <c r="A689" s="383" t="s">
        <v>1402</v>
      </c>
      <c r="B689" s="384" t="s">
        <v>870</v>
      </c>
      <c r="C689" s="384"/>
      <c r="D689" s="393">
        <v>2</v>
      </c>
      <c r="E689" s="393">
        <v>2</v>
      </c>
      <c r="F689" s="418">
        <v>0</v>
      </c>
      <c r="G689" s="418">
        <f>E689*F689</f>
        <v>0</v>
      </c>
      <c r="H689" s="418">
        <f>$H$4*G689</f>
        <v>0</v>
      </c>
      <c r="I689" s="418">
        <f>G689+H689</f>
        <v>0</v>
      </c>
      <c r="J689" s="419"/>
      <c r="K689" s="118"/>
    </row>
    <row r="690" spans="1:11" x14ac:dyDescent="0.3">
      <c r="A690" s="383" t="s">
        <v>1403</v>
      </c>
      <c r="B690" s="384" t="s">
        <v>872</v>
      </c>
      <c r="C690" s="384"/>
      <c r="D690" s="393">
        <v>2</v>
      </c>
      <c r="E690" s="393">
        <v>2</v>
      </c>
      <c r="F690" s="418">
        <v>0</v>
      </c>
      <c r="G690" s="418">
        <f>E690*F690</f>
        <v>0</v>
      </c>
      <c r="H690" s="418">
        <f>$H$4*G690</f>
        <v>0</v>
      </c>
      <c r="I690" s="418">
        <f>G690+H690</f>
        <v>0</v>
      </c>
      <c r="J690" s="419"/>
      <c r="K690" s="118"/>
    </row>
    <row r="691" spans="1:11" x14ac:dyDescent="0.3">
      <c r="A691" s="379" t="s">
        <v>119</v>
      </c>
      <c r="B691" s="380" t="s">
        <v>759</v>
      </c>
      <c r="C691" s="380"/>
      <c r="D691" s="391">
        <v>2</v>
      </c>
      <c r="E691" s="391">
        <v>2</v>
      </c>
      <c r="F691" s="391"/>
      <c r="G691" s="391"/>
      <c r="H691" s="391"/>
      <c r="I691" s="391"/>
      <c r="J691" s="391"/>
      <c r="K691" s="391"/>
    </row>
    <row r="692" spans="1:11" x14ac:dyDescent="0.3">
      <c r="A692" s="383" t="s">
        <v>658</v>
      </c>
      <c r="B692" s="387" t="s">
        <v>874</v>
      </c>
      <c r="C692" s="387"/>
      <c r="D692" s="393">
        <v>2</v>
      </c>
      <c r="E692" s="393">
        <v>2</v>
      </c>
      <c r="F692" s="418">
        <v>0</v>
      </c>
      <c r="G692" s="418">
        <f>E692*F692</f>
        <v>0</v>
      </c>
      <c r="H692" s="418">
        <f>$H$4*G692</f>
        <v>0</v>
      </c>
      <c r="I692" s="418">
        <f>G692+H692</f>
        <v>0</v>
      </c>
      <c r="J692" s="419"/>
      <c r="K692" s="118"/>
    </row>
    <row r="693" spans="1:11" x14ac:dyDescent="0.3">
      <c r="A693" s="383" t="s">
        <v>659</v>
      </c>
      <c r="B693" s="383" t="s">
        <v>876</v>
      </c>
      <c r="C693" s="383"/>
      <c r="D693" s="393">
        <v>4</v>
      </c>
      <c r="E693" s="393">
        <v>4</v>
      </c>
      <c r="F693" s="418">
        <v>0</v>
      </c>
      <c r="G693" s="418">
        <f>E693*F693</f>
        <v>0</v>
      </c>
      <c r="H693" s="418">
        <f>$H$4*G693</f>
        <v>0</v>
      </c>
      <c r="I693" s="418">
        <f>G693+H693</f>
        <v>0</v>
      </c>
      <c r="J693" s="419"/>
      <c r="K693" s="118"/>
    </row>
    <row r="694" spans="1:11" x14ac:dyDescent="0.3">
      <c r="A694" s="383" t="s">
        <v>660</v>
      </c>
      <c r="B694" s="384" t="s">
        <v>878</v>
      </c>
      <c r="C694" s="384"/>
      <c r="D694" s="393">
        <v>2</v>
      </c>
      <c r="E694" s="393">
        <v>2</v>
      </c>
      <c r="F694" s="418">
        <v>0</v>
      </c>
      <c r="G694" s="418">
        <f>E694*F694</f>
        <v>0</v>
      </c>
      <c r="H694" s="418">
        <f>$H$4*G694</f>
        <v>0</v>
      </c>
      <c r="I694" s="418">
        <f>G694+H694</f>
        <v>0</v>
      </c>
      <c r="J694" s="419"/>
      <c r="K694" s="118"/>
    </row>
    <row r="695" spans="1:11" x14ac:dyDescent="0.3">
      <c r="A695" s="383" t="s">
        <v>661</v>
      </c>
      <c r="B695" s="384" t="s">
        <v>870</v>
      </c>
      <c r="C695" s="384"/>
      <c r="D695" s="393">
        <v>2</v>
      </c>
      <c r="E695" s="393">
        <v>2</v>
      </c>
      <c r="F695" s="418">
        <v>0</v>
      </c>
      <c r="G695" s="418">
        <f>E695*F695</f>
        <v>0</v>
      </c>
      <c r="H695" s="418">
        <f>$H$4*G695</f>
        <v>0</v>
      </c>
      <c r="I695" s="418">
        <f>G695+H695</f>
        <v>0</v>
      </c>
      <c r="J695" s="419"/>
      <c r="K695" s="118"/>
    </row>
    <row r="696" spans="1:11" x14ac:dyDescent="0.3">
      <c r="A696" s="383" t="s">
        <v>1404</v>
      </c>
      <c r="B696" s="384" t="s">
        <v>872</v>
      </c>
      <c r="C696" s="384"/>
      <c r="D696" s="393">
        <v>2</v>
      </c>
      <c r="E696" s="393">
        <v>2</v>
      </c>
      <c r="F696" s="418">
        <v>0</v>
      </c>
      <c r="G696" s="418">
        <f>E696*F696</f>
        <v>0</v>
      </c>
      <c r="H696" s="418">
        <f>$H$4*G696</f>
        <v>0</v>
      </c>
      <c r="I696" s="418">
        <f>G696+H696</f>
        <v>0</v>
      </c>
      <c r="J696" s="419"/>
      <c r="K696" s="118"/>
    </row>
    <row r="697" spans="1:11" x14ac:dyDescent="0.3">
      <c r="A697" s="379" t="s">
        <v>120</v>
      </c>
      <c r="B697" s="380" t="s">
        <v>801</v>
      </c>
      <c r="C697" s="380"/>
      <c r="D697" s="391">
        <v>0</v>
      </c>
      <c r="E697" s="391">
        <v>0</v>
      </c>
      <c r="F697" s="391"/>
      <c r="G697" s="391"/>
      <c r="H697" s="391"/>
      <c r="I697" s="391"/>
      <c r="J697" s="391"/>
      <c r="K697" s="391"/>
    </row>
    <row r="698" spans="1:11" x14ac:dyDescent="0.3">
      <c r="A698" s="383" t="s">
        <v>1405</v>
      </c>
      <c r="B698" s="387" t="s">
        <v>882</v>
      </c>
      <c r="C698" s="387"/>
      <c r="D698" s="393">
        <v>0</v>
      </c>
      <c r="E698" s="393">
        <v>0</v>
      </c>
      <c r="F698" s="418">
        <v>0</v>
      </c>
      <c r="G698" s="418">
        <f>E698*F698</f>
        <v>0</v>
      </c>
      <c r="H698" s="418">
        <f>$H$4*G698</f>
        <v>0</v>
      </c>
      <c r="I698" s="418">
        <f>G698+H698</f>
        <v>0</v>
      </c>
      <c r="J698" s="419"/>
      <c r="K698" s="118"/>
    </row>
    <row r="699" spans="1:11" x14ac:dyDescent="0.3">
      <c r="A699" s="383" t="s">
        <v>1406</v>
      </c>
      <c r="B699" s="384" t="s">
        <v>884</v>
      </c>
      <c r="C699" s="384"/>
      <c r="D699" s="393">
        <v>0</v>
      </c>
      <c r="E699" s="393">
        <v>0</v>
      </c>
      <c r="F699" s="418">
        <v>0</v>
      </c>
      <c r="G699" s="418">
        <f>E699*F699</f>
        <v>0</v>
      </c>
      <c r="H699" s="418">
        <f>$H$4*G699</f>
        <v>0</v>
      </c>
      <c r="I699" s="418">
        <f>G699+H699</f>
        <v>0</v>
      </c>
      <c r="J699" s="419"/>
      <c r="K699" s="118"/>
    </row>
    <row r="700" spans="1:11" x14ac:dyDescent="0.3">
      <c r="A700" s="383" t="s">
        <v>1407</v>
      </c>
      <c r="B700" s="384" t="s">
        <v>870</v>
      </c>
      <c r="C700" s="384"/>
      <c r="D700" s="393">
        <v>0</v>
      </c>
      <c r="E700" s="393">
        <v>0</v>
      </c>
      <c r="F700" s="418">
        <v>0</v>
      </c>
      <c r="G700" s="418">
        <f>E700*F700</f>
        <v>0</v>
      </c>
      <c r="H700" s="418">
        <f>$H$4*G700</f>
        <v>0</v>
      </c>
      <c r="I700" s="418">
        <f>G700+H700</f>
        <v>0</v>
      </c>
      <c r="J700" s="419"/>
      <c r="K700" s="118"/>
    </row>
    <row r="701" spans="1:11" x14ac:dyDescent="0.3">
      <c r="A701" s="383" t="s">
        <v>1408</v>
      </c>
      <c r="B701" s="384" t="s">
        <v>872</v>
      </c>
      <c r="C701" s="384"/>
      <c r="D701" s="393">
        <v>0</v>
      </c>
      <c r="E701" s="393">
        <v>0</v>
      </c>
      <c r="F701" s="418">
        <v>0</v>
      </c>
      <c r="G701" s="418">
        <f>E701*F701</f>
        <v>0</v>
      </c>
      <c r="H701" s="418">
        <f>$H$4*G701</f>
        <v>0</v>
      </c>
      <c r="I701" s="418">
        <f>G701+H701</f>
        <v>0</v>
      </c>
      <c r="J701" s="419"/>
      <c r="K701" s="118"/>
    </row>
    <row r="702" spans="1:11" x14ac:dyDescent="0.3">
      <c r="A702" s="379" t="s">
        <v>1409</v>
      </c>
      <c r="B702" s="380" t="s">
        <v>835</v>
      </c>
      <c r="C702" s="380"/>
      <c r="D702" s="391">
        <v>0</v>
      </c>
      <c r="E702" s="391">
        <v>0</v>
      </c>
      <c r="F702" s="391"/>
      <c r="G702" s="391"/>
      <c r="H702" s="391"/>
      <c r="I702" s="391"/>
      <c r="J702" s="391"/>
      <c r="K702" s="391"/>
    </row>
    <row r="703" spans="1:11" x14ac:dyDescent="0.3">
      <c r="A703" s="383" t="s">
        <v>1410</v>
      </c>
      <c r="B703" s="387" t="s">
        <v>888</v>
      </c>
      <c r="C703" s="387"/>
      <c r="D703" s="393">
        <v>0</v>
      </c>
      <c r="E703" s="393">
        <v>0</v>
      </c>
      <c r="F703" s="418">
        <v>0</v>
      </c>
      <c r="G703" s="418">
        <f>E703*F703</f>
        <v>0</v>
      </c>
      <c r="H703" s="418">
        <f>$H$4*G703</f>
        <v>0</v>
      </c>
      <c r="I703" s="418">
        <f>G703+H703</f>
        <v>0</v>
      </c>
      <c r="J703" s="419"/>
      <c r="K703" s="118"/>
    </row>
    <row r="704" spans="1:11" x14ac:dyDescent="0.3">
      <c r="A704" s="383" t="s">
        <v>1411</v>
      </c>
      <c r="B704" s="384" t="s">
        <v>890</v>
      </c>
      <c r="C704" s="384"/>
      <c r="D704" s="393">
        <v>0</v>
      </c>
      <c r="E704" s="393">
        <v>0</v>
      </c>
      <c r="F704" s="418">
        <v>0</v>
      </c>
      <c r="G704" s="418">
        <f>E704*F704</f>
        <v>0</v>
      </c>
      <c r="H704" s="418">
        <f>$H$4*G704</f>
        <v>0</v>
      </c>
      <c r="I704" s="418">
        <f>G704+H704</f>
        <v>0</v>
      </c>
      <c r="J704" s="419"/>
      <c r="K704" s="118"/>
    </row>
    <row r="705" spans="1:11" x14ac:dyDescent="0.3">
      <c r="A705" s="383" t="s">
        <v>1412</v>
      </c>
      <c r="B705" s="385" t="s">
        <v>892</v>
      </c>
      <c r="C705" s="385"/>
      <c r="D705" s="393">
        <v>0</v>
      </c>
      <c r="E705" s="393">
        <v>0</v>
      </c>
      <c r="F705" s="418">
        <v>0</v>
      </c>
      <c r="G705" s="418">
        <f>E705*F705</f>
        <v>0</v>
      </c>
      <c r="H705" s="418">
        <f>$H$4*G705</f>
        <v>0</v>
      </c>
      <c r="I705" s="418">
        <f>G705+H705</f>
        <v>0</v>
      </c>
      <c r="J705" s="419"/>
      <c r="K705" s="118"/>
    </row>
    <row r="706" spans="1:11" x14ac:dyDescent="0.3">
      <c r="A706" s="383" t="s">
        <v>1413</v>
      </c>
      <c r="B706" s="384" t="s">
        <v>870</v>
      </c>
      <c r="C706" s="384"/>
      <c r="D706" s="393">
        <v>0</v>
      </c>
      <c r="E706" s="393">
        <v>0</v>
      </c>
      <c r="F706" s="418">
        <v>0</v>
      </c>
      <c r="G706" s="418">
        <f>E706*F706</f>
        <v>0</v>
      </c>
      <c r="H706" s="418">
        <f>$H$4*G706</f>
        <v>0</v>
      </c>
      <c r="I706" s="418">
        <f>G706+H706</f>
        <v>0</v>
      </c>
      <c r="J706" s="419"/>
      <c r="K706" s="118"/>
    </row>
    <row r="707" spans="1:11" x14ac:dyDescent="0.3">
      <c r="A707" s="383" t="s">
        <v>1414</v>
      </c>
      <c r="B707" s="384" t="s">
        <v>872</v>
      </c>
      <c r="C707" s="384"/>
      <c r="D707" s="393">
        <v>0</v>
      </c>
      <c r="E707" s="393">
        <v>0</v>
      </c>
      <c r="F707" s="418">
        <v>0</v>
      </c>
      <c r="G707" s="418">
        <f>E707*F707</f>
        <v>0</v>
      </c>
      <c r="H707" s="418">
        <f>$H$4*G707</f>
        <v>0</v>
      </c>
      <c r="I707" s="418">
        <f>G707+H707</f>
        <v>0</v>
      </c>
      <c r="J707" s="419"/>
      <c r="K707" s="118"/>
    </row>
    <row r="708" spans="1:11" ht="18" x14ac:dyDescent="0.35">
      <c r="A708" s="377">
        <v>6.3</v>
      </c>
      <c r="B708" s="378" t="s">
        <v>895</v>
      </c>
      <c r="C708" s="378"/>
      <c r="D708" s="504">
        <v>1</v>
      </c>
      <c r="E708" s="504">
        <v>1</v>
      </c>
      <c r="F708" s="390"/>
      <c r="G708" s="390"/>
      <c r="H708" s="390"/>
      <c r="I708" s="390"/>
      <c r="J708" s="390"/>
      <c r="K708" s="390"/>
    </row>
    <row r="709" spans="1:11" x14ac:dyDescent="0.3">
      <c r="A709" s="379" t="s">
        <v>448</v>
      </c>
      <c r="B709" s="380" t="s">
        <v>896</v>
      </c>
      <c r="C709" s="380"/>
      <c r="D709" s="391">
        <v>1</v>
      </c>
      <c r="E709" s="391">
        <v>1</v>
      </c>
      <c r="F709" s="391"/>
      <c r="G709" s="391"/>
      <c r="H709" s="391"/>
      <c r="I709" s="391"/>
      <c r="J709" s="391"/>
      <c r="K709" s="391"/>
    </row>
    <row r="710" spans="1:11" x14ac:dyDescent="0.3">
      <c r="A710" s="381" t="s">
        <v>1415</v>
      </c>
      <c r="B710" s="382" t="s">
        <v>898</v>
      </c>
      <c r="C710" s="382"/>
      <c r="D710" s="503">
        <v>1</v>
      </c>
      <c r="E710" s="503">
        <v>1</v>
      </c>
      <c r="F710" s="392"/>
      <c r="G710" s="392"/>
      <c r="H710" s="392"/>
      <c r="I710" s="392"/>
      <c r="J710" s="392"/>
      <c r="K710" s="392"/>
    </row>
    <row r="711" spans="1:11" x14ac:dyDescent="0.3">
      <c r="A711" s="383" t="s">
        <v>1416</v>
      </c>
      <c r="B711" s="384" t="s">
        <v>900</v>
      </c>
      <c r="C711" s="384"/>
      <c r="D711" s="393">
        <v>1</v>
      </c>
      <c r="E711" s="393">
        <v>1</v>
      </c>
      <c r="F711" s="418">
        <v>0</v>
      </c>
      <c r="G711" s="418">
        <f>E711*F711</f>
        <v>0</v>
      </c>
      <c r="H711" s="418">
        <f>$H$4*G711</f>
        <v>0</v>
      </c>
      <c r="I711" s="418">
        <f>G711+H711</f>
        <v>0</v>
      </c>
      <c r="J711" s="419"/>
      <c r="K711" s="118"/>
    </row>
    <row r="712" spans="1:11" x14ac:dyDescent="0.3">
      <c r="A712" s="383" t="s">
        <v>1417</v>
      </c>
      <c r="B712" s="384" t="s">
        <v>902</v>
      </c>
      <c r="C712" s="384"/>
      <c r="D712" s="393">
        <v>1</v>
      </c>
      <c r="E712" s="393">
        <v>1</v>
      </c>
      <c r="F712" s="418">
        <v>0</v>
      </c>
      <c r="G712" s="418">
        <f>E712*F712</f>
        <v>0</v>
      </c>
      <c r="H712" s="418">
        <f>$H$4*G712</f>
        <v>0</v>
      </c>
      <c r="I712" s="418">
        <f>G712+H712</f>
        <v>0</v>
      </c>
      <c r="J712" s="419"/>
      <c r="K712" s="118"/>
    </row>
    <row r="713" spans="1:11" x14ac:dyDescent="0.3">
      <c r="A713" s="383" t="s">
        <v>1418</v>
      </c>
      <c r="B713" s="384" t="s">
        <v>904</v>
      </c>
      <c r="C713" s="384"/>
      <c r="D713" s="393">
        <v>1</v>
      </c>
      <c r="E713" s="393">
        <v>1</v>
      </c>
      <c r="F713" s="418">
        <v>0</v>
      </c>
      <c r="G713" s="418">
        <f>E713*F713</f>
        <v>0</v>
      </c>
      <c r="H713" s="418">
        <f>$H$4*G713</f>
        <v>0</v>
      </c>
      <c r="I713" s="418">
        <f>G713+H713</f>
        <v>0</v>
      </c>
      <c r="J713" s="419"/>
      <c r="K713" s="118"/>
    </row>
    <row r="714" spans="1:11" x14ac:dyDescent="0.3">
      <c r="A714" s="381" t="s">
        <v>449</v>
      </c>
      <c r="B714" s="382" t="s">
        <v>905</v>
      </c>
      <c r="C714" s="382"/>
      <c r="D714" s="503">
        <v>1</v>
      </c>
      <c r="E714" s="503">
        <v>1</v>
      </c>
      <c r="F714" s="392"/>
      <c r="G714" s="392"/>
      <c r="H714" s="392"/>
      <c r="I714" s="392"/>
      <c r="J714" s="392"/>
      <c r="K714" s="392"/>
    </row>
    <row r="715" spans="1:11" x14ac:dyDescent="0.3">
      <c r="A715" s="383" t="s">
        <v>1419</v>
      </c>
      <c r="B715" s="384" t="s">
        <v>907</v>
      </c>
      <c r="C715" s="384"/>
      <c r="D715" s="393">
        <v>1</v>
      </c>
      <c r="E715" s="393">
        <v>1</v>
      </c>
      <c r="F715" s="418">
        <v>0</v>
      </c>
      <c r="G715" s="418">
        <f>E715*F715</f>
        <v>0</v>
      </c>
      <c r="H715" s="418">
        <f>$H$4*G715</f>
        <v>0</v>
      </c>
      <c r="I715" s="418">
        <f>G715+H715</f>
        <v>0</v>
      </c>
      <c r="J715" s="419"/>
      <c r="K715" s="118"/>
    </row>
    <row r="716" spans="1:11" x14ac:dyDescent="0.3">
      <c r="A716" s="383" t="s">
        <v>1420</v>
      </c>
      <c r="B716" s="384" t="s">
        <v>909</v>
      </c>
      <c r="C716" s="384"/>
      <c r="D716" s="393">
        <v>1</v>
      </c>
      <c r="E716" s="393">
        <v>1</v>
      </c>
      <c r="F716" s="418">
        <v>0</v>
      </c>
      <c r="G716" s="418">
        <f>E716*F716</f>
        <v>0</v>
      </c>
      <c r="H716" s="418">
        <f>$H$4*G716</f>
        <v>0</v>
      </c>
      <c r="I716" s="418">
        <f>G716+H716</f>
        <v>0</v>
      </c>
      <c r="J716" s="419"/>
      <c r="K716" s="118"/>
    </row>
    <row r="717" spans="1:11" x14ac:dyDescent="0.3">
      <c r="A717" s="381" t="s">
        <v>1421</v>
      </c>
      <c r="B717" s="382" t="s">
        <v>911</v>
      </c>
      <c r="C717" s="382"/>
      <c r="D717" s="503">
        <v>1</v>
      </c>
      <c r="E717" s="503">
        <v>2</v>
      </c>
      <c r="F717" s="392"/>
      <c r="G717" s="392"/>
      <c r="H717" s="392"/>
      <c r="I717" s="392"/>
      <c r="J717" s="392"/>
      <c r="K717" s="392"/>
    </row>
    <row r="718" spans="1:11" x14ac:dyDescent="0.3">
      <c r="A718" s="383" t="s">
        <v>1422</v>
      </c>
      <c r="B718" s="384" t="s">
        <v>913</v>
      </c>
      <c r="C718" s="384"/>
      <c r="D718" s="393">
        <v>2</v>
      </c>
      <c r="E718" s="393">
        <v>2</v>
      </c>
      <c r="F718" s="418">
        <v>0</v>
      </c>
      <c r="G718" s="418">
        <f>E718*F718</f>
        <v>0</v>
      </c>
      <c r="H718" s="418">
        <f>$H$4*G718</f>
        <v>0</v>
      </c>
      <c r="I718" s="418">
        <f>G718+H718</f>
        <v>0</v>
      </c>
      <c r="J718" s="419"/>
      <c r="K718" s="118"/>
    </row>
    <row r="719" spans="1:11" x14ac:dyDescent="0.3">
      <c r="A719" s="381" t="s">
        <v>1423</v>
      </c>
      <c r="B719" s="382" t="s">
        <v>915</v>
      </c>
      <c r="C719" s="382"/>
      <c r="D719" s="503">
        <v>1</v>
      </c>
      <c r="E719" s="503">
        <v>1</v>
      </c>
      <c r="F719" s="392"/>
      <c r="G719" s="392"/>
      <c r="H719" s="392"/>
      <c r="I719" s="392"/>
      <c r="J719" s="392"/>
      <c r="K719" s="392"/>
    </row>
    <row r="720" spans="1:11" x14ac:dyDescent="0.3">
      <c r="A720" s="383" t="s">
        <v>1424</v>
      </c>
      <c r="B720" s="384" t="s">
        <v>785</v>
      </c>
      <c r="C720" s="384"/>
      <c r="D720" s="393">
        <v>2</v>
      </c>
      <c r="E720" s="393">
        <v>2</v>
      </c>
      <c r="F720" s="418">
        <v>0</v>
      </c>
      <c r="G720" s="418">
        <f>E720*F720</f>
        <v>0</v>
      </c>
      <c r="H720" s="418">
        <f>$H$4*G720</f>
        <v>0</v>
      </c>
      <c r="I720" s="418">
        <f>G720+H720</f>
        <v>0</v>
      </c>
      <c r="J720" s="419"/>
      <c r="K720" s="118"/>
    </row>
    <row r="721" spans="1:11" x14ac:dyDescent="0.3">
      <c r="A721" s="383" t="s">
        <v>1425</v>
      </c>
      <c r="B721" s="384" t="s">
        <v>918</v>
      </c>
      <c r="C721" s="384"/>
      <c r="D721" s="393">
        <v>1</v>
      </c>
      <c r="E721" s="393">
        <v>1</v>
      </c>
      <c r="F721" s="418">
        <v>0</v>
      </c>
      <c r="G721" s="418">
        <f>E721*F721</f>
        <v>0</v>
      </c>
      <c r="H721" s="418">
        <f>$H$4*G721</f>
        <v>0</v>
      </c>
      <c r="I721" s="418">
        <f>G721+H721</f>
        <v>0</v>
      </c>
      <c r="J721" s="419"/>
      <c r="K721" s="118"/>
    </row>
    <row r="722" spans="1:11" x14ac:dyDescent="0.3">
      <c r="A722" s="383" t="s">
        <v>1426</v>
      </c>
      <c r="B722" s="384" t="s">
        <v>920</v>
      </c>
      <c r="C722" s="384"/>
      <c r="D722" s="393">
        <v>1</v>
      </c>
      <c r="E722" s="393">
        <v>1</v>
      </c>
      <c r="F722" s="418">
        <v>0</v>
      </c>
      <c r="G722" s="418">
        <f>E722*F722</f>
        <v>0</v>
      </c>
      <c r="H722" s="418">
        <f>$H$4*G722</f>
        <v>0</v>
      </c>
      <c r="I722" s="418">
        <f>G722+H722</f>
        <v>0</v>
      </c>
      <c r="J722" s="419"/>
      <c r="K722" s="118"/>
    </row>
    <row r="723" spans="1:11" x14ac:dyDescent="0.3">
      <c r="A723" s="383" t="s">
        <v>1427</v>
      </c>
      <c r="B723" s="384" t="s">
        <v>922</v>
      </c>
      <c r="C723" s="384"/>
      <c r="D723" s="393">
        <v>1</v>
      </c>
      <c r="E723" s="393">
        <v>1</v>
      </c>
      <c r="F723" s="418">
        <v>0</v>
      </c>
      <c r="G723" s="418">
        <f>E723*F723</f>
        <v>0</v>
      </c>
      <c r="H723" s="418">
        <f>$H$4*G723</f>
        <v>0</v>
      </c>
      <c r="I723" s="418">
        <f>G723+H723</f>
        <v>0</v>
      </c>
      <c r="J723" s="419"/>
      <c r="K723" s="118"/>
    </row>
    <row r="724" spans="1:11" x14ac:dyDescent="0.3">
      <c r="A724" s="383" t="s">
        <v>1428</v>
      </c>
      <c r="B724" s="384" t="s">
        <v>924</v>
      </c>
      <c r="C724" s="384"/>
      <c r="D724" s="393">
        <v>1</v>
      </c>
      <c r="E724" s="393">
        <v>1</v>
      </c>
      <c r="F724" s="418">
        <v>0</v>
      </c>
      <c r="G724" s="418">
        <f>E724*F724</f>
        <v>0</v>
      </c>
      <c r="H724" s="418">
        <f>$H$4*G724</f>
        <v>0</v>
      </c>
      <c r="I724" s="418">
        <f>G724+H724</f>
        <v>0</v>
      </c>
      <c r="J724" s="419"/>
      <c r="K724" s="118"/>
    </row>
    <row r="725" spans="1:11" x14ac:dyDescent="0.3">
      <c r="A725" s="379" t="s">
        <v>449</v>
      </c>
      <c r="B725" s="380" t="s">
        <v>925</v>
      </c>
      <c r="C725" s="380"/>
      <c r="D725" s="391">
        <v>1</v>
      </c>
      <c r="E725" s="522">
        <v>1</v>
      </c>
      <c r="F725" s="391"/>
      <c r="G725" s="391"/>
      <c r="H725" s="391"/>
      <c r="I725" s="391"/>
      <c r="J725" s="391"/>
      <c r="K725" s="391"/>
    </row>
    <row r="726" spans="1:11" x14ac:dyDescent="0.3">
      <c r="A726" s="383" t="s">
        <v>1419</v>
      </c>
      <c r="B726" s="384" t="s">
        <v>926</v>
      </c>
      <c r="C726" s="384"/>
      <c r="D726" s="393">
        <v>1</v>
      </c>
      <c r="E726" s="519">
        <v>1</v>
      </c>
      <c r="F726" s="418">
        <v>0</v>
      </c>
      <c r="G726" s="418">
        <f>E726*F726</f>
        <v>0</v>
      </c>
      <c r="H726" s="418">
        <f>$H$4*G726</f>
        <v>0</v>
      </c>
      <c r="I726" s="418">
        <f>G726+H726</f>
        <v>0</v>
      </c>
      <c r="J726" s="419"/>
      <c r="K726" s="118"/>
    </row>
    <row r="727" spans="1:11" x14ac:dyDescent="0.3">
      <c r="A727" s="383" t="s">
        <v>1420</v>
      </c>
      <c r="B727" s="384" t="s">
        <v>907</v>
      </c>
      <c r="C727" s="384"/>
      <c r="D727" s="393">
        <v>0</v>
      </c>
      <c r="E727" s="393">
        <v>0</v>
      </c>
      <c r="F727" s="418">
        <v>0</v>
      </c>
      <c r="G727" s="418">
        <f>E727*F727</f>
        <v>0</v>
      </c>
      <c r="H727" s="418">
        <f>$H$4*G727</f>
        <v>0</v>
      </c>
      <c r="I727" s="418">
        <f>G727+H727</f>
        <v>0</v>
      </c>
      <c r="J727" s="419"/>
      <c r="K727" s="118"/>
    </row>
    <row r="728" spans="1:11" x14ac:dyDescent="0.3">
      <c r="A728" s="383" t="s">
        <v>1429</v>
      </c>
      <c r="B728" s="384" t="s">
        <v>909</v>
      </c>
      <c r="C728" s="384"/>
      <c r="D728" s="393">
        <v>0</v>
      </c>
      <c r="E728" s="393">
        <v>0</v>
      </c>
      <c r="F728" s="418">
        <v>0</v>
      </c>
      <c r="G728" s="418">
        <f>E728*F728</f>
        <v>0</v>
      </c>
      <c r="H728" s="418">
        <f>$H$4*G728</f>
        <v>0</v>
      </c>
      <c r="I728" s="418">
        <f>G728+H728</f>
        <v>0</v>
      </c>
      <c r="J728" s="419"/>
      <c r="K728" s="118"/>
    </row>
    <row r="729" spans="1:11" x14ac:dyDescent="0.3">
      <c r="A729" s="383" t="s">
        <v>1430</v>
      </c>
      <c r="B729" s="384" t="s">
        <v>913</v>
      </c>
      <c r="C729" s="384"/>
      <c r="D729" s="393">
        <v>1</v>
      </c>
      <c r="E729" s="393">
        <v>1</v>
      </c>
      <c r="F729" s="418">
        <v>0</v>
      </c>
      <c r="G729" s="418">
        <f>E729*F729</f>
        <v>0</v>
      </c>
      <c r="H729" s="418">
        <f>$H$4*G729</f>
        <v>0</v>
      </c>
      <c r="I729" s="418">
        <f>G729+H729</f>
        <v>0</v>
      </c>
      <c r="J729" s="419"/>
      <c r="K729" s="118"/>
    </row>
    <row r="730" spans="1:11" x14ac:dyDescent="0.3">
      <c r="A730" s="383" t="s">
        <v>1431</v>
      </c>
      <c r="B730" s="384" t="s">
        <v>930</v>
      </c>
      <c r="C730" s="384"/>
      <c r="D730" s="393">
        <v>1</v>
      </c>
      <c r="E730" s="393">
        <v>1</v>
      </c>
      <c r="F730" s="418">
        <v>0</v>
      </c>
      <c r="G730" s="418">
        <f>E730*F730</f>
        <v>0</v>
      </c>
      <c r="H730" s="418">
        <f>$H$4*G730</f>
        <v>0</v>
      </c>
      <c r="I730" s="418">
        <f>G730+H730</f>
        <v>0</v>
      </c>
      <c r="J730" s="419"/>
      <c r="K730" s="118"/>
    </row>
    <row r="731" spans="1:11" ht="21" x14ac:dyDescent="0.4">
      <c r="A731" s="375">
        <v>7</v>
      </c>
      <c r="B731" s="376" t="s">
        <v>1432</v>
      </c>
      <c r="C731" s="376"/>
      <c r="D731" s="505">
        <v>1</v>
      </c>
      <c r="E731" s="505">
        <v>1</v>
      </c>
      <c r="F731" s="414"/>
      <c r="G731" s="414"/>
      <c r="H731" s="414"/>
      <c r="I731" s="414"/>
      <c r="J731" s="414"/>
      <c r="K731" s="414"/>
    </row>
    <row r="732" spans="1:11" ht="18" x14ac:dyDescent="0.35">
      <c r="A732" s="377">
        <v>7.1</v>
      </c>
      <c r="B732" s="378" t="s">
        <v>742</v>
      </c>
      <c r="C732" s="378"/>
      <c r="D732" s="504">
        <v>1</v>
      </c>
      <c r="E732" s="526">
        <v>1</v>
      </c>
      <c r="F732" s="390"/>
      <c r="G732" s="390"/>
      <c r="H732" s="390"/>
      <c r="I732" s="390"/>
      <c r="J732" s="390"/>
      <c r="K732" s="390"/>
    </row>
    <row r="733" spans="1:11" x14ac:dyDescent="0.3">
      <c r="A733" s="379" t="s">
        <v>1433</v>
      </c>
      <c r="B733" s="380" t="s">
        <v>743</v>
      </c>
      <c r="C733" s="380"/>
      <c r="D733" s="391">
        <v>1</v>
      </c>
      <c r="E733" s="391">
        <v>1</v>
      </c>
      <c r="F733" s="391"/>
      <c r="G733" s="391"/>
      <c r="H733" s="391"/>
      <c r="I733" s="391"/>
      <c r="J733" s="391"/>
      <c r="K733" s="391"/>
    </row>
    <row r="734" spans="1:11" x14ac:dyDescent="0.3">
      <c r="A734" s="381" t="s">
        <v>1434</v>
      </c>
      <c r="B734" s="382" t="s">
        <v>745</v>
      </c>
      <c r="C734" s="382"/>
      <c r="D734" s="503">
        <v>0</v>
      </c>
      <c r="E734" s="503">
        <v>0</v>
      </c>
      <c r="F734" s="392"/>
      <c r="G734" s="392"/>
      <c r="H734" s="392"/>
      <c r="I734" s="392"/>
      <c r="J734" s="392"/>
      <c r="K734" s="392"/>
    </row>
    <row r="735" spans="1:11" x14ac:dyDescent="0.3">
      <c r="A735" s="383" t="s">
        <v>1435</v>
      </c>
      <c r="B735" s="384" t="s">
        <v>747</v>
      </c>
      <c r="C735" s="384"/>
      <c r="D735" s="393">
        <v>0</v>
      </c>
      <c r="E735" s="393">
        <v>0</v>
      </c>
      <c r="F735" s="418">
        <v>0</v>
      </c>
      <c r="G735" s="418">
        <f>E735*F735</f>
        <v>0</v>
      </c>
      <c r="H735" s="418">
        <f>$H$4*G735</f>
        <v>0</v>
      </c>
      <c r="I735" s="418">
        <f>G735+H735</f>
        <v>0</v>
      </c>
      <c r="J735" s="419"/>
      <c r="K735" s="118"/>
    </row>
    <row r="736" spans="1:11" x14ac:dyDescent="0.3">
      <c r="A736" s="381" t="s">
        <v>1436</v>
      </c>
      <c r="B736" s="382" t="s">
        <v>749</v>
      </c>
      <c r="C736" s="382"/>
      <c r="D736" s="503">
        <v>0</v>
      </c>
      <c r="E736" s="503">
        <v>0</v>
      </c>
      <c r="F736" s="392"/>
      <c r="G736" s="392"/>
      <c r="H736" s="392"/>
      <c r="I736" s="392"/>
      <c r="J736" s="392"/>
      <c r="K736" s="392"/>
    </row>
    <row r="737" spans="1:11" x14ac:dyDescent="0.3">
      <c r="A737" s="383" t="s">
        <v>1437</v>
      </c>
      <c r="B737" s="384" t="s">
        <v>751</v>
      </c>
      <c r="C737" s="384"/>
      <c r="D737" s="393">
        <v>0</v>
      </c>
      <c r="E737" s="393">
        <v>0</v>
      </c>
      <c r="F737" s="418">
        <v>0</v>
      </c>
      <c r="G737" s="418">
        <f>E737*F737</f>
        <v>0</v>
      </c>
      <c r="H737" s="418">
        <f>$H$4*G737</f>
        <v>0</v>
      </c>
      <c r="I737" s="418">
        <f>G737+H737</f>
        <v>0</v>
      </c>
      <c r="J737" s="419"/>
      <c r="K737" s="118"/>
    </row>
    <row r="738" spans="1:11" x14ac:dyDescent="0.3">
      <c r="A738" s="383" t="s">
        <v>1438</v>
      </c>
      <c r="B738" s="384" t="s">
        <v>753</v>
      </c>
      <c r="C738" s="384"/>
      <c r="D738" s="393">
        <v>2</v>
      </c>
      <c r="E738" s="519">
        <v>2</v>
      </c>
      <c r="F738" s="418">
        <v>0</v>
      </c>
      <c r="G738" s="418">
        <f>E738*F738</f>
        <v>0</v>
      </c>
      <c r="H738" s="418">
        <f>$H$4*G738</f>
        <v>0</v>
      </c>
      <c r="I738" s="418">
        <f>G738+H738</f>
        <v>0</v>
      </c>
      <c r="J738" s="419"/>
      <c r="K738" s="118"/>
    </row>
    <row r="739" spans="1:11" x14ac:dyDescent="0.3">
      <c r="A739" s="383" t="s">
        <v>1439</v>
      </c>
      <c r="B739" s="384" t="s">
        <v>755</v>
      </c>
      <c r="C739" s="384"/>
      <c r="D739" s="393">
        <v>0</v>
      </c>
      <c r="E739" s="393">
        <v>0</v>
      </c>
      <c r="F739" s="418">
        <v>0</v>
      </c>
      <c r="G739" s="418">
        <f>E739*F739</f>
        <v>0</v>
      </c>
      <c r="H739" s="418">
        <f>$H$4*G739</f>
        <v>0</v>
      </c>
      <c r="I739" s="418">
        <f>G739+H739</f>
        <v>0</v>
      </c>
      <c r="J739" s="419"/>
      <c r="K739" s="118"/>
    </row>
    <row r="740" spans="1:11" x14ac:dyDescent="0.3">
      <c r="A740" s="383" t="s">
        <v>1440</v>
      </c>
      <c r="B740" s="384" t="s">
        <v>450</v>
      </c>
      <c r="C740" s="384"/>
      <c r="D740" s="393">
        <v>0</v>
      </c>
      <c r="E740" s="393">
        <v>0</v>
      </c>
      <c r="F740" s="418">
        <v>0</v>
      </c>
      <c r="G740" s="418">
        <f>E740*F740</f>
        <v>0</v>
      </c>
      <c r="H740" s="418">
        <f>$H$4*G740</f>
        <v>0</v>
      </c>
      <c r="I740" s="418">
        <f>G740+H740</f>
        <v>0</v>
      </c>
      <c r="J740" s="419"/>
      <c r="K740" s="118"/>
    </row>
    <row r="741" spans="1:11" x14ac:dyDescent="0.3">
      <c r="A741" s="383" t="s">
        <v>1441</v>
      </c>
      <c r="B741" s="384" t="s">
        <v>758</v>
      </c>
      <c r="C741" s="384"/>
      <c r="D741" s="393">
        <v>1</v>
      </c>
      <c r="E741" s="393">
        <v>1</v>
      </c>
      <c r="F741" s="418">
        <v>0</v>
      </c>
      <c r="G741" s="418">
        <f>E741*F741</f>
        <v>0</v>
      </c>
      <c r="H741" s="418">
        <f>$H$4*G741</f>
        <v>0</v>
      </c>
      <c r="I741" s="418">
        <f>G741+H741</f>
        <v>0</v>
      </c>
      <c r="J741" s="419"/>
      <c r="K741" s="118"/>
    </row>
    <row r="742" spans="1:11" x14ac:dyDescent="0.3">
      <c r="A742" s="379" t="s">
        <v>1442</v>
      </c>
      <c r="B742" s="380" t="s">
        <v>759</v>
      </c>
      <c r="C742" s="380"/>
      <c r="D742" s="391">
        <v>0</v>
      </c>
      <c r="E742" s="391">
        <v>0</v>
      </c>
      <c r="F742" s="391"/>
      <c r="G742" s="391"/>
      <c r="H742" s="391"/>
      <c r="I742" s="391"/>
      <c r="J742" s="391"/>
      <c r="K742" s="391"/>
    </row>
    <row r="743" spans="1:11" x14ac:dyDescent="0.3">
      <c r="A743" s="381" t="s">
        <v>1443</v>
      </c>
      <c r="B743" s="382" t="s">
        <v>761</v>
      </c>
      <c r="C743" s="382"/>
      <c r="D743" s="503">
        <v>0</v>
      </c>
      <c r="E743" s="503">
        <v>0</v>
      </c>
      <c r="F743" s="392"/>
      <c r="G743" s="392"/>
      <c r="H743" s="392"/>
      <c r="I743" s="392"/>
      <c r="J743" s="392"/>
      <c r="K743" s="392"/>
    </row>
    <row r="744" spans="1:11" x14ac:dyDescent="0.3">
      <c r="A744" s="383" t="s">
        <v>1444</v>
      </c>
      <c r="B744" s="384" t="s">
        <v>763</v>
      </c>
      <c r="C744" s="384"/>
      <c r="D744" s="393">
        <v>0</v>
      </c>
      <c r="E744" s="393">
        <v>0</v>
      </c>
      <c r="F744" s="418">
        <v>0</v>
      </c>
      <c r="G744" s="418">
        <f>E744*F744</f>
        <v>0</v>
      </c>
      <c r="H744" s="418">
        <f>$H$4*G744</f>
        <v>0</v>
      </c>
      <c r="I744" s="418">
        <f>G744+H744</f>
        <v>0</v>
      </c>
      <c r="J744" s="419"/>
      <c r="K744" s="118"/>
    </row>
    <row r="745" spans="1:11" x14ac:dyDescent="0.3">
      <c r="A745" s="383" t="s">
        <v>1445</v>
      </c>
      <c r="B745" s="384" t="s">
        <v>766</v>
      </c>
      <c r="C745" s="384"/>
      <c r="D745" s="393">
        <v>0</v>
      </c>
      <c r="E745" s="393">
        <v>0</v>
      </c>
      <c r="F745" s="418">
        <v>0</v>
      </c>
      <c r="G745" s="418">
        <f>E745*F745</f>
        <v>0</v>
      </c>
      <c r="H745" s="418">
        <f>$H$4*G745</f>
        <v>0</v>
      </c>
      <c r="I745" s="418">
        <f>G745+H745</f>
        <v>0</v>
      </c>
      <c r="J745" s="419"/>
      <c r="K745" s="118"/>
    </row>
    <row r="746" spans="1:11" x14ac:dyDescent="0.3">
      <c r="A746" s="383" t="s">
        <v>1446</v>
      </c>
      <c r="B746" s="384" t="s">
        <v>768</v>
      </c>
      <c r="C746" s="384"/>
      <c r="D746" s="393">
        <v>0</v>
      </c>
      <c r="E746" s="393">
        <v>0</v>
      </c>
      <c r="F746" s="418">
        <v>0</v>
      </c>
      <c r="G746" s="418">
        <f>E746*F746</f>
        <v>0</v>
      </c>
      <c r="H746" s="418">
        <f>$H$4*G746</f>
        <v>0</v>
      </c>
      <c r="I746" s="418">
        <f>G746+H746</f>
        <v>0</v>
      </c>
      <c r="J746" s="419"/>
      <c r="K746" s="118"/>
    </row>
    <row r="747" spans="1:11" x14ac:dyDescent="0.3">
      <c r="A747" s="381" t="s">
        <v>1447</v>
      </c>
      <c r="B747" s="382" t="s">
        <v>770</v>
      </c>
      <c r="C747" s="382"/>
      <c r="D747" s="503">
        <v>0</v>
      </c>
      <c r="E747" s="503">
        <v>0</v>
      </c>
      <c r="F747" s="392"/>
      <c r="G747" s="392"/>
      <c r="H747" s="392"/>
      <c r="I747" s="392"/>
      <c r="J747" s="392"/>
      <c r="K747" s="392"/>
    </row>
    <row r="748" spans="1:11" x14ac:dyDescent="0.3">
      <c r="A748" s="383" t="s">
        <v>1448</v>
      </c>
      <c r="B748" s="384" t="s">
        <v>763</v>
      </c>
      <c r="C748" s="384"/>
      <c r="D748" s="393">
        <v>0</v>
      </c>
      <c r="E748" s="393">
        <v>0</v>
      </c>
      <c r="F748" s="418">
        <v>0</v>
      </c>
      <c r="G748" s="418">
        <f>E748*F748</f>
        <v>0</v>
      </c>
      <c r="H748" s="418">
        <f>$H$4*G748</f>
        <v>0</v>
      </c>
      <c r="I748" s="418">
        <f>G748+H748</f>
        <v>0</v>
      </c>
      <c r="J748" s="419"/>
      <c r="K748" s="118"/>
    </row>
    <row r="749" spans="1:11" x14ac:dyDescent="0.3">
      <c r="A749" s="381" t="s">
        <v>1449</v>
      </c>
      <c r="B749" s="382" t="s">
        <v>773</v>
      </c>
      <c r="C749" s="382"/>
      <c r="D749" s="503">
        <v>0</v>
      </c>
      <c r="E749" s="503">
        <v>0</v>
      </c>
      <c r="F749" s="392"/>
      <c r="G749" s="392"/>
      <c r="H749" s="392"/>
      <c r="I749" s="392"/>
      <c r="J749" s="392"/>
      <c r="K749" s="392"/>
    </row>
    <row r="750" spans="1:11" x14ac:dyDescent="0.3">
      <c r="A750" s="383" t="s">
        <v>1450</v>
      </c>
      <c r="B750" s="384" t="s">
        <v>775</v>
      </c>
      <c r="C750" s="384"/>
      <c r="D750" s="393">
        <v>0</v>
      </c>
      <c r="E750" s="393">
        <v>0</v>
      </c>
      <c r="F750" s="418">
        <v>0</v>
      </c>
      <c r="G750" s="418">
        <f>E750*F750</f>
        <v>0</v>
      </c>
      <c r="H750" s="418">
        <f>$H$4*G750</f>
        <v>0</v>
      </c>
      <c r="I750" s="418">
        <f>G750+H750</f>
        <v>0</v>
      </c>
      <c r="J750" s="419"/>
      <c r="K750" s="118"/>
    </row>
    <row r="751" spans="1:11" x14ac:dyDescent="0.3">
      <c r="A751" s="383" t="s">
        <v>1451</v>
      </c>
      <c r="B751" s="384" t="s">
        <v>777</v>
      </c>
      <c r="C751" s="384"/>
      <c r="D751" s="393">
        <v>0</v>
      </c>
      <c r="E751" s="393">
        <v>0</v>
      </c>
      <c r="F751" s="418">
        <v>0</v>
      </c>
      <c r="G751" s="418">
        <f>E751*F751</f>
        <v>0</v>
      </c>
      <c r="H751" s="418">
        <f>$H$4*G751</f>
        <v>0</v>
      </c>
      <c r="I751" s="418">
        <f>G751+H751</f>
        <v>0</v>
      </c>
      <c r="J751" s="419"/>
      <c r="K751" s="118"/>
    </row>
    <row r="752" spans="1:11" x14ac:dyDescent="0.3">
      <c r="A752" s="381" t="s">
        <v>1452</v>
      </c>
      <c r="B752" s="382" t="s">
        <v>392</v>
      </c>
      <c r="C752" s="382"/>
      <c r="D752" s="503">
        <v>0</v>
      </c>
      <c r="E752" s="503">
        <v>0</v>
      </c>
      <c r="F752" s="392"/>
      <c r="G752" s="392"/>
      <c r="H752" s="392"/>
      <c r="I752" s="392"/>
      <c r="J752" s="392"/>
      <c r="K752" s="392"/>
    </row>
    <row r="753" spans="1:11" x14ac:dyDescent="0.3">
      <c r="A753" s="383" t="s">
        <v>1453</v>
      </c>
      <c r="B753" s="384" t="s">
        <v>780</v>
      </c>
      <c r="C753" s="384"/>
      <c r="D753" s="393">
        <v>0</v>
      </c>
      <c r="E753" s="393">
        <v>0</v>
      </c>
      <c r="F753" s="418">
        <v>0</v>
      </c>
      <c r="G753" s="418">
        <f>E753*F753</f>
        <v>0</v>
      </c>
      <c r="H753" s="418">
        <f>$H$4*G753</f>
        <v>0</v>
      </c>
      <c r="I753" s="418">
        <f>G753+H753</f>
        <v>0</v>
      </c>
      <c r="J753" s="419"/>
      <c r="K753" s="118"/>
    </row>
    <row r="754" spans="1:11" x14ac:dyDescent="0.3">
      <c r="A754" s="386" t="s">
        <v>1454</v>
      </c>
      <c r="B754" s="385" t="s">
        <v>764</v>
      </c>
      <c r="C754" s="385"/>
      <c r="D754" s="393">
        <v>0</v>
      </c>
      <c r="E754" s="393">
        <v>0</v>
      </c>
      <c r="F754" s="418">
        <v>0</v>
      </c>
      <c r="G754" s="418">
        <f>E754*F754</f>
        <v>0</v>
      </c>
      <c r="H754" s="418">
        <f>$H$4*G754</f>
        <v>0</v>
      </c>
      <c r="I754" s="418">
        <f>G754+H754</f>
        <v>0</v>
      </c>
      <c r="J754" s="419"/>
      <c r="K754" s="118"/>
    </row>
    <row r="755" spans="1:11" x14ac:dyDescent="0.3">
      <c r="A755" s="386" t="s">
        <v>1455</v>
      </c>
      <c r="B755" s="385" t="s">
        <v>783</v>
      </c>
      <c r="C755" s="385"/>
      <c r="D755" s="393">
        <v>0</v>
      </c>
      <c r="E755" s="393">
        <v>0</v>
      </c>
      <c r="F755" s="418">
        <v>0</v>
      </c>
      <c r="G755" s="418">
        <f>E755*F755</f>
        <v>0</v>
      </c>
      <c r="H755" s="418">
        <f>$H$4*G755</f>
        <v>0</v>
      </c>
      <c r="I755" s="418">
        <f>G755+H755</f>
        <v>0</v>
      </c>
      <c r="J755" s="419"/>
      <c r="K755" s="118"/>
    </row>
    <row r="756" spans="1:11" x14ac:dyDescent="0.3">
      <c r="A756" s="386" t="s">
        <v>1456</v>
      </c>
      <c r="B756" s="385" t="s">
        <v>785</v>
      </c>
      <c r="C756" s="385"/>
      <c r="D756" s="393">
        <v>0</v>
      </c>
      <c r="E756" s="393">
        <v>0</v>
      </c>
      <c r="F756" s="418">
        <v>0</v>
      </c>
      <c r="G756" s="418">
        <f>E756*F756</f>
        <v>0</v>
      </c>
      <c r="H756" s="418">
        <f>$H$4*G756</f>
        <v>0</v>
      </c>
      <c r="I756" s="418">
        <f>G756+H756</f>
        <v>0</v>
      </c>
      <c r="J756" s="419"/>
      <c r="K756" s="118"/>
    </row>
    <row r="757" spans="1:11" x14ac:dyDescent="0.3">
      <c r="A757" s="381" t="s">
        <v>1457</v>
      </c>
      <c r="B757" s="382" t="s">
        <v>787</v>
      </c>
      <c r="C757" s="382"/>
      <c r="D757" s="503">
        <v>0</v>
      </c>
      <c r="E757" s="503">
        <v>0</v>
      </c>
      <c r="F757" s="392"/>
      <c r="G757" s="392"/>
      <c r="H757" s="392"/>
      <c r="I757" s="392"/>
      <c r="J757" s="392"/>
      <c r="K757" s="392"/>
    </row>
    <row r="758" spans="1:11" x14ac:dyDescent="0.3">
      <c r="A758" s="383" t="s">
        <v>1458</v>
      </c>
      <c r="B758" s="384" t="s">
        <v>789</v>
      </c>
      <c r="C758" s="384"/>
      <c r="D758" s="393">
        <v>0</v>
      </c>
      <c r="E758" s="393">
        <v>0</v>
      </c>
      <c r="F758" s="418">
        <v>0</v>
      </c>
      <c r="G758" s="418">
        <f t="shared" ref="G758:G764" si="54">E758*F758</f>
        <v>0</v>
      </c>
      <c r="H758" s="418">
        <f t="shared" ref="H758:H764" si="55">$H$4*G758</f>
        <v>0</v>
      </c>
      <c r="I758" s="418">
        <f t="shared" ref="I758:I764" si="56">G758+H758</f>
        <v>0</v>
      </c>
      <c r="J758" s="419"/>
      <c r="K758" s="118"/>
    </row>
    <row r="759" spans="1:11" x14ac:dyDescent="0.3">
      <c r="A759" s="386" t="s">
        <v>1459</v>
      </c>
      <c r="B759" s="385" t="s">
        <v>791</v>
      </c>
      <c r="C759" s="385"/>
      <c r="D759" s="393">
        <v>0</v>
      </c>
      <c r="E759" s="393">
        <v>0</v>
      </c>
      <c r="F759" s="418">
        <v>0</v>
      </c>
      <c r="G759" s="418">
        <f t="shared" si="54"/>
        <v>0</v>
      </c>
      <c r="H759" s="418">
        <f t="shared" si="55"/>
        <v>0</v>
      </c>
      <c r="I759" s="418">
        <f t="shared" si="56"/>
        <v>0</v>
      </c>
      <c r="J759" s="419"/>
      <c r="K759" s="118"/>
    </row>
    <row r="760" spans="1:11" x14ac:dyDescent="0.3">
      <c r="A760" s="383" t="s">
        <v>1460</v>
      </c>
      <c r="B760" s="384" t="s">
        <v>793</v>
      </c>
      <c r="C760" s="384"/>
      <c r="D760" s="393">
        <v>0</v>
      </c>
      <c r="E760" s="393">
        <v>0</v>
      </c>
      <c r="F760" s="418">
        <v>0</v>
      </c>
      <c r="G760" s="418">
        <f t="shared" si="54"/>
        <v>0</v>
      </c>
      <c r="H760" s="418">
        <f t="shared" si="55"/>
        <v>0</v>
      </c>
      <c r="I760" s="418">
        <f t="shared" si="56"/>
        <v>0</v>
      </c>
      <c r="J760" s="419"/>
      <c r="K760" s="118"/>
    </row>
    <row r="761" spans="1:11" x14ac:dyDescent="0.3">
      <c r="A761" s="386" t="s">
        <v>1461</v>
      </c>
      <c r="B761" s="385" t="s">
        <v>791</v>
      </c>
      <c r="C761" s="385"/>
      <c r="D761" s="393">
        <v>0</v>
      </c>
      <c r="E761" s="393">
        <v>0</v>
      </c>
      <c r="F761" s="418">
        <v>0</v>
      </c>
      <c r="G761" s="418">
        <f t="shared" si="54"/>
        <v>0</v>
      </c>
      <c r="H761" s="418">
        <f t="shared" si="55"/>
        <v>0</v>
      </c>
      <c r="I761" s="418">
        <f t="shared" si="56"/>
        <v>0</v>
      </c>
      <c r="J761" s="419"/>
      <c r="K761" s="118"/>
    </row>
    <row r="762" spans="1:11" x14ac:dyDescent="0.3">
      <c r="A762" s="383" t="s">
        <v>1462</v>
      </c>
      <c r="B762" s="384" t="s">
        <v>796</v>
      </c>
      <c r="C762" s="384"/>
      <c r="D762" s="393">
        <v>0</v>
      </c>
      <c r="E762" s="393">
        <v>0</v>
      </c>
      <c r="F762" s="418">
        <v>0</v>
      </c>
      <c r="G762" s="418">
        <f t="shared" si="54"/>
        <v>0</v>
      </c>
      <c r="H762" s="418">
        <f t="shared" si="55"/>
        <v>0</v>
      </c>
      <c r="I762" s="418">
        <f t="shared" si="56"/>
        <v>0</v>
      </c>
      <c r="J762" s="419"/>
      <c r="K762" s="118"/>
    </row>
    <row r="763" spans="1:11" x14ac:dyDescent="0.3">
      <c r="A763" s="383" t="s">
        <v>1463</v>
      </c>
      <c r="B763" s="384" t="s">
        <v>798</v>
      </c>
      <c r="C763" s="384"/>
      <c r="D763" s="393">
        <v>0</v>
      </c>
      <c r="E763" s="393">
        <v>0</v>
      </c>
      <c r="F763" s="418">
        <v>0</v>
      </c>
      <c r="G763" s="418">
        <f t="shared" si="54"/>
        <v>0</v>
      </c>
      <c r="H763" s="418">
        <f t="shared" si="55"/>
        <v>0</v>
      </c>
      <c r="I763" s="418">
        <f t="shared" si="56"/>
        <v>0</v>
      </c>
      <c r="J763" s="419"/>
      <c r="K763" s="118"/>
    </row>
    <row r="764" spans="1:11" x14ac:dyDescent="0.3">
      <c r="A764" s="383" t="s">
        <v>1464</v>
      </c>
      <c r="B764" s="384" t="s">
        <v>800</v>
      </c>
      <c r="C764" s="384"/>
      <c r="D764" s="393">
        <v>0</v>
      </c>
      <c r="E764" s="393">
        <v>0</v>
      </c>
      <c r="F764" s="418">
        <v>0</v>
      </c>
      <c r="G764" s="418">
        <f t="shared" si="54"/>
        <v>0</v>
      </c>
      <c r="H764" s="418">
        <f t="shared" si="55"/>
        <v>0</v>
      </c>
      <c r="I764" s="418">
        <f t="shared" si="56"/>
        <v>0</v>
      </c>
      <c r="J764" s="419"/>
      <c r="K764" s="118"/>
    </row>
    <row r="765" spans="1:11" x14ac:dyDescent="0.3">
      <c r="A765" s="379" t="s">
        <v>1465</v>
      </c>
      <c r="B765" s="380" t="s">
        <v>801</v>
      </c>
      <c r="C765" s="380"/>
      <c r="D765" s="391">
        <v>0</v>
      </c>
      <c r="E765" s="391">
        <v>0</v>
      </c>
      <c r="F765" s="391"/>
      <c r="G765" s="391"/>
      <c r="H765" s="391"/>
      <c r="I765" s="391"/>
      <c r="J765" s="391"/>
      <c r="K765" s="391"/>
    </row>
    <row r="766" spans="1:11" x14ac:dyDescent="0.3">
      <c r="A766" s="381" t="s">
        <v>1466</v>
      </c>
      <c r="B766" s="382" t="s">
        <v>803</v>
      </c>
      <c r="C766" s="382"/>
      <c r="D766" s="503">
        <v>0</v>
      </c>
      <c r="E766" s="503">
        <v>0</v>
      </c>
      <c r="F766" s="392"/>
      <c r="G766" s="392"/>
      <c r="H766" s="392"/>
      <c r="I766" s="392"/>
      <c r="J766" s="392"/>
      <c r="K766" s="392"/>
    </row>
    <row r="767" spans="1:11" x14ac:dyDescent="0.3">
      <c r="A767" s="383" t="s">
        <v>1467</v>
      </c>
      <c r="B767" s="384" t="s">
        <v>805</v>
      </c>
      <c r="C767" s="384"/>
      <c r="D767" s="393">
        <v>0</v>
      </c>
      <c r="E767" s="393">
        <v>0</v>
      </c>
      <c r="F767" s="418">
        <v>0</v>
      </c>
      <c r="G767" s="418">
        <f>E767*F767</f>
        <v>0</v>
      </c>
      <c r="H767" s="418">
        <f>$H$4*G767</f>
        <v>0</v>
      </c>
      <c r="I767" s="418">
        <f>G767+H767</f>
        <v>0</v>
      </c>
      <c r="J767" s="419"/>
      <c r="K767" s="118"/>
    </row>
    <row r="768" spans="1:11" x14ac:dyDescent="0.3">
      <c r="A768" s="383" t="s">
        <v>1468</v>
      </c>
      <c r="B768" s="384" t="s">
        <v>807</v>
      </c>
      <c r="C768" s="384"/>
      <c r="D768" s="393">
        <v>0</v>
      </c>
      <c r="E768" s="393">
        <v>0</v>
      </c>
      <c r="F768" s="418">
        <v>0</v>
      </c>
      <c r="G768" s="418">
        <f>E768*F768</f>
        <v>0</v>
      </c>
      <c r="H768" s="418">
        <f>$H$4*G768</f>
        <v>0</v>
      </c>
      <c r="I768" s="418">
        <f>G768+H768</f>
        <v>0</v>
      </c>
      <c r="J768" s="419"/>
      <c r="K768" s="118"/>
    </row>
    <row r="769" spans="1:11" x14ac:dyDescent="0.3">
      <c r="A769" s="383" t="s">
        <v>1469</v>
      </c>
      <c r="B769" s="384" t="s">
        <v>809</v>
      </c>
      <c r="C769" s="384"/>
      <c r="D769" s="393">
        <v>0</v>
      </c>
      <c r="E769" s="393">
        <v>0</v>
      </c>
      <c r="F769" s="418">
        <v>0</v>
      </c>
      <c r="G769" s="418">
        <f>E769*F769</f>
        <v>0</v>
      </c>
      <c r="H769" s="418">
        <f>$H$4*G769</f>
        <v>0</v>
      </c>
      <c r="I769" s="418">
        <f>G769+H769</f>
        <v>0</v>
      </c>
      <c r="J769" s="419"/>
      <c r="K769" s="118"/>
    </row>
    <row r="770" spans="1:11" x14ac:dyDescent="0.3">
      <c r="A770" s="381" t="s">
        <v>1470</v>
      </c>
      <c r="B770" s="382" t="s">
        <v>811</v>
      </c>
      <c r="C770" s="382"/>
      <c r="D770" s="503">
        <v>0</v>
      </c>
      <c r="E770" s="503">
        <v>0</v>
      </c>
      <c r="F770" s="392"/>
      <c r="G770" s="392"/>
      <c r="H770" s="392"/>
      <c r="I770" s="392"/>
      <c r="J770" s="392"/>
      <c r="K770" s="392"/>
    </row>
    <row r="771" spans="1:11" x14ac:dyDescent="0.3">
      <c r="A771" s="383" t="s">
        <v>1471</v>
      </c>
      <c r="B771" s="384" t="s">
        <v>805</v>
      </c>
      <c r="C771" s="384"/>
      <c r="D771" s="393">
        <v>0</v>
      </c>
      <c r="E771" s="393">
        <v>0</v>
      </c>
      <c r="F771" s="418">
        <v>0</v>
      </c>
      <c r="G771" s="418">
        <f>E771*F771</f>
        <v>0</v>
      </c>
      <c r="H771" s="418">
        <f>$H$4*G771</f>
        <v>0</v>
      </c>
      <c r="I771" s="418">
        <f>G771+H771</f>
        <v>0</v>
      </c>
      <c r="J771" s="419"/>
      <c r="K771" s="118"/>
    </row>
    <row r="772" spans="1:11" x14ac:dyDescent="0.3">
      <c r="A772" s="381" t="s">
        <v>1472</v>
      </c>
      <c r="B772" s="382" t="s">
        <v>814</v>
      </c>
      <c r="C772" s="382"/>
      <c r="D772" s="503">
        <v>0</v>
      </c>
      <c r="E772" s="503">
        <v>0</v>
      </c>
      <c r="F772" s="392"/>
      <c r="G772" s="392"/>
      <c r="H772" s="392"/>
      <c r="I772" s="392"/>
      <c r="J772" s="392"/>
      <c r="K772" s="392"/>
    </row>
    <row r="773" spans="1:11" x14ac:dyDescent="0.3">
      <c r="A773" s="383" t="s">
        <v>1473</v>
      </c>
      <c r="B773" s="384" t="s">
        <v>816</v>
      </c>
      <c r="C773" s="384"/>
      <c r="D773" s="393">
        <v>0</v>
      </c>
      <c r="E773" s="393">
        <v>0</v>
      </c>
      <c r="F773" s="418">
        <v>0</v>
      </c>
      <c r="G773" s="418">
        <f>E773*F773</f>
        <v>0</v>
      </c>
      <c r="H773" s="418">
        <f>$H$4*G773</f>
        <v>0</v>
      </c>
      <c r="I773" s="418">
        <f>G773+H773</f>
        <v>0</v>
      </c>
      <c r="J773" s="419"/>
      <c r="K773" s="118"/>
    </row>
    <row r="774" spans="1:11" x14ac:dyDescent="0.3">
      <c r="A774" s="383" t="s">
        <v>1474</v>
      </c>
      <c r="B774" s="384" t="s">
        <v>818</v>
      </c>
      <c r="C774" s="384"/>
      <c r="D774" s="393">
        <v>0</v>
      </c>
      <c r="E774" s="393">
        <v>0</v>
      </c>
      <c r="F774" s="418">
        <v>0</v>
      </c>
      <c r="G774" s="418">
        <f>E774*F774</f>
        <v>0</v>
      </c>
      <c r="H774" s="418">
        <f>$H$4*G774</f>
        <v>0</v>
      </c>
      <c r="I774" s="418">
        <f>G774+H774</f>
        <v>0</v>
      </c>
      <c r="J774" s="419"/>
      <c r="K774" s="118"/>
    </row>
    <row r="775" spans="1:11" x14ac:dyDescent="0.3">
      <c r="A775" s="381" t="s">
        <v>1475</v>
      </c>
      <c r="B775" s="382" t="s">
        <v>391</v>
      </c>
      <c r="C775" s="382"/>
      <c r="D775" s="503">
        <v>0</v>
      </c>
      <c r="E775" s="503">
        <v>0</v>
      </c>
      <c r="F775" s="392"/>
      <c r="G775" s="392"/>
      <c r="H775" s="392"/>
      <c r="I775" s="392"/>
      <c r="J775" s="392"/>
      <c r="K775" s="392"/>
    </row>
    <row r="776" spans="1:11" x14ac:dyDescent="0.3">
      <c r="A776" s="383" t="s">
        <v>1476</v>
      </c>
      <c r="B776" s="384" t="s">
        <v>821</v>
      </c>
      <c r="C776" s="384"/>
      <c r="D776" s="393">
        <v>0</v>
      </c>
      <c r="E776" s="393">
        <v>0</v>
      </c>
      <c r="F776" s="418">
        <v>0</v>
      </c>
      <c r="G776" s="418">
        <f>E776*F776</f>
        <v>0</v>
      </c>
      <c r="H776" s="418">
        <f>$H$4*G776</f>
        <v>0</v>
      </c>
      <c r="I776" s="418">
        <f>G776+H776</f>
        <v>0</v>
      </c>
      <c r="J776" s="419"/>
      <c r="K776" s="118"/>
    </row>
    <row r="777" spans="1:11" x14ac:dyDescent="0.3">
      <c r="A777" s="383" t="s">
        <v>1477</v>
      </c>
      <c r="B777" s="385" t="s">
        <v>823</v>
      </c>
      <c r="C777" s="385"/>
      <c r="D777" s="393">
        <v>0</v>
      </c>
      <c r="E777" s="393">
        <v>0</v>
      </c>
      <c r="F777" s="418">
        <v>0</v>
      </c>
      <c r="G777" s="418">
        <f>E777*F777</f>
        <v>0</v>
      </c>
      <c r="H777" s="418">
        <f>$H$4*G777</f>
        <v>0</v>
      </c>
      <c r="I777" s="418">
        <f>G777+H777</f>
        <v>0</v>
      </c>
      <c r="J777" s="419"/>
      <c r="K777" s="118"/>
    </row>
    <row r="778" spans="1:11" x14ac:dyDescent="0.3">
      <c r="A778" s="383" t="s">
        <v>1478</v>
      </c>
      <c r="B778" s="385" t="s">
        <v>785</v>
      </c>
      <c r="C778" s="385"/>
      <c r="D778" s="393">
        <v>0</v>
      </c>
      <c r="E778" s="393">
        <v>0</v>
      </c>
      <c r="F778" s="418">
        <v>0</v>
      </c>
      <c r="G778" s="418">
        <f>E778*F778</f>
        <v>0</v>
      </c>
      <c r="H778" s="418">
        <f>$H$4*G778</f>
        <v>0</v>
      </c>
      <c r="I778" s="418">
        <f>G778+H778</f>
        <v>0</v>
      </c>
      <c r="J778" s="419"/>
      <c r="K778" s="118"/>
    </row>
    <row r="779" spans="1:11" x14ac:dyDescent="0.3">
      <c r="A779" s="381" t="s">
        <v>1479</v>
      </c>
      <c r="B779" s="382" t="s">
        <v>826</v>
      </c>
      <c r="C779" s="382"/>
      <c r="D779" s="503">
        <v>0</v>
      </c>
      <c r="E779" s="503">
        <v>0</v>
      </c>
      <c r="F779" s="392"/>
      <c r="G779" s="392"/>
      <c r="H779" s="392"/>
      <c r="I779" s="392"/>
      <c r="J779" s="392"/>
      <c r="K779" s="392"/>
    </row>
    <row r="780" spans="1:11" x14ac:dyDescent="0.3">
      <c r="A780" s="383" t="s">
        <v>1480</v>
      </c>
      <c r="B780" s="384" t="s">
        <v>789</v>
      </c>
      <c r="C780" s="384"/>
      <c r="D780" s="393">
        <v>0</v>
      </c>
      <c r="E780" s="393">
        <v>0</v>
      </c>
      <c r="F780" s="418">
        <v>0</v>
      </c>
      <c r="G780" s="418">
        <f t="shared" ref="G780:G786" si="57">E780*F780</f>
        <v>0</v>
      </c>
      <c r="H780" s="418">
        <f t="shared" ref="H780:H786" si="58">$H$4*G780</f>
        <v>0</v>
      </c>
      <c r="I780" s="418">
        <f t="shared" ref="I780:I786" si="59">G780+H780</f>
        <v>0</v>
      </c>
      <c r="J780" s="419"/>
      <c r="K780" s="118"/>
    </row>
    <row r="781" spans="1:11" x14ac:dyDescent="0.3">
      <c r="A781" s="386" t="s">
        <v>1481</v>
      </c>
      <c r="B781" s="385" t="s">
        <v>791</v>
      </c>
      <c r="C781" s="385"/>
      <c r="D781" s="393">
        <v>0</v>
      </c>
      <c r="E781" s="393">
        <v>0</v>
      </c>
      <c r="F781" s="418">
        <v>0</v>
      </c>
      <c r="G781" s="418">
        <f t="shared" si="57"/>
        <v>0</v>
      </c>
      <c r="H781" s="418">
        <f t="shared" si="58"/>
        <v>0</v>
      </c>
      <c r="I781" s="418">
        <f t="shared" si="59"/>
        <v>0</v>
      </c>
      <c r="J781" s="419"/>
      <c r="K781" s="118"/>
    </row>
    <row r="782" spans="1:11" x14ac:dyDescent="0.3">
      <c r="A782" s="383" t="s">
        <v>1482</v>
      </c>
      <c r="B782" s="384" t="s">
        <v>793</v>
      </c>
      <c r="C782" s="384"/>
      <c r="D782" s="393">
        <v>0</v>
      </c>
      <c r="E782" s="393">
        <v>0</v>
      </c>
      <c r="F782" s="418">
        <v>0</v>
      </c>
      <c r="G782" s="418">
        <f t="shared" si="57"/>
        <v>0</v>
      </c>
      <c r="H782" s="418">
        <f t="shared" si="58"/>
        <v>0</v>
      </c>
      <c r="I782" s="418">
        <f t="shared" si="59"/>
        <v>0</v>
      </c>
      <c r="J782" s="419"/>
      <c r="K782" s="118"/>
    </row>
    <row r="783" spans="1:11" x14ac:dyDescent="0.3">
      <c r="A783" s="386" t="s">
        <v>1483</v>
      </c>
      <c r="B783" s="385" t="s">
        <v>791</v>
      </c>
      <c r="C783" s="385"/>
      <c r="D783" s="393">
        <v>0</v>
      </c>
      <c r="E783" s="393">
        <v>0</v>
      </c>
      <c r="F783" s="418">
        <v>0</v>
      </c>
      <c r="G783" s="418">
        <f t="shared" si="57"/>
        <v>0</v>
      </c>
      <c r="H783" s="418">
        <f t="shared" si="58"/>
        <v>0</v>
      </c>
      <c r="I783" s="418">
        <f t="shared" si="59"/>
        <v>0</v>
      </c>
      <c r="J783" s="419"/>
      <c r="K783" s="118"/>
    </row>
    <row r="784" spans="1:11" x14ac:dyDescent="0.3">
      <c r="A784" s="383" t="s">
        <v>1484</v>
      </c>
      <c r="B784" s="384" t="s">
        <v>796</v>
      </c>
      <c r="C784" s="384"/>
      <c r="D784" s="393">
        <v>0</v>
      </c>
      <c r="E784" s="393">
        <v>0</v>
      </c>
      <c r="F784" s="418">
        <v>0</v>
      </c>
      <c r="G784" s="418">
        <f t="shared" si="57"/>
        <v>0</v>
      </c>
      <c r="H784" s="418">
        <f t="shared" si="58"/>
        <v>0</v>
      </c>
      <c r="I784" s="418">
        <f t="shared" si="59"/>
        <v>0</v>
      </c>
      <c r="J784" s="419"/>
      <c r="K784" s="118"/>
    </row>
    <row r="785" spans="1:11" x14ac:dyDescent="0.3">
      <c r="A785" s="383" t="s">
        <v>1485</v>
      </c>
      <c r="B785" s="384" t="s">
        <v>798</v>
      </c>
      <c r="C785" s="384"/>
      <c r="D785" s="393">
        <v>0</v>
      </c>
      <c r="E785" s="393">
        <v>0</v>
      </c>
      <c r="F785" s="418">
        <v>0</v>
      </c>
      <c r="G785" s="418">
        <f t="shared" si="57"/>
        <v>0</v>
      </c>
      <c r="H785" s="418">
        <f t="shared" si="58"/>
        <v>0</v>
      </c>
      <c r="I785" s="418">
        <f t="shared" si="59"/>
        <v>0</v>
      </c>
      <c r="J785" s="419"/>
      <c r="K785" s="118"/>
    </row>
    <row r="786" spans="1:11" x14ac:dyDescent="0.3">
      <c r="A786" s="383" t="s">
        <v>1486</v>
      </c>
      <c r="B786" s="384" t="s">
        <v>800</v>
      </c>
      <c r="C786" s="384"/>
      <c r="D786" s="393">
        <v>0</v>
      </c>
      <c r="E786" s="393">
        <v>0</v>
      </c>
      <c r="F786" s="418">
        <v>0</v>
      </c>
      <c r="G786" s="418">
        <f t="shared" si="57"/>
        <v>0</v>
      </c>
      <c r="H786" s="418">
        <f t="shared" si="58"/>
        <v>0</v>
      </c>
      <c r="I786" s="418">
        <f t="shared" si="59"/>
        <v>0</v>
      </c>
      <c r="J786" s="419"/>
      <c r="K786" s="118"/>
    </row>
    <row r="787" spans="1:11" x14ac:dyDescent="0.3">
      <c r="A787" s="379" t="s">
        <v>1487</v>
      </c>
      <c r="B787" s="380" t="s">
        <v>835</v>
      </c>
      <c r="C787" s="380"/>
      <c r="D787" s="391">
        <v>0</v>
      </c>
      <c r="E787" s="391">
        <v>0</v>
      </c>
      <c r="F787" s="391"/>
      <c r="G787" s="391"/>
      <c r="H787" s="391"/>
      <c r="I787" s="391"/>
      <c r="J787" s="391"/>
      <c r="K787" s="391"/>
    </row>
    <row r="788" spans="1:11" x14ac:dyDescent="0.3">
      <c r="A788" s="381" t="s">
        <v>1488</v>
      </c>
      <c r="B788" s="382" t="s">
        <v>837</v>
      </c>
      <c r="C788" s="382"/>
      <c r="D788" s="503">
        <v>0</v>
      </c>
      <c r="E788" s="503">
        <v>0</v>
      </c>
      <c r="F788" s="392"/>
      <c r="G788" s="392"/>
      <c r="H788" s="392"/>
      <c r="I788" s="392"/>
      <c r="J788" s="392"/>
      <c r="K788" s="392"/>
    </row>
    <row r="789" spans="1:11" x14ac:dyDescent="0.3">
      <c r="A789" s="383" t="s">
        <v>1489</v>
      </c>
      <c r="B789" s="384" t="s">
        <v>839</v>
      </c>
      <c r="C789" s="384"/>
      <c r="D789" s="393">
        <v>0</v>
      </c>
      <c r="E789" s="393">
        <v>0</v>
      </c>
      <c r="F789" s="418">
        <v>0</v>
      </c>
      <c r="G789" s="418">
        <f>E789*F789</f>
        <v>0</v>
      </c>
      <c r="H789" s="418">
        <f>$H$4*G789</f>
        <v>0</v>
      </c>
      <c r="I789" s="418">
        <f>G789+H789</f>
        <v>0</v>
      </c>
      <c r="J789" s="419"/>
      <c r="K789" s="118"/>
    </row>
    <row r="790" spans="1:11" x14ac:dyDescent="0.3">
      <c r="A790" s="383" t="s">
        <v>1490</v>
      </c>
      <c r="B790" s="384" t="s">
        <v>841</v>
      </c>
      <c r="C790" s="384"/>
      <c r="D790" s="393">
        <v>0</v>
      </c>
      <c r="E790" s="393">
        <v>0</v>
      </c>
      <c r="F790" s="418">
        <v>0</v>
      </c>
      <c r="G790" s="418">
        <f>E790*F790</f>
        <v>0</v>
      </c>
      <c r="H790" s="418">
        <f>$H$4*G790</f>
        <v>0</v>
      </c>
      <c r="I790" s="418">
        <f>G790+H790</f>
        <v>0</v>
      </c>
      <c r="J790" s="419"/>
      <c r="K790" s="118"/>
    </row>
    <row r="791" spans="1:11" x14ac:dyDescent="0.3">
      <c r="A791" s="383" t="s">
        <v>1491</v>
      </c>
      <c r="B791" s="384" t="s">
        <v>843</v>
      </c>
      <c r="C791" s="384"/>
      <c r="D791" s="393">
        <v>0</v>
      </c>
      <c r="E791" s="393">
        <v>0</v>
      </c>
      <c r="F791" s="418">
        <v>0</v>
      </c>
      <c r="G791" s="418">
        <f>E791*F791</f>
        <v>0</v>
      </c>
      <c r="H791" s="418">
        <f>$H$4*G791</f>
        <v>0</v>
      </c>
      <c r="I791" s="418">
        <f>G791+H791</f>
        <v>0</v>
      </c>
      <c r="J791" s="419"/>
      <c r="K791" s="118"/>
    </row>
    <row r="792" spans="1:11" x14ac:dyDescent="0.3">
      <c r="A792" s="381" t="s">
        <v>1492</v>
      </c>
      <c r="B792" s="382" t="s">
        <v>845</v>
      </c>
      <c r="C792" s="382"/>
      <c r="D792" s="503">
        <v>0</v>
      </c>
      <c r="E792" s="503">
        <v>0</v>
      </c>
      <c r="F792" s="392"/>
      <c r="G792" s="392"/>
      <c r="H792" s="392"/>
      <c r="I792" s="392"/>
      <c r="J792" s="392"/>
      <c r="K792" s="392"/>
    </row>
    <row r="793" spans="1:11" x14ac:dyDescent="0.3">
      <c r="A793" s="383" t="s">
        <v>1493</v>
      </c>
      <c r="B793" s="384" t="s">
        <v>847</v>
      </c>
      <c r="C793" s="384"/>
      <c r="D793" s="393">
        <v>0</v>
      </c>
      <c r="E793" s="393">
        <v>0</v>
      </c>
      <c r="F793" s="418">
        <v>0</v>
      </c>
      <c r="G793" s="418">
        <f>E793*F793</f>
        <v>0</v>
      </c>
      <c r="H793" s="418">
        <f>$H$4*G793</f>
        <v>0</v>
      </c>
      <c r="I793" s="418">
        <f>G793+H793</f>
        <v>0</v>
      </c>
      <c r="J793" s="419"/>
      <c r="K793" s="118"/>
    </row>
    <row r="794" spans="1:11" x14ac:dyDescent="0.3">
      <c r="A794" s="383" t="s">
        <v>1494</v>
      </c>
      <c r="B794" s="384" t="s">
        <v>849</v>
      </c>
      <c r="C794" s="384"/>
      <c r="D794" s="393">
        <v>0</v>
      </c>
      <c r="E794" s="393">
        <v>0</v>
      </c>
      <c r="F794" s="418">
        <v>0</v>
      </c>
      <c r="G794" s="418">
        <f>E794*F794</f>
        <v>0</v>
      </c>
      <c r="H794" s="418">
        <f>$H$4*G794</f>
        <v>0</v>
      </c>
      <c r="I794" s="418">
        <f>G794+H794</f>
        <v>0</v>
      </c>
      <c r="J794" s="419"/>
      <c r="K794" s="118"/>
    </row>
    <row r="795" spans="1:11" x14ac:dyDescent="0.3">
      <c r="A795" s="381" t="s">
        <v>1495</v>
      </c>
      <c r="B795" s="382" t="s">
        <v>851</v>
      </c>
      <c r="C795" s="382"/>
      <c r="D795" s="503">
        <v>0</v>
      </c>
      <c r="E795" s="503">
        <v>0</v>
      </c>
      <c r="F795" s="392"/>
      <c r="G795" s="392"/>
      <c r="H795" s="392"/>
      <c r="I795" s="392"/>
      <c r="J795" s="392"/>
      <c r="K795" s="392"/>
    </row>
    <row r="796" spans="1:11" x14ac:dyDescent="0.3">
      <c r="A796" s="383" t="s">
        <v>1496</v>
      </c>
      <c r="B796" s="384" t="s">
        <v>853</v>
      </c>
      <c r="C796" s="384"/>
      <c r="D796" s="393">
        <v>0</v>
      </c>
      <c r="E796" s="393">
        <v>0</v>
      </c>
      <c r="F796" s="418">
        <v>0</v>
      </c>
      <c r="G796" s="418">
        <f>E796*F796</f>
        <v>0</v>
      </c>
      <c r="H796" s="418">
        <f>$H$4*G796</f>
        <v>0</v>
      </c>
      <c r="I796" s="418">
        <f>G796+H796</f>
        <v>0</v>
      </c>
      <c r="J796" s="419"/>
      <c r="K796" s="118"/>
    </row>
    <row r="797" spans="1:11" x14ac:dyDescent="0.3">
      <c r="A797" s="383" t="s">
        <v>1497</v>
      </c>
      <c r="B797" s="385" t="s">
        <v>855</v>
      </c>
      <c r="C797" s="385"/>
      <c r="D797" s="393">
        <v>0</v>
      </c>
      <c r="E797" s="393">
        <v>0</v>
      </c>
      <c r="F797" s="418">
        <v>0</v>
      </c>
      <c r="G797" s="418">
        <f>E797*F797</f>
        <v>0</v>
      </c>
      <c r="H797" s="418">
        <f>$H$4*G797</f>
        <v>0</v>
      </c>
      <c r="I797" s="418">
        <f>G797+H797</f>
        <v>0</v>
      </c>
      <c r="J797" s="419"/>
      <c r="K797" s="118"/>
    </row>
    <row r="798" spans="1:11" x14ac:dyDescent="0.3">
      <c r="A798" s="383" t="s">
        <v>1498</v>
      </c>
      <c r="B798" s="385" t="s">
        <v>785</v>
      </c>
      <c r="C798" s="385"/>
      <c r="D798" s="393">
        <v>0</v>
      </c>
      <c r="E798" s="393">
        <v>0</v>
      </c>
      <c r="F798" s="418">
        <v>0</v>
      </c>
      <c r="G798" s="418">
        <f>E798*F798</f>
        <v>0</v>
      </c>
      <c r="H798" s="418">
        <f>$H$4*G798</f>
        <v>0</v>
      </c>
      <c r="I798" s="418">
        <f>G798+H798</f>
        <v>0</v>
      </c>
      <c r="J798" s="419"/>
      <c r="K798" s="118"/>
    </row>
    <row r="799" spans="1:11" x14ac:dyDescent="0.3">
      <c r="A799" s="381" t="s">
        <v>1499</v>
      </c>
      <c r="B799" s="382" t="s">
        <v>858</v>
      </c>
      <c r="C799" s="382"/>
      <c r="D799" s="503">
        <v>0</v>
      </c>
      <c r="E799" s="503">
        <v>0</v>
      </c>
      <c r="F799" s="392"/>
      <c r="G799" s="392"/>
      <c r="H799" s="392"/>
      <c r="I799" s="392"/>
      <c r="J799" s="392"/>
      <c r="K799" s="392"/>
    </row>
    <row r="800" spans="1:11" x14ac:dyDescent="0.3">
      <c r="A800" s="383" t="s">
        <v>1500</v>
      </c>
      <c r="B800" s="384" t="s">
        <v>789</v>
      </c>
      <c r="C800" s="384"/>
      <c r="D800" s="393">
        <v>0</v>
      </c>
      <c r="E800" s="393">
        <v>0</v>
      </c>
      <c r="F800" s="418">
        <v>0</v>
      </c>
      <c r="G800" s="418">
        <f t="shared" ref="G800:G806" si="60">E800*F800</f>
        <v>0</v>
      </c>
      <c r="H800" s="418">
        <f t="shared" ref="H800:H806" si="61">$H$4*G800</f>
        <v>0</v>
      </c>
      <c r="I800" s="418">
        <f t="shared" ref="I800:I806" si="62">G800+H800</f>
        <v>0</v>
      </c>
      <c r="J800" s="419"/>
      <c r="K800" s="118"/>
    </row>
    <row r="801" spans="1:11" x14ac:dyDescent="0.3">
      <c r="A801" s="386" t="s">
        <v>1501</v>
      </c>
      <c r="B801" s="385" t="s">
        <v>791</v>
      </c>
      <c r="C801" s="385"/>
      <c r="D801" s="393">
        <v>0</v>
      </c>
      <c r="E801" s="393">
        <v>0</v>
      </c>
      <c r="F801" s="418">
        <v>0</v>
      </c>
      <c r="G801" s="418">
        <f t="shared" si="60"/>
        <v>0</v>
      </c>
      <c r="H801" s="418">
        <f t="shared" si="61"/>
        <v>0</v>
      </c>
      <c r="I801" s="418">
        <f t="shared" si="62"/>
        <v>0</v>
      </c>
      <c r="J801" s="419"/>
      <c r="K801" s="118"/>
    </row>
    <row r="802" spans="1:11" x14ac:dyDescent="0.3">
      <c r="A802" s="383" t="s">
        <v>1502</v>
      </c>
      <c r="B802" s="384" t="s">
        <v>793</v>
      </c>
      <c r="C802" s="384"/>
      <c r="D802" s="393">
        <v>0</v>
      </c>
      <c r="E802" s="393">
        <v>0</v>
      </c>
      <c r="F802" s="418">
        <v>0</v>
      </c>
      <c r="G802" s="418">
        <f t="shared" si="60"/>
        <v>0</v>
      </c>
      <c r="H802" s="418">
        <f t="shared" si="61"/>
        <v>0</v>
      </c>
      <c r="I802" s="418">
        <f t="shared" si="62"/>
        <v>0</v>
      </c>
      <c r="J802" s="419"/>
      <c r="K802" s="118"/>
    </row>
    <row r="803" spans="1:11" x14ac:dyDescent="0.3">
      <c r="A803" s="386" t="s">
        <v>1503</v>
      </c>
      <c r="B803" s="385" t="s">
        <v>791</v>
      </c>
      <c r="C803" s="385"/>
      <c r="D803" s="393">
        <v>0</v>
      </c>
      <c r="E803" s="393">
        <v>0</v>
      </c>
      <c r="F803" s="418">
        <v>0</v>
      </c>
      <c r="G803" s="418">
        <f t="shared" si="60"/>
        <v>0</v>
      </c>
      <c r="H803" s="418">
        <f t="shared" si="61"/>
        <v>0</v>
      </c>
      <c r="I803" s="418">
        <f t="shared" si="62"/>
        <v>0</v>
      </c>
      <c r="J803" s="419"/>
      <c r="K803" s="118"/>
    </row>
    <row r="804" spans="1:11" x14ac:dyDescent="0.3">
      <c r="A804" s="383" t="s">
        <v>1504</v>
      </c>
      <c r="B804" s="384" t="s">
        <v>796</v>
      </c>
      <c r="C804" s="384"/>
      <c r="D804" s="393">
        <v>0</v>
      </c>
      <c r="E804" s="393">
        <v>0</v>
      </c>
      <c r="F804" s="418">
        <v>0</v>
      </c>
      <c r="G804" s="418">
        <f t="shared" si="60"/>
        <v>0</v>
      </c>
      <c r="H804" s="418">
        <f t="shared" si="61"/>
        <v>0</v>
      </c>
      <c r="I804" s="418">
        <f t="shared" si="62"/>
        <v>0</v>
      </c>
      <c r="J804" s="419"/>
      <c r="K804" s="118"/>
    </row>
    <row r="805" spans="1:11" x14ac:dyDescent="0.3">
      <c r="A805" s="383" t="s">
        <v>1505</v>
      </c>
      <c r="B805" s="384" t="s">
        <v>798</v>
      </c>
      <c r="C805" s="384"/>
      <c r="D805" s="393">
        <v>0</v>
      </c>
      <c r="E805" s="393">
        <v>0</v>
      </c>
      <c r="F805" s="418">
        <v>0</v>
      </c>
      <c r="G805" s="418">
        <f t="shared" si="60"/>
        <v>0</v>
      </c>
      <c r="H805" s="418">
        <f t="shared" si="61"/>
        <v>0</v>
      </c>
      <c r="I805" s="418">
        <f t="shared" si="62"/>
        <v>0</v>
      </c>
      <c r="J805" s="419"/>
      <c r="K805" s="118"/>
    </row>
    <row r="806" spans="1:11" x14ac:dyDescent="0.3">
      <c r="A806" s="383" t="s">
        <v>1506</v>
      </c>
      <c r="B806" s="384" t="s">
        <v>800</v>
      </c>
      <c r="C806" s="384"/>
      <c r="D806" s="393">
        <v>0</v>
      </c>
      <c r="E806" s="393">
        <v>0</v>
      </c>
      <c r="F806" s="418">
        <v>0</v>
      </c>
      <c r="G806" s="418">
        <f t="shared" si="60"/>
        <v>0</v>
      </c>
      <c r="H806" s="418">
        <f t="shared" si="61"/>
        <v>0</v>
      </c>
      <c r="I806" s="418">
        <f t="shared" si="62"/>
        <v>0</v>
      </c>
      <c r="J806" s="419"/>
      <c r="K806" s="118"/>
    </row>
    <row r="807" spans="1:11" ht="18" x14ac:dyDescent="0.35">
      <c r="A807" s="377">
        <v>7.2</v>
      </c>
      <c r="B807" s="378" t="s">
        <v>866</v>
      </c>
      <c r="C807" s="378"/>
      <c r="D807" s="504">
        <v>0</v>
      </c>
      <c r="E807" s="504">
        <v>0</v>
      </c>
      <c r="F807" s="390"/>
      <c r="G807" s="390"/>
      <c r="H807" s="390"/>
      <c r="I807" s="390"/>
      <c r="J807" s="390"/>
      <c r="K807" s="390"/>
    </row>
    <row r="808" spans="1:11" x14ac:dyDescent="0.3">
      <c r="A808" s="379" t="s">
        <v>525</v>
      </c>
      <c r="B808" s="380" t="s">
        <v>743</v>
      </c>
      <c r="C808" s="380"/>
      <c r="D808" s="391">
        <v>0</v>
      </c>
      <c r="E808" s="391">
        <v>0</v>
      </c>
      <c r="F808" s="391"/>
      <c r="G808" s="391"/>
      <c r="H808" s="391"/>
      <c r="I808" s="391"/>
      <c r="J808" s="391"/>
      <c r="K808" s="391"/>
    </row>
    <row r="809" spans="1:11" x14ac:dyDescent="0.3">
      <c r="A809" s="383" t="s">
        <v>1507</v>
      </c>
      <c r="B809" s="384" t="s">
        <v>868</v>
      </c>
      <c r="C809" s="384"/>
      <c r="D809" s="393">
        <v>0</v>
      </c>
      <c r="E809" s="393">
        <v>0</v>
      </c>
      <c r="F809" s="418">
        <v>0</v>
      </c>
      <c r="G809" s="418">
        <f>E809*F809</f>
        <v>0</v>
      </c>
      <c r="H809" s="418">
        <f>$H$4*G809</f>
        <v>0</v>
      </c>
      <c r="I809" s="418">
        <f>G809+H809</f>
        <v>0</v>
      </c>
      <c r="J809" s="419"/>
      <c r="K809" s="118"/>
    </row>
    <row r="810" spans="1:11" x14ac:dyDescent="0.3">
      <c r="A810" s="383" t="s">
        <v>1508</v>
      </c>
      <c r="B810" s="384" t="s">
        <v>870</v>
      </c>
      <c r="C810" s="384"/>
      <c r="D810" s="393">
        <v>0</v>
      </c>
      <c r="E810" s="393">
        <v>0</v>
      </c>
      <c r="F810" s="418">
        <v>0</v>
      </c>
      <c r="G810" s="418">
        <f>E810*F810</f>
        <v>0</v>
      </c>
      <c r="H810" s="418">
        <f>$H$4*G810</f>
        <v>0</v>
      </c>
      <c r="I810" s="418">
        <f>G810+H810</f>
        <v>0</v>
      </c>
      <c r="J810" s="419"/>
      <c r="K810" s="118"/>
    </row>
    <row r="811" spans="1:11" x14ac:dyDescent="0.3">
      <c r="A811" s="383" t="s">
        <v>1509</v>
      </c>
      <c r="B811" s="384" t="s">
        <v>872</v>
      </c>
      <c r="C811" s="384"/>
      <c r="D811" s="393">
        <v>0</v>
      </c>
      <c r="E811" s="393">
        <v>0</v>
      </c>
      <c r="F811" s="418">
        <v>0</v>
      </c>
      <c r="G811" s="418">
        <f>E811*F811</f>
        <v>0</v>
      </c>
      <c r="H811" s="418">
        <f>$H$4*G811</f>
        <v>0</v>
      </c>
      <c r="I811" s="418">
        <f>G811+H811</f>
        <v>0</v>
      </c>
      <c r="J811" s="419"/>
      <c r="K811" s="118"/>
    </row>
    <row r="812" spans="1:11" x14ac:dyDescent="0.3">
      <c r="A812" s="379" t="s">
        <v>526</v>
      </c>
      <c r="B812" s="380" t="s">
        <v>759</v>
      </c>
      <c r="C812" s="380"/>
      <c r="D812" s="391">
        <v>0</v>
      </c>
      <c r="E812" s="391">
        <v>0</v>
      </c>
      <c r="F812" s="391"/>
      <c r="G812" s="391"/>
      <c r="H812" s="391"/>
      <c r="I812" s="391"/>
      <c r="J812" s="391"/>
      <c r="K812" s="391"/>
    </row>
    <row r="813" spans="1:11" x14ac:dyDescent="0.3">
      <c r="A813" s="383" t="s">
        <v>1510</v>
      </c>
      <c r="B813" s="387" t="s">
        <v>874</v>
      </c>
      <c r="C813" s="387"/>
      <c r="D813" s="393">
        <v>0</v>
      </c>
      <c r="E813" s="393">
        <v>0</v>
      </c>
      <c r="F813" s="418">
        <v>0</v>
      </c>
      <c r="G813" s="418">
        <f>E813*F813</f>
        <v>0</v>
      </c>
      <c r="H813" s="418">
        <f>$H$4*G813</f>
        <v>0</v>
      </c>
      <c r="I813" s="418">
        <f>G813+H813</f>
        <v>0</v>
      </c>
      <c r="J813" s="419"/>
      <c r="K813" s="118"/>
    </row>
    <row r="814" spans="1:11" x14ac:dyDescent="0.3">
      <c r="A814" s="383" t="s">
        <v>1511</v>
      </c>
      <c r="B814" s="383" t="s">
        <v>876</v>
      </c>
      <c r="C814" s="383"/>
      <c r="D814" s="393">
        <v>0</v>
      </c>
      <c r="E814" s="393">
        <v>0</v>
      </c>
      <c r="F814" s="418">
        <v>0</v>
      </c>
      <c r="G814" s="418">
        <f>E814*F814</f>
        <v>0</v>
      </c>
      <c r="H814" s="418">
        <f>$H$4*G814</f>
        <v>0</v>
      </c>
      <c r="I814" s="418">
        <f>G814+H814</f>
        <v>0</v>
      </c>
      <c r="J814" s="419"/>
      <c r="K814" s="118"/>
    </row>
    <row r="815" spans="1:11" x14ac:dyDescent="0.3">
      <c r="A815" s="383" t="s">
        <v>1512</v>
      </c>
      <c r="B815" s="384" t="s">
        <v>878</v>
      </c>
      <c r="C815" s="384"/>
      <c r="D815" s="393">
        <v>0</v>
      </c>
      <c r="E815" s="393">
        <v>0</v>
      </c>
      <c r="F815" s="418">
        <v>0</v>
      </c>
      <c r="G815" s="418">
        <f>E815*F815</f>
        <v>0</v>
      </c>
      <c r="H815" s="418">
        <f>$H$4*G815</f>
        <v>0</v>
      </c>
      <c r="I815" s="418">
        <f>G815+H815</f>
        <v>0</v>
      </c>
      <c r="J815" s="419"/>
      <c r="K815" s="118"/>
    </row>
    <row r="816" spans="1:11" x14ac:dyDescent="0.3">
      <c r="A816" s="383" t="s">
        <v>1513</v>
      </c>
      <c r="B816" s="384" t="s">
        <v>870</v>
      </c>
      <c r="C816" s="384"/>
      <c r="D816" s="393">
        <v>0</v>
      </c>
      <c r="E816" s="393">
        <v>0</v>
      </c>
      <c r="F816" s="418">
        <v>0</v>
      </c>
      <c r="G816" s="418">
        <f>E816*F816</f>
        <v>0</v>
      </c>
      <c r="H816" s="418">
        <f>$H$4*G816</f>
        <v>0</v>
      </c>
      <c r="I816" s="418">
        <f>G816+H816</f>
        <v>0</v>
      </c>
      <c r="J816" s="419"/>
      <c r="K816" s="118"/>
    </row>
    <row r="817" spans="1:11" x14ac:dyDescent="0.3">
      <c r="A817" s="383" t="s">
        <v>1514</v>
      </c>
      <c r="B817" s="384" t="s">
        <v>872</v>
      </c>
      <c r="C817" s="384"/>
      <c r="D817" s="393">
        <v>0</v>
      </c>
      <c r="E817" s="393">
        <v>0</v>
      </c>
      <c r="F817" s="418">
        <v>0</v>
      </c>
      <c r="G817" s="418">
        <f>E817*F817</f>
        <v>0</v>
      </c>
      <c r="H817" s="418">
        <f>$H$4*G817</f>
        <v>0</v>
      </c>
      <c r="I817" s="418">
        <f>G817+H817</f>
        <v>0</v>
      </c>
      <c r="J817" s="419"/>
      <c r="K817" s="118"/>
    </row>
    <row r="818" spans="1:11" x14ac:dyDescent="0.3">
      <c r="A818" s="379" t="s">
        <v>1515</v>
      </c>
      <c r="B818" s="380" t="s">
        <v>801</v>
      </c>
      <c r="C818" s="380"/>
      <c r="D818" s="391">
        <v>0</v>
      </c>
      <c r="E818" s="391">
        <v>0</v>
      </c>
      <c r="F818" s="391"/>
      <c r="G818" s="391"/>
      <c r="H818" s="391"/>
      <c r="I818" s="391"/>
      <c r="J818" s="391"/>
      <c r="K818" s="391"/>
    </row>
    <row r="819" spans="1:11" x14ac:dyDescent="0.3">
      <c r="A819" s="383" t="s">
        <v>1516</v>
      </c>
      <c r="B819" s="387" t="s">
        <v>882</v>
      </c>
      <c r="C819" s="387"/>
      <c r="D819" s="393">
        <v>0</v>
      </c>
      <c r="E819" s="393">
        <v>0</v>
      </c>
      <c r="F819" s="418">
        <v>0</v>
      </c>
      <c r="G819" s="418">
        <f>E819*F819</f>
        <v>0</v>
      </c>
      <c r="H819" s="418">
        <f>$H$4*G819</f>
        <v>0</v>
      </c>
      <c r="I819" s="418">
        <f>G819+H819</f>
        <v>0</v>
      </c>
      <c r="J819" s="419"/>
      <c r="K819" s="118"/>
    </row>
    <row r="820" spans="1:11" x14ac:dyDescent="0.3">
      <c r="A820" s="383" t="s">
        <v>1517</v>
      </c>
      <c r="B820" s="384" t="s">
        <v>884</v>
      </c>
      <c r="C820" s="384"/>
      <c r="D820" s="393">
        <v>0</v>
      </c>
      <c r="E820" s="393">
        <v>0</v>
      </c>
      <c r="F820" s="418">
        <v>0</v>
      </c>
      <c r="G820" s="418">
        <f>E820*F820</f>
        <v>0</v>
      </c>
      <c r="H820" s="418">
        <f>$H$4*G820</f>
        <v>0</v>
      </c>
      <c r="I820" s="418">
        <f>G820+H820</f>
        <v>0</v>
      </c>
      <c r="J820" s="419"/>
      <c r="K820" s="118"/>
    </row>
    <row r="821" spans="1:11" x14ac:dyDescent="0.3">
      <c r="A821" s="383" t="s">
        <v>1518</v>
      </c>
      <c r="B821" s="384" t="s">
        <v>870</v>
      </c>
      <c r="C821" s="384"/>
      <c r="D821" s="393">
        <v>0</v>
      </c>
      <c r="E821" s="393">
        <v>0</v>
      </c>
      <c r="F821" s="418">
        <v>0</v>
      </c>
      <c r="G821" s="418">
        <f>E821*F821</f>
        <v>0</v>
      </c>
      <c r="H821" s="418">
        <f>$H$4*G821</f>
        <v>0</v>
      </c>
      <c r="I821" s="418">
        <f>G821+H821</f>
        <v>0</v>
      </c>
      <c r="J821" s="419"/>
      <c r="K821" s="118"/>
    </row>
    <row r="822" spans="1:11" x14ac:dyDescent="0.3">
      <c r="A822" s="383" t="s">
        <v>1519</v>
      </c>
      <c r="B822" s="384" t="s">
        <v>872</v>
      </c>
      <c r="C822" s="384"/>
      <c r="D822" s="393">
        <v>0</v>
      </c>
      <c r="E822" s="393">
        <v>0</v>
      </c>
      <c r="F822" s="418">
        <v>0</v>
      </c>
      <c r="G822" s="418">
        <f>E822*F822</f>
        <v>0</v>
      </c>
      <c r="H822" s="418">
        <f>$H$4*G822</f>
        <v>0</v>
      </c>
      <c r="I822" s="418">
        <f>G822+H822</f>
        <v>0</v>
      </c>
      <c r="J822" s="419"/>
      <c r="K822" s="118"/>
    </row>
    <row r="823" spans="1:11" x14ac:dyDescent="0.3">
      <c r="A823" s="379" t="s">
        <v>1520</v>
      </c>
      <c r="B823" s="380" t="s">
        <v>835</v>
      </c>
      <c r="C823" s="380"/>
      <c r="D823" s="391">
        <v>0</v>
      </c>
      <c r="E823" s="391">
        <v>0</v>
      </c>
      <c r="F823" s="391"/>
      <c r="G823" s="391"/>
      <c r="H823" s="391"/>
      <c r="I823" s="391"/>
      <c r="J823" s="391"/>
      <c r="K823" s="391"/>
    </row>
    <row r="824" spans="1:11" x14ac:dyDescent="0.3">
      <c r="A824" s="383" t="s">
        <v>1521</v>
      </c>
      <c r="B824" s="387" t="s">
        <v>888</v>
      </c>
      <c r="C824" s="387"/>
      <c r="D824" s="393">
        <v>0</v>
      </c>
      <c r="E824" s="393">
        <v>0</v>
      </c>
      <c r="F824" s="418">
        <v>0</v>
      </c>
      <c r="G824" s="418">
        <f>E824*F824</f>
        <v>0</v>
      </c>
      <c r="H824" s="418">
        <f>$H$4*G824</f>
        <v>0</v>
      </c>
      <c r="I824" s="418">
        <f>G824+H824</f>
        <v>0</v>
      </c>
      <c r="J824" s="419"/>
      <c r="K824" s="118"/>
    </row>
    <row r="825" spans="1:11" x14ac:dyDescent="0.3">
      <c r="A825" s="383" t="s">
        <v>1522</v>
      </c>
      <c r="B825" s="384" t="s">
        <v>890</v>
      </c>
      <c r="C825" s="384"/>
      <c r="D825" s="393">
        <v>0</v>
      </c>
      <c r="E825" s="393">
        <v>0</v>
      </c>
      <c r="F825" s="418">
        <v>0</v>
      </c>
      <c r="G825" s="418">
        <f>E825*F825</f>
        <v>0</v>
      </c>
      <c r="H825" s="418">
        <f>$H$4*G825</f>
        <v>0</v>
      </c>
      <c r="I825" s="418">
        <f>G825+H825</f>
        <v>0</v>
      </c>
      <c r="J825" s="419"/>
      <c r="K825" s="118"/>
    </row>
    <row r="826" spans="1:11" x14ac:dyDescent="0.3">
      <c r="A826" s="383" t="s">
        <v>1523</v>
      </c>
      <c r="B826" s="385" t="s">
        <v>892</v>
      </c>
      <c r="C826" s="385"/>
      <c r="D826" s="393">
        <v>0</v>
      </c>
      <c r="E826" s="393">
        <v>0</v>
      </c>
      <c r="F826" s="418">
        <v>0</v>
      </c>
      <c r="G826" s="418">
        <f>E826*F826</f>
        <v>0</v>
      </c>
      <c r="H826" s="418">
        <f>$H$4*G826</f>
        <v>0</v>
      </c>
      <c r="I826" s="418">
        <f>G826+H826</f>
        <v>0</v>
      </c>
      <c r="J826" s="419"/>
      <c r="K826" s="118"/>
    </row>
    <row r="827" spans="1:11" x14ac:dyDescent="0.3">
      <c r="A827" s="383" t="s">
        <v>1524</v>
      </c>
      <c r="B827" s="384" t="s">
        <v>870</v>
      </c>
      <c r="C827" s="384"/>
      <c r="D827" s="393">
        <v>0</v>
      </c>
      <c r="E827" s="393">
        <v>0</v>
      </c>
      <c r="F827" s="418">
        <v>0</v>
      </c>
      <c r="G827" s="418">
        <f>E827*F827</f>
        <v>0</v>
      </c>
      <c r="H827" s="418">
        <f>$H$4*G827</f>
        <v>0</v>
      </c>
      <c r="I827" s="418">
        <f>G827+H827</f>
        <v>0</v>
      </c>
      <c r="J827" s="419"/>
      <c r="K827" s="118"/>
    </row>
    <row r="828" spans="1:11" x14ac:dyDescent="0.3">
      <c r="A828" s="383" t="s">
        <v>1525</v>
      </c>
      <c r="B828" s="384" t="s">
        <v>872</v>
      </c>
      <c r="C828" s="384"/>
      <c r="D828" s="393">
        <v>0</v>
      </c>
      <c r="E828" s="393">
        <v>0</v>
      </c>
      <c r="F828" s="418">
        <v>0</v>
      </c>
      <c r="G828" s="418">
        <f>E828*F828</f>
        <v>0</v>
      </c>
      <c r="H828" s="418">
        <f>$H$4*G828</f>
        <v>0</v>
      </c>
      <c r="I828" s="418">
        <f>G828+H828</f>
        <v>0</v>
      </c>
      <c r="J828" s="419"/>
      <c r="K828" s="118"/>
    </row>
    <row r="829" spans="1:11" ht="18" x14ac:dyDescent="0.35">
      <c r="A829" s="377">
        <v>7.3</v>
      </c>
      <c r="B829" s="378" t="s">
        <v>895</v>
      </c>
      <c r="C829" s="378"/>
      <c r="D829" s="504">
        <v>1</v>
      </c>
      <c r="E829" s="526">
        <v>1</v>
      </c>
      <c r="F829" s="390"/>
      <c r="G829" s="390"/>
      <c r="H829" s="390"/>
      <c r="I829" s="390"/>
      <c r="J829" s="390"/>
      <c r="K829" s="390"/>
    </row>
    <row r="830" spans="1:11" x14ac:dyDescent="0.3">
      <c r="A830" s="379" t="s">
        <v>207</v>
      </c>
      <c r="B830" s="380" t="s">
        <v>896</v>
      </c>
      <c r="C830" s="380"/>
      <c r="D830" s="391">
        <v>0</v>
      </c>
      <c r="E830" s="391">
        <v>0</v>
      </c>
      <c r="F830" s="391"/>
      <c r="G830" s="391"/>
      <c r="H830" s="391"/>
      <c r="I830" s="391"/>
      <c r="J830" s="391"/>
      <c r="K830" s="391"/>
    </row>
    <row r="831" spans="1:11" x14ac:dyDescent="0.3">
      <c r="A831" s="381" t="s">
        <v>431</v>
      </c>
      <c r="B831" s="382" t="s">
        <v>898</v>
      </c>
      <c r="C831" s="382"/>
      <c r="D831" s="503">
        <v>0</v>
      </c>
      <c r="E831" s="503">
        <v>0</v>
      </c>
      <c r="F831" s="392"/>
      <c r="G831" s="392"/>
      <c r="H831" s="392"/>
      <c r="I831" s="392"/>
      <c r="J831" s="392"/>
      <c r="K831" s="392"/>
    </row>
    <row r="832" spans="1:11" x14ac:dyDescent="0.3">
      <c r="A832" s="383" t="s">
        <v>432</v>
      </c>
      <c r="B832" s="384" t="s">
        <v>900</v>
      </c>
      <c r="C832" s="384"/>
      <c r="D832" s="393">
        <v>0</v>
      </c>
      <c r="E832" s="393">
        <v>0</v>
      </c>
      <c r="F832" s="418">
        <v>0</v>
      </c>
      <c r="G832" s="418">
        <f>E832*F832</f>
        <v>0</v>
      </c>
      <c r="H832" s="418">
        <f>$H$4*G832</f>
        <v>0</v>
      </c>
      <c r="I832" s="418">
        <f>G832+H832</f>
        <v>0</v>
      </c>
      <c r="J832" s="419"/>
      <c r="K832" s="118"/>
    </row>
    <row r="833" spans="1:11" x14ac:dyDescent="0.3">
      <c r="A833" s="383" t="s">
        <v>433</v>
      </c>
      <c r="B833" s="384" t="s">
        <v>902</v>
      </c>
      <c r="C833" s="384"/>
      <c r="D833" s="393">
        <v>0</v>
      </c>
      <c r="E833" s="393">
        <v>0</v>
      </c>
      <c r="F833" s="418">
        <v>0</v>
      </c>
      <c r="G833" s="418">
        <f>E833*F833</f>
        <v>0</v>
      </c>
      <c r="H833" s="418">
        <f>$H$4*G833</f>
        <v>0</v>
      </c>
      <c r="I833" s="418">
        <f>G833+H833</f>
        <v>0</v>
      </c>
      <c r="J833" s="419"/>
      <c r="K833" s="118"/>
    </row>
    <row r="834" spans="1:11" x14ac:dyDescent="0.3">
      <c r="A834" s="383" t="s">
        <v>434</v>
      </c>
      <c r="B834" s="384" t="s">
        <v>904</v>
      </c>
      <c r="C834" s="384"/>
      <c r="D834" s="393">
        <v>0</v>
      </c>
      <c r="E834" s="393">
        <v>0</v>
      </c>
      <c r="F834" s="418">
        <v>0</v>
      </c>
      <c r="G834" s="418">
        <f>E834*F834</f>
        <v>0</v>
      </c>
      <c r="H834" s="418">
        <f>$H$4*G834</f>
        <v>0</v>
      </c>
      <c r="I834" s="418">
        <f>G834+H834</f>
        <v>0</v>
      </c>
      <c r="J834" s="419"/>
      <c r="K834" s="118"/>
    </row>
    <row r="835" spans="1:11" x14ac:dyDescent="0.3">
      <c r="A835" s="381" t="s">
        <v>208</v>
      </c>
      <c r="B835" s="382" t="s">
        <v>905</v>
      </c>
      <c r="C835" s="382"/>
      <c r="D835" s="503">
        <v>0</v>
      </c>
      <c r="E835" s="503">
        <v>0</v>
      </c>
      <c r="F835" s="392"/>
      <c r="G835" s="392"/>
      <c r="H835" s="392"/>
      <c r="I835" s="392"/>
      <c r="J835" s="392"/>
      <c r="K835" s="392"/>
    </row>
    <row r="836" spans="1:11" x14ac:dyDescent="0.3">
      <c r="A836" s="383" t="s">
        <v>419</v>
      </c>
      <c r="B836" s="384" t="s">
        <v>907</v>
      </c>
      <c r="C836" s="384"/>
      <c r="D836" s="393">
        <v>0</v>
      </c>
      <c r="E836" s="519">
        <v>0</v>
      </c>
      <c r="F836" s="418">
        <v>0</v>
      </c>
      <c r="G836" s="418">
        <f>E836*F836</f>
        <v>0</v>
      </c>
      <c r="H836" s="418">
        <f>$H$4*G836</f>
        <v>0</v>
      </c>
      <c r="I836" s="418">
        <f>G836+H836</f>
        <v>0</v>
      </c>
      <c r="J836" s="419"/>
      <c r="K836" s="118"/>
    </row>
    <row r="837" spans="1:11" x14ac:dyDescent="0.3">
      <c r="A837" s="383" t="s">
        <v>420</v>
      </c>
      <c r="B837" s="384" t="s">
        <v>909</v>
      </c>
      <c r="C837" s="384"/>
      <c r="D837" s="393">
        <v>0</v>
      </c>
      <c r="E837" s="393">
        <v>0</v>
      </c>
      <c r="F837" s="418">
        <v>0</v>
      </c>
      <c r="G837" s="418">
        <f>E837*F837</f>
        <v>0</v>
      </c>
      <c r="H837" s="418">
        <f>$H$4*G837</f>
        <v>0</v>
      </c>
      <c r="I837" s="418">
        <f>G837+H837</f>
        <v>0</v>
      </c>
      <c r="J837" s="419"/>
      <c r="K837" s="118"/>
    </row>
    <row r="838" spans="1:11" x14ac:dyDescent="0.3">
      <c r="A838" s="381" t="s">
        <v>209</v>
      </c>
      <c r="B838" s="382" t="s">
        <v>911</v>
      </c>
      <c r="C838" s="382"/>
      <c r="D838" s="503">
        <v>0</v>
      </c>
      <c r="E838" s="503">
        <v>0</v>
      </c>
      <c r="F838" s="392"/>
      <c r="G838" s="392"/>
      <c r="H838" s="392"/>
      <c r="I838" s="392"/>
      <c r="J838" s="392"/>
      <c r="K838" s="392"/>
    </row>
    <row r="839" spans="1:11" x14ac:dyDescent="0.3">
      <c r="A839" s="383" t="s">
        <v>424</v>
      </c>
      <c r="B839" s="384" t="s">
        <v>913</v>
      </c>
      <c r="C839" s="384"/>
      <c r="D839" s="393">
        <v>0</v>
      </c>
      <c r="E839" s="393">
        <v>0</v>
      </c>
      <c r="F839" s="418">
        <v>0</v>
      </c>
      <c r="G839" s="418">
        <f>E839*F839</f>
        <v>0</v>
      </c>
      <c r="H839" s="418">
        <f>$H$4*G839</f>
        <v>0</v>
      </c>
      <c r="I839" s="418">
        <f>G839+H839</f>
        <v>0</v>
      </c>
      <c r="J839" s="419"/>
      <c r="K839" s="118"/>
    </row>
    <row r="840" spans="1:11" x14ac:dyDescent="0.3">
      <c r="A840" s="381" t="s">
        <v>425</v>
      </c>
      <c r="B840" s="382" t="s">
        <v>915</v>
      </c>
      <c r="C840" s="382"/>
      <c r="D840" s="503">
        <v>0</v>
      </c>
      <c r="E840" s="503">
        <v>0</v>
      </c>
      <c r="F840" s="392"/>
      <c r="G840" s="392"/>
      <c r="H840" s="392"/>
      <c r="I840" s="392"/>
      <c r="J840" s="392"/>
      <c r="K840" s="392"/>
    </row>
    <row r="841" spans="1:11" x14ac:dyDescent="0.3">
      <c r="A841" s="383" t="s">
        <v>426</v>
      </c>
      <c r="B841" s="384" t="s">
        <v>785</v>
      </c>
      <c r="C841" s="384"/>
      <c r="D841" s="393">
        <v>0</v>
      </c>
      <c r="E841" s="393">
        <v>0</v>
      </c>
      <c r="F841" s="418">
        <v>0</v>
      </c>
      <c r="G841" s="418">
        <f>E841*F841</f>
        <v>0</v>
      </c>
      <c r="H841" s="418">
        <f>$H$4*G841</f>
        <v>0</v>
      </c>
      <c r="I841" s="418">
        <f>G841+H841</f>
        <v>0</v>
      </c>
      <c r="J841" s="419"/>
      <c r="K841" s="118"/>
    </row>
    <row r="842" spans="1:11" x14ac:dyDescent="0.3">
      <c r="A842" s="383" t="s">
        <v>427</v>
      </c>
      <c r="B842" s="384" t="s">
        <v>918</v>
      </c>
      <c r="C842" s="384"/>
      <c r="D842" s="393">
        <v>0</v>
      </c>
      <c r="E842" s="393">
        <v>0</v>
      </c>
      <c r="F842" s="418">
        <v>0</v>
      </c>
      <c r="G842" s="418">
        <f>E842*F842</f>
        <v>0</v>
      </c>
      <c r="H842" s="418">
        <f>$H$4*G842</f>
        <v>0</v>
      </c>
      <c r="I842" s="418">
        <f>G842+H842</f>
        <v>0</v>
      </c>
      <c r="J842" s="419"/>
      <c r="K842" s="118"/>
    </row>
    <row r="843" spans="1:11" x14ac:dyDescent="0.3">
      <c r="A843" s="383" t="s">
        <v>428</v>
      </c>
      <c r="B843" s="384" t="s">
        <v>920</v>
      </c>
      <c r="C843" s="384"/>
      <c r="D843" s="393">
        <v>0</v>
      </c>
      <c r="E843" s="393">
        <v>0</v>
      </c>
      <c r="F843" s="418">
        <v>0</v>
      </c>
      <c r="G843" s="418">
        <f>E843*F843</f>
        <v>0</v>
      </c>
      <c r="H843" s="418">
        <f>$H$4*G843</f>
        <v>0</v>
      </c>
      <c r="I843" s="418">
        <f>G843+H843</f>
        <v>0</v>
      </c>
      <c r="J843" s="419"/>
      <c r="K843" s="118"/>
    </row>
    <row r="844" spans="1:11" x14ac:dyDescent="0.3">
      <c r="A844" s="383" t="s">
        <v>429</v>
      </c>
      <c r="B844" s="384" t="s">
        <v>922</v>
      </c>
      <c r="C844" s="384"/>
      <c r="D844" s="393">
        <v>0</v>
      </c>
      <c r="E844" s="393">
        <v>0</v>
      </c>
      <c r="F844" s="418">
        <v>0</v>
      </c>
      <c r="G844" s="418">
        <f>E844*F844</f>
        <v>0</v>
      </c>
      <c r="H844" s="418">
        <f>$H$4*G844</f>
        <v>0</v>
      </c>
      <c r="I844" s="418">
        <f>G844+H844</f>
        <v>0</v>
      </c>
      <c r="J844" s="419"/>
      <c r="K844" s="118"/>
    </row>
    <row r="845" spans="1:11" x14ac:dyDescent="0.3">
      <c r="A845" s="383" t="s">
        <v>430</v>
      </c>
      <c r="B845" s="384" t="s">
        <v>924</v>
      </c>
      <c r="C845" s="384"/>
      <c r="D845" s="393">
        <v>0</v>
      </c>
      <c r="E845" s="393">
        <v>0</v>
      </c>
      <c r="F845" s="418">
        <v>0</v>
      </c>
      <c r="G845" s="418">
        <f>E845*F845</f>
        <v>0</v>
      </c>
      <c r="H845" s="418">
        <f>$H$4*G845</f>
        <v>0</v>
      </c>
      <c r="I845" s="418">
        <f>G845+H845</f>
        <v>0</v>
      </c>
      <c r="J845" s="419"/>
      <c r="K845" s="118"/>
    </row>
    <row r="846" spans="1:11" x14ac:dyDescent="0.3">
      <c r="A846" s="379" t="s">
        <v>208</v>
      </c>
      <c r="B846" s="380" t="s">
        <v>925</v>
      </c>
      <c r="C846" s="380"/>
      <c r="D846" s="391">
        <v>1</v>
      </c>
      <c r="E846" s="391">
        <v>1</v>
      </c>
      <c r="F846" s="391"/>
      <c r="G846" s="391"/>
      <c r="H846" s="391"/>
      <c r="I846" s="391"/>
      <c r="J846" s="391"/>
      <c r="K846" s="391"/>
    </row>
    <row r="847" spans="1:11" x14ac:dyDescent="0.3">
      <c r="A847" s="383" t="s">
        <v>419</v>
      </c>
      <c r="B847" s="384" t="s">
        <v>926</v>
      </c>
      <c r="C847" s="384"/>
      <c r="D847" s="393">
        <v>1</v>
      </c>
      <c r="E847" s="393">
        <v>1</v>
      </c>
      <c r="F847" s="418">
        <v>0</v>
      </c>
      <c r="G847" s="418">
        <f>E847*F847</f>
        <v>0</v>
      </c>
      <c r="H847" s="418">
        <f>$H$4*G847</f>
        <v>0</v>
      </c>
      <c r="I847" s="418">
        <f>G847+H847</f>
        <v>0</v>
      </c>
      <c r="J847" s="419"/>
      <c r="K847" s="118"/>
    </row>
    <row r="848" spans="1:11" x14ac:dyDescent="0.3">
      <c r="A848" s="383" t="s">
        <v>420</v>
      </c>
      <c r="B848" s="384" t="s">
        <v>907</v>
      </c>
      <c r="C848" s="384"/>
      <c r="D848" s="393">
        <v>1</v>
      </c>
      <c r="E848" s="393">
        <v>1</v>
      </c>
      <c r="F848" s="418">
        <v>0</v>
      </c>
      <c r="G848" s="418">
        <f>E848*F848</f>
        <v>0</v>
      </c>
      <c r="H848" s="418">
        <f>$H$4*G848</f>
        <v>0</v>
      </c>
      <c r="I848" s="418">
        <f>G848+H848</f>
        <v>0</v>
      </c>
      <c r="J848" s="419"/>
      <c r="K848" s="118"/>
    </row>
    <row r="849" spans="1:11" x14ac:dyDescent="0.3">
      <c r="A849" s="383" t="s">
        <v>421</v>
      </c>
      <c r="B849" s="384" t="s">
        <v>909</v>
      </c>
      <c r="C849" s="384"/>
      <c r="D849" s="393">
        <v>1</v>
      </c>
      <c r="E849" s="393">
        <v>1</v>
      </c>
      <c r="F849" s="418">
        <v>0</v>
      </c>
      <c r="G849" s="418">
        <f>E849*F849</f>
        <v>0</v>
      </c>
      <c r="H849" s="418">
        <f>$H$4*G849</f>
        <v>0</v>
      </c>
      <c r="I849" s="418">
        <f>G849+H849</f>
        <v>0</v>
      </c>
      <c r="J849" s="419"/>
      <c r="K849" s="118"/>
    </row>
    <row r="850" spans="1:11" x14ac:dyDescent="0.3">
      <c r="A850" s="383" t="s">
        <v>422</v>
      </c>
      <c r="B850" s="384" t="s">
        <v>913</v>
      </c>
      <c r="C850" s="384"/>
      <c r="D850" s="393">
        <v>1</v>
      </c>
      <c r="E850" s="393">
        <v>1</v>
      </c>
      <c r="F850" s="418">
        <v>0</v>
      </c>
      <c r="G850" s="418">
        <f>E850*F850</f>
        <v>0</v>
      </c>
      <c r="H850" s="418">
        <f>$H$4*G850</f>
        <v>0</v>
      </c>
      <c r="I850" s="418">
        <f>G850+H850</f>
        <v>0</v>
      </c>
      <c r="J850" s="419"/>
      <c r="K850" s="118"/>
    </row>
    <row r="851" spans="1:11" x14ac:dyDescent="0.3">
      <c r="A851" s="383" t="s">
        <v>423</v>
      </c>
      <c r="B851" s="384" t="s">
        <v>930</v>
      </c>
      <c r="C851" s="384"/>
      <c r="D851" s="393">
        <v>1</v>
      </c>
      <c r="E851" s="393">
        <v>1</v>
      </c>
      <c r="F851" s="418">
        <v>0</v>
      </c>
      <c r="G851" s="418">
        <f>E851*F851</f>
        <v>0</v>
      </c>
      <c r="H851" s="418">
        <f>$H$4*G851</f>
        <v>0</v>
      </c>
      <c r="I851" s="418">
        <f>G851+H851</f>
        <v>0</v>
      </c>
      <c r="J851" s="419"/>
      <c r="K851" s="118"/>
    </row>
    <row r="852" spans="1:11" ht="21" x14ac:dyDescent="0.4">
      <c r="A852" s="375">
        <v>8</v>
      </c>
      <c r="B852" s="376" t="s">
        <v>402</v>
      </c>
      <c r="C852" s="376"/>
      <c r="D852" s="505">
        <v>1</v>
      </c>
      <c r="E852" s="505">
        <v>0</v>
      </c>
      <c r="F852" s="414"/>
      <c r="G852" s="414"/>
      <c r="H852" s="414"/>
      <c r="I852" s="414"/>
      <c r="J852" s="414"/>
      <c r="K852" s="414"/>
    </row>
    <row r="853" spans="1:11" ht="18" x14ac:dyDescent="0.35">
      <c r="A853" s="377">
        <v>8.1</v>
      </c>
      <c r="B853" s="378" t="s">
        <v>1526</v>
      </c>
      <c r="C853" s="378"/>
      <c r="D853" s="504">
        <v>1</v>
      </c>
      <c r="E853" s="504">
        <v>0</v>
      </c>
      <c r="F853" s="390"/>
      <c r="G853" s="390"/>
      <c r="H853" s="390"/>
      <c r="I853" s="390"/>
      <c r="J853" s="390"/>
      <c r="K853" s="390"/>
    </row>
    <row r="854" spans="1:11" x14ac:dyDescent="0.3">
      <c r="A854" s="379" t="s">
        <v>527</v>
      </c>
      <c r="B854" s="380" t="s">
        <v>1527</v>
      </c>
      <c r="C854" s="380"/>
      <c r="D854" s="391">
        <v>1</v>
      </c>
      <c r="E854" s="391">
        <v>0</v>
      </c>
      <c r="F854" s="391"/>
      <c r="G854" s="391"/>
      <c r="H854" s="391"/>
      <c r="I854" s="391"/>
      <c r="J854" s="391"/>
      <c r="K854" s="391"/>
    </row>
    <row r="855" spans="1:11" x14ac:dyDescent="0.3">
      <c r="A855" s="383" t="s">
        <v>1528</v>
      </c>
      <c r="B855" s="384" t="s">
        <v>1529</v>
      </c>
      <c r="C855" s="384"/>
      <c r="D855" s="393">
        <v>1</v>
      </c>
      <c r="E855" s="393">
        <v>0</v>
      </c>
      <c r="F855" s="418">
        <v>0</v>
      </c>
      <c r="G855" s="418">
        <f>E855*F855</f>
        <v>0</v>
      </c>
      <c r="H855" s="418">
        <f>$H$4*G855</f>
        <v>0</v>
      </c>
      <c r="I855" s="418">
        <f>G855+H855</f>
        <v>0</v>
      </c>
      <c r="J855" s="419"/>
      <c r="K855" s="118"/>
    </row>
    <row r="856" spans="1:11" x14ac:dyDescent="0.3">
      <c r="A856" s="383" t="s">
        <v>1530</v>
      </c>
      <c r="B856" s="384" t="s">
        <v>1531</v>
      </c>
      <c r="C856" s="384"/>
      <c r="D856" s="393">
        <v>1</v>
      </c>
      <c r="E856" s="393">
        <v>0</v>
      </c>
      <c r="F856" s="418">
        <v>0</v>
      </c>
      <c r="G856" s="418">
        <f>E856*F856</f>
        <v>0</v>
      </c>
      <c r="H856" s="418">
        <f>$H$4*G856</f>
        <v>0</v>
      </c>
      <c r="I856" s="418">
        <f>G856+H856</f>
        <v>0</v>
      </c>
      <c r="J856" s="419"/>
      <c r="K856" s="118"/>
    </row>
    <row r="857" spans="1:11" x14ac:dyDescent="0.3">
      <c r="A857" s="383" t="s">
        <v>1532</v>
      </c>
      <c r="B857" s="384" t="s">
        <v>1533</v>
      </c>
      <c r="C857" s="384"/>
      <c r="D857" s="393">
        <v>1</v>
      </c>
      <c r="E857" s="393">
        <v>0</v>
      </c>
      <c r="F857" s="418">
        <v>0</v>
      </c>
      <c r="G857" s="418">
        <f>E857*F857</f>
        <v>0</v>
      </c>
      <c r="H857" s="418">
        <f>$H$4*G857</f>
        <v>0</v>
      </c>
      <c r="I857" s="418">
        <f>G857+H857</f>
        <v>0</v>
      </c>
      <c r="J857" s="419"/>
      <c r="K857" s="118"/>
    </row>
    <row r="858" spans="1:11" x14ac:dyDescent="0.3">
      <c r="A858" s="379" t="s">
        <v>528</v>
      </c>
      <c r="B858" s="380" t="s">
        <v>1534</v>
      </c>
      <c r="C858" s="380"/>
      <c r="D858" s="391">
        <v>1</v>
      </c>
      <c r="E858" s="391">
        <v>0</v>
      </c>
      <c r="F858" s="391"/>
      <c r="G858" s="391"/>
      <c r="H858" s="391"/>
      <c r="I858" s="391"/>
      <c r="J858" s="391"/>
      <c r="K858" s="391"/>
    </row>
    <row r="859" spans="1:11" x14ac:dyDescent="0.3">
      <c r="A859" s="383" t="s">
        <v>1535</v>
      </c>
      <c r="B859" s="384" t="s">
        <v>1536</v>
      </c>
      <c r="C859" s="384"/>
      <c r="D859" s="415">
        <v>1</v>
      </c>
      <c r="E859" s="393">
        <v>0</v>
      </c>
      <c r="F859" s="418">
        <v>0</v>
      </c>
      <c r="G859" s="418">
        <f>E859*F859</f>
        <v>0</v>
      </c>
      <c r="H859" s="418">
        <f>$H$4*G859</f>
        <v>0</v>
      </c>
      <c r="I859" s="418">
        <f>G859+H859</f>
        <v>0</v>
      </c>
      <c r="J859" s="419"/>
      <c r="K859" s="118"/>
    </row>
    <row r="860" spans="1:11" x14ac:dyDescent="0.3">
      <c r="A860" s="379" t="s">
        <v>529</v>
      </c>
      <c r="B860" s="380" t="s">
        <v>1537</v>
      </c>
      <c r="C860" s="380"/>
      <c r="D860" s="391">
        <v>1</v>
      </c>
      <c r="E860" s="391">
        <v>0</v>
      </c>
      <c r="F860" s="391"/>
      <c r="G860" s="391"/>
      <c r="H860" s="391"/>
      <c r="I860" s="391"/>
      <c r="J860" s="391"/>
      <c r="K860" s="391"/>
    </row>
    <row r="861" spans="1:11" x14ac:dyDescent="0.3">
      <c r="A861" s="383" t="s">
        <v>1538</v>
      </c>
      <c r="B861" s="384" t="s">
        <v>1539</v>
      </c>
      <c r="C861" s="384"/>
      <c r="D861" s="393">
        <v>1</v>
      </c>
      <c r="E861" s="393">
        <v>0</v>
      </c>
      <c r="F861" s="418">
        <v>0</v>
      </c>
      <c r="G861" s="418">
        <f>E861*F861</f>
        <v>0</v>
      </c>
      <c r="H861" s="418">
        <f>$H$4*G861</f>
        <v>0</v>
      </c>
      <c r="I861" s="418">
        <f>G861+H861</f>
        <v>0</v>
      </c>
      <c r="J861" s="419"/>
      <c r="K861" s="118"/>
    </row>
    <row r="862" spans="1:11" x14ac:dyDescent="0.3">
      <c r="A862" s="383" t="s">
        <v>1540</v>
      </c>
      <c r="B862" s="384" t="s">
        <v>785</v>
      </c>
      <c r="C862" s="384"/>
      <c r="D862" s="393">
        <v>1</v>
      </c>
      <c r="E862" s="393">
        <v>0</v>
      </c>
      <c r="F862" s="418">
        <v>0</v>
      </c>
      <c r="G862" s="418">
        <f>E862*F862</f>
        <v>0</v>
      </c>
      <c r="H862" s="418">
        <f>$H$4*G862</f>
        <v>0</v>
      </c>
      <c r="I862" s="418">
        <f>G862+H862</f>
        <v>0</v>
      </c>
      <c r="J862" s="419"/>
      <c r="K862" s="118"/>
    </row>
    <row r="863" spans="1:11" x14ac:dyDescent="0.3">
      <c r="A863" s="379" t="s">
        <v>1541</v>
      </c>
      <c r="B863" s="380" t="s">
        <v>1542</v>
      </c>
      <c r="C863" s="380"/>
      <c r="D863" s="391"/>
      <c r="E863" s="391">
        <v>0</v>
      </c>
      <c r="F863" s="391"/>
      <c r="G863" s="391"/>
      <c r="H863" s="391"/>
      <c r="I863" s="391"/>
      <c r="J863" s="391"/>
      <c r="K863" s="391"/>
    </row>
    <row r="864" spans="1:11" x14ac:dyDescent="0.3">
      <c r="A864" s="383" t="s">
        <v>1543</v>
      </c>
      <c r="B864" s="384" t="s">
        <v>789</v>
      </c>
      <c r="C864" s="384"/>
      <c r="D864" s="393">
        <v>1</v>
      </c>
      <c r="E864" s="393">
        <v>0</v>
      </c>
      <c r="F864" s="418">
        <v>0</v>
      </c>
      <c r="G864" s="418">
        <f>E864*F864</f>
        <v>0</v>
      </c>
      <c r="H864" s="418">
        <f>$H$4*G864</f>
        <v>0</v>
      </c>
      <c r="I864" s="418">
        <f>G864+H864</f>
        <v>0</v>
      </c>
      <c r="J864" s="419"/>
      <c r="K864" s="118"/>
    </row>
    <row r="865" spans="1:11" x14ac:dyDescent="0.3">
      <c r="A865" s="383" t="s">
        <v>1544</v>
      </c>
      <c r="B865" s="385" t="s">
        <v>791</v>
      </c>
      <c r="C865" s="385"/>
      <c r="D865" s="393">
        <v>1</v>
      </c>
      <c r="E865" s="393">
        <v>0</v>
      </c>
      <c r="F865" s="418">
        <v>0</v>
      </c>
      <c r="G865" s="418">
        <f>E865*F865</f>
        <v>0</v>
      </c>
      <c r="H865" s="418">
        <f>$H$4*G865</f>
        <v>0</v>
      </c>
      <c r="I865" s="418">
        <f>G865+H865</f>
        <v>0</v>
      </c>
      <c r="J865" s="419"/>
      <c r="K865" s="118"/>
    </row>
    <row r="866" spans="1:11" x14ac:dyDescent="0.3">
      <c r="A866" s="383" t="s">
        <v>1545</v>
      </c>
      <c r="B866" s="384" t="s">
        <v>870</v>
      </c>
      <c r="C866" s="384"/>
      <c r="D866" s="393">
        <v>2</v>
      </c>
      <c r="E866" s="393">
        <v>0</v>
      </c>
      <c r="F866" s="418">
        <v>0</v>
      </c>
      <c r="G866" s="418">
        <f>E866*F866</f>
        <v>0</v>
      </c>
      <c r="H866" s="418">
        <f>$H$4*G866</f>
        <v>0</v>
      </c>
      <c r="I866" s="418">
        <f>G866+H866</f>
        <v>0</v>
      </c>
      <c r="J866" s="419"/>
      <c r="K866" s="118"/>
    </row>
    <row r="867" spans="1:11" x14ac:dyDescent="0.3">
      <c r="A867" s="379" t="s">
        <v>1546</v>
      </c>
      <c r="B867" s="380" t="s">
        <v>866</v>
      </c>
      <c r="C867" s="380"/>
      <c r="D867" s="391">
        <v>1</v>
      </c>
      <c r="E867" s="391">
        <v>0</v>
      </c>
      <c r="F867" s="391"/>
      <c r="G867" s="391"/>
      <c r="H867" s="391"/>
      <c r="I867" s="391"/>
      <c r="J867" s="391"/>
      <c r="K867" s="391"/>
    </row>
    <row r="868" spans="1:11" x14ac:dyDescent="0.3">
      <c r="A868" s="385" t="s">
        <v>1547</v>
      </c>
      <c r="B868" s="387" t="s">
        <v>1548</v>
      </c>
      <c r="C868" s="387"/>
      <c r="D868" s="393">
        <v>2</v>
      </c>
      <c r="E868" s="393">
        <v>0</v>
      </c>
      <c r="F868" s="418">
        <v>0</v>
      </c>
      <c r="G868" s="418">
        <f>E868*F868</f>
        <v>0</v>
      </c>
      <c r="H868" s="418">
        <f>$H$4*G868</f>
        <v>0</v>
      </c>
      <c r="I868" s="418">
        <f>G868+H868</f>
        <v>0</v>
      </c>
      <c r="J868" s="419"/>
      <c r="K868" s="118"/>
    </row>
    <row r="869" spans="1:11" x14ac:dyDescent="0.3">
      <c r="A869" s="383" t="s">
        <v>1549</v>
      </c>
      <c r="B869" s="384" t="s">
        <v>1550</v>
      </c>
      <c r="C869" s="384"/>
      <c r="D869" s="393">
        <v>2</v>
      </c>
      <c r="E869" s="393">
        <v>0</v>
      </c>
      <c r="F869" s="418">
        <v>0</v>
      </c>
      <c r="G869" s="418">
        <f>E869*F869</f>
        <v>0</v>
      </c>
      <c r="H869" s="418">
        <f>$H$4*G869</f>
        <v>0</v>
      </c>
      <c r="I869" s="418">
        <f>G869+H869</f>
        <v>0</v>
      </c>
      <c r="J869" s="419"/>
      <c r="K869" s="118"/>
    </row>
    <row r="870" spans="1:11" x14ac:dyDescent="0.3">
      <c r="A870" s="385" t="s">
        <v>1551</v>
      </c>
      <c r="B870" s="385" t="s">
        <v>1552</v>
      </c>
      <c r="C870" s="385"/>
      <c r="D870" s="393">
        <v>2</v>
      </c>
      <c r="E870" s="393">
        <v>0</v>
      </c>
      <c r="F870" s="418">
        <v>0</v>
      </c>
      <c r="G870" s="418">
        <f>E870*F870</f>
        <v>0</v>
      </c>
      <c r="H870" s="418">
        <f>$H$4*G870</f>
        <v>0</v>
      </c>
      <c r="I870" s="418">
        <f>G870+H870</f>
        <v>0</v>
      </c>
      <c r="J870" s="419"/>
      <c r="K870" s="118"/>
    </row>
    <row r="871" spans="1:11" ht="18" x14ac:dyDescent="0.35">
      <c r="A871" s="377">
        <v>8.1999999999999993</v>
      </c>
      <c r="B871" s="378" t="s">
        <v>1553</v>
      </c>
      <c r="C871" s="378"/>
      <c r="D871" s="504">
        <v>1</v>
      </c>
      <c r="E871" s="504">
        <v>0</v>
      </c>
      <c r="F871" s="390"/>
      <c r="G871" s="390"/>
      <c r="H871" s="390"/>
      <c r="I871" s="390"/>
      <c r="J871" s="390"/>
      <c r="K871" s="390"/>
    </row>
    <row r="872" spans="1:11" x14ac:dyDescent="0.3">
      <c r="A872" s="379" t="s">
        <v>129</v>
      </c>
      <c r="B872" s="380" t="s">
        <v>1554</v>
      </c>
      <c r="C872" s="380"/>
      <c r="D872" s="391">
        <v>1</v>
      </c>
      <c r="E872" s="391">
        <v>0</v>
      </c>
      <c r="F872" s="391"/>
      <c r="G872" s="391"/>
      <c r="H872" s="391"/>
      <c r="I872" s="391"/>
      <c r="J872" s="391"/>
      <c r="K872" s="391"/>
    </row>
    <row r="873" spans="1:11" x14ac:dyDescent="0.3">
      <c r="A873" s="383" t="s">
        <v>1555</v>
      </c>
      <c r="B873" s="387" t="s">
        <v>1529</v>
      </c>
      <c r="C873" s="387"/>
      <c r="D873" s="415">
        <v>1</v>
      </c>
      <c r="E873" s="393">
        <v>0</v>
      </c>
      <c r="F873" s="418">
        <v>0</v>
      </c>
      <c r="G873" s="418">
        <f>E873*F873</f>
        <v>0</v>
      </c>
      <c r="H873" s="418">
        <f>$H$4*G873</f>
        <v>0</v>
      </c>
      <c r="I873" s="418">
        <f>G873+H873</f>
        <v>0</v>
      </c>
      <c r="J873" s="419"/>
      <c r="K873" s="118"/>
    </row>
    <row r="874" spans="1:11" x14ac:dyDescent="0.3">
      <c r="A874" s="379" t="s">
        <v>131</v>
      </c>
      <c r="B874" s="380" t="s">
        <v>1537</v>
      </c>
      <c r="C874" s="380"/>
      <c r="D874" s="391">
        <v>1</v>
      </c>
      <c r="E874" s="391">
        <v>0</v>
      </c>
      <c r="F874" s="391"/>
      <c r="G874" s="391"/>
      <c r="H874" s="391"/>
      <c r="I874" s="391"/>
      <c r="J874" s="391"/>
      <c r="K874" s="391"/>
    </row>
    <row r="875" spans="1:11" x14ac:dyDescent="0.3">
      <c r="A875" s="383" t="s">
        <v>1556</v>
      </c>
      <c r="B875" s="384" t="s">
        <v>1557</v>
      </c>
      <c r="C875" s="384"/>
      <c r="D875" s="393">
        <v>1</v>
      </c>
      <c r="E875" s="393">
        <v>0</v>
      </c>
      <c r="F875" s="418">
        <v>0</v>
      </c>
      <c r="G875" s="418">
        <f>E875*F875</f>
        <v>0</v>
      </c>
      <c r="H875" s="418">
        <f>$H$4*G875</f>
        <v>0</v>
      </c>
      <c r="I875" s="418">
        <f>G875+H875</f>
        <v>0</v>
      </c>
      <c r="J875" s="419"/>
      <c r="K875" s="118"/>
    </row>
    <row r="876" spans="1:11" x14ac:dyDescent="0.3">
      <c r="A876" s="383" t="s">
        <v>1558</v>
      </c>
      <c r="B876" s="384" t="s">
        <v>785</v>
      </c>
      <c r="C876" s="384"/>
      <c r="D876" s="393">
        <v>1</v>
      </c>
      <c r="E876" s="393">
        <v>0</v>
      </c>
      <c r="F876" s="418">
        <v>0</v>
      </c>
      <c r="G876" s="418">
        <f>E876*F876</f>
        <v>0</v>
      </c>
      <c r="H876" s="418">
        <f>$H$4*G876</f>
        <v>0</v>
      </c>
      <c r="I876" s="418">
        <f>G876+H876</f>
        <v>0</v>
      </c>
      <c r="J876" s="419"/>
      <c r="K876" s="118"/>
    </row>
    <row r="877" spans="1:11" ht="21" x14ac:dyDescent="0.4">
      <c r="A877" s="375">
        <v>9</v>
      </c>
      <c r="B877" s="376" t="s">
        <v>741</v>
      </c>
      <c r="C877" s="376"/>
      <c r="D877" s="505">
        <v>1</v>
      </c>
      <c r="E877" s="505">
        <v>0</v>
      </c>
      <c r="F877" s="414"/>
      <c r="G877" s="414"/>
      <c r="H877" s="414"/>
      <c r="I877" s="414"/>
      <c r="J877" s="414"/>
      <c r="K877" s="414"/>
    </row>
    <row r="878" spans="1:11" x14ac:dyDescent="0.3">
      <c r="A878" s="379">
        <v>9.1</v>
      </c>
      <c r="B878" s="380" t="s">
        <v>1559</v>
      </c>
      <c r="C878" s="380"/>
      <c r="D878" s="391">
        <v>1</v>
      </c>
      <c r="E878" s="391">
        <v>0</v>
      </c>
      <c r="F878" s="391"/>
      <c r="G878" s="391"/>
      <c r="H878" s="391"/>
      <c r="I878" s="391"/>
      <c r="J878" s="391"/>
      <c r="K878" s="391"/>
    </row>
    <row r="879" spans="1:11" x14ac:dyDescent="0.3">
      <c r="A879" s="383" t="s">
        <v>140</v>
      </c>
      <c r="B879" s="384" t="s">
        <v>1560</v>
      </c>
      <c r="C879" s="384"/>
      <c r="D879" s="393">
        <v>2</v>
      </c>
      <c r="E879" s="393">
        <v>0</v>
      </c>
      <c r="F879" s="418">
        <v>0</v>
      </c>
      <c r="G879" s="418">
        <f>E879*F879</f>
        <v>0</v>
      </c>
      <c r="H879" s="418">
        <f>$H$4*G879</f>
        <v>0</v>
      </c>
      <c r="I879" s="418">
        <f>G879+H879</f>
        <v>0</v>
      </c>
      <c r="J879" s="419"/>
      <c r="K879" s="118"/>
    </row>
    <row r="880" spans="1:11" x14ac:dyDescent="0.3">
      <c r="A880" s="383" t="s">
        <v>141</v>
      </c>
      <c r="B880" s="384" t="s">
        <v>1561</v>
      </c>
      <c r="C880" s="384"/>
      <c r="D880" s="393">
        <v>20</v>
      </c>
      <c r="E880" s="393">
        <v>0</v>
      </c>
      <c r="F880" s="418">
        <v>0</v>
      </c>
      <c r="G880" s="418">
        <f>E880*F880</f>
        <v>0</v>
      </c>
      <c r="H880" s="418">
        <f>$H$4*G880</f>
        <v>0</v>
      </c>
      <c r="I880" s="418">
        <f>G880+H880</f>
        <v>0</v>
      </c>
      <c r="J880" s="419"/>
      <c r="K880" s="118"/>
    </row>
    <row r="881" spans="1:12" x14ac:dyDescent="0.3">
      <c r="A881" s="379">
        <v>9.1999999999999993</v>
      </c>
      <c r="B881" s="380" t="s">
        <v>1562</v>
      </c>
      <c r="C881" s="380"/>
      <c r="D881" s="391">
        <v>1</v>
      </c>
      <c r="E881" s="391">
        <v>0</v>
      </c>
      <c r="F881" s="391"/>
      <c r="G881" s="391"/>
      <c r="H881" s="391"/>
      <c r="I881" s="391"/>
      <c r="J881" s="391"/>
      <c r="K881" s="391"/>
    </row>
    <row r="882" spans="1:12" x14ac:dyDescent="0.3">
      <c r="A882" s="383" t="s">
        <v>142</v>
      </c>
      <c r="B882" s="384" t="s">
        <v>1563</v>
      </c>
      <c r="C882" s="384"/>
      <c r="D882" s="393">
        <v>6</v>
      </c>
      <c r="E882" s="393">
        <v>0</v>
      </c>
      <c r="F882" s="418">
        <v>0</v>
      </c>
      <c r="G882" s="418">
        <f>E882*F882</f>
        <v>0</v>
      </c>
      <c r="H882" s="418">
        <f>$H$4*G882</f>
        <v>0</v>
      </c>
      <c r="I882" s="418">
        <f>G882+H882</f>
        <v>0</v>
      </c>
      <c r="J882" s="419"/>
      <c r="K882" s="118"/>
    </row>
    <row r="883" spans="1:12" x14ac:dyDescent="0.3">
      <c r="A883" s="383" t="s">
        <v>143</v>
      </c>
      <c r="B883" s="384" t="s">
        <v>1564</v>
      </c>
      <c r="C883" s="384"/>
      <c r="D883" s="393">
        <v>6</v>
      </c>
      <c r="E883" s="393">
        <v>0</v>
      </c>
      <c r="F883" s="418">
        <v>0</v>
      </c>
      <c r="G883" s="418">
        <f>E883*F883</f>
        <v>0</v>
      </c>
      <c r="H883" s="418">
        <f>$H$4*G883</f>
        <v>0</v>
      </c>
      <c r="I883" s="418">
        <f>G883+H883</f>
        <v>0</v>
      </c>
      <c r="J883" s="419"/>
      <c r="K883" s="118"/>
    </row>
    <row r="884" spans="1:12" x14ac:dyDescent="0.3">
      <c r="A884" s="379">
        <v>9.3000000000000007</v>
      </c>
      <c r="B884" s="380" t="s">
        <v>1565</v>
      </c>
      <c r="C884" s="380"/>
      <c r="D884" s="391">
        <v>1</v>
      </c>
      <c r="E884" s="391">
        <v>0</v>
      </c>
      <c r="F884" s="391"/>
      <c r="G884" s="391"/>
      <c r="H884" s="391"/>
      <c r="I884" s="391"/>
      <c r="J884" s="391"/>
      <c r="K884" s="391"/>
    </row>
    <row r="885" spans="1:12" x14ac:dyDescent="0.3">
      <c r="A885" s="383" t="s">
        <v>144</v>
      </c>
      <c r="B885" s="384" t="s">
        <v>1566</v>
      </c>
      <c r="C885" s="384"/>
      <c r="D885" s="393">
        <v>9</v>
      </c>
      <c r="E885" s="393">
        <v>0</v>
      </c>
      <c r="F885" s="418">
        <v>0</v>
      </c>
      <c r="G885" s="418">
        <f>E885*F885</f>
        <v>0</v>
      </c>
      <c r="H885" s="418">
        <f>$H$4*G885</f>
        <v>0</v>
      </c>
      <c r="I885" s="418">
        <f>G885+H885</f>
        <v>0</v>
      </c>
      <c r="J885" s="419"/>
      <c r="K885" s="118"/>
    </row>
    <row r="886" spans="1:12" x14ac:dyDescent="0.3">
      <c r="A886" s="383" t="s">
        <v>145</v>
      </c>
      <c r="B886" s="384" t="s">
        <v>1567</v>
      </c>
      <c r="C886" s="384"/>
      <c r="D886" s="393">
        <v>9</v>
      </c>
      <c r="E886" s="393">
        <v>0</v>
      </c>
      <c r="F886" s="418">
        <v>0</v>
      </c>
      <c r="G886" s="418">
        <f>E886*F886</f>
        <v>0</v>
      </c>
      <c r="H886" s="418">
        <f>$H$4*G886</f>
        <v>0</v>
      </c>
      <c r="I886" s="418">
        <f>G886+H886</f>
        <v>0</v>
      </c>
      <c r="J886" s="419"/>
      <c r="K886" s="118"/>
    </row>
    <row r="887" spans="1:12" x14ac:dyDescent="0.3">
      <c r="A887" s="383" t="s">
        <v>146</v>
      </c>
      <c r="B887" s="384" t="s">
        <v>1568</v>
      </c>
      <c r="C887" s="384"/>
      <c r="D887" s="393">
        <v>9</v>
      </c>
      <c r="E887" s="393">
        <v>0</v>
      </c>
      <c r="F887" s="418">
        <v>0</v>
      </c>
      <c r="G887" s="418">
        <f>E887*F887</f>
        <v>0</v>
      </c>
      <c r="H887" s="418">
        <f>$H$4*G887</f>
        <v>0</v>
      </c>
      <c r="I887" s="418">
        <f>G887+H887</f>
        <v>0</v>
      </c>
      <c r="J887" s="419"/>
      <c r="K887" s="118"/>
    </row>
    <row r="888" spans="1:12" x14ac:dyDescent="0.3">
      <c r="A888" s="379">
        <v>9.4</v>
      </c>
      <c r="B888" s="380" t="s">
        <v>1569</v>
      </c>
      <c r="C888" s="380"/>
      <c r="D888" s="391">
        <v>1</v>
      </c>
      <c r="E888" s="391">
        <v>0</v>
      </c>
      <c r="F888" s="391"/>
      <c r="G888" s="391"/>
      <c r="H888" s="391"/>
      <c r="I888" s="391"/>
      <c r="J888" s="391"/>
      <c r="K888" s="391"/>
    </row>
    <row r="889" spans="1:12" x14ac:dyDescent="0.3">
      <c r="A889" s="383" t="s">
        <v>147</v>
      </c>
      <c r="B889" s="384" t="s">
        <v>1570</v>
      </c>
      <c r="C889" s="384"/>
      <c r="D889" s="393">
        <v>6</v>
      </c>
      <c r="E889" s="393">
        <v>0</v>
      </c>
      <c r="F889" s="418">
        <v>0</v>
      </c>
      <c r="G889" s="418">
        <f>E889*F889</f>
        <v>0</v>
      </c>
      <c r="H889" s="418">
        <f>$H$4*G889</f>
        <v>0</v>
      </c>
      <c r="I889" s="418">
        <f>G889+H889</f>
        <v>0</v>
      </c>
      <c r="J889" s="419"/>
      <c r="K889" s="118"/>
    </row>
    <row r="890" spans="1:12" x14ac:dyDescent="0.3">
      <c r="A890" s="379">
        <v>9.5</v>
      </c>
      <c r="B890" s="380" t="s">
        <v>1571</v>
      </c>
      <c r="C890" s="380"/>
      <c r="D890" s="391">
        <v>1</v>
      </c>
      <c r="E890" s="391">
        <v>0</v>
      </c>
      <c r="F890" s="391"/>
      <c r="G890" s="391"/>
      <c r="H890" s="391"/>
      <c r="I890" s="391"/>
      <c r="J890" s="391"/>
      <c r="K890" s="391"/>
    </row>
    <row r="891" spans="1:12" x14ac:dyDescent="0.3">
      <c r="A891" s="383" t="s">
        <v>148</v>
      </c>
      <c r="B891" s="384" t="s">
        <v>1572</v>
      </c>
      <c r="C891" s="384"/>
      <c r="D891" s="393">
        <v>15</v>
      </c>
      <c r="E891" s="393">
        <v>0</v>
      </c>
      <c r="F891" s="418">
        <v>0</v>
      </c>
      <c r="G891" s="418">
        <f>E891*F891</f>
        <v>0</v>
      </c>
      <c r="H891" s="418">
        <f>$H$4*G891</f>
        <v>0</v>
      </c>
      <c r="I891" s="418">
        <f>G891+H891</f>
        <v>0</v>
      </c>
      <c r="J891" s="419"/>
      <c r="K891" s="118"/>
    </row>
    <row r="892" spans="1:12" x14ac:dyDescent="0.3">
      <c r="A892" s="383" t="s">
        <v>149</v>
      </c>
      <c r="B892" s="384" t="s">
        <v>1573</v>
      </c>
      <c r="C892" s="384"/>
      <c r="D892" s="393">
        <v>6</v>
      </c>
      <c r="E892" s="393">
        <v>0</v>
      </c>
      <c r="F892" s="418">
        <v>0</v>
      </c>
      <c r="G892" s="418">
        <f>E892*F892</f>
        <v>0</v>
      </c>
      <c r="H892" s="418">
        <f>$H$4*G892</f>
        <v>0</v>
      </c>
      <c r="I892" s="418">
        <f>G892+H892</f>
        <v>0</v>
      </c>
      <c r="J892" s="419"/>
      <c r="K892" s="118"/>
    </row>
    <row r="893" spans="1:12" x14ac:dyDescent="0.3">
      <c r="A893" s="383" t="s">
        <v>150</v>
      </c>
      <c r="B893" s="384" t="s">
        <v>1574</v>
      </c>
      <c r="C893" s="384"/>
      <c r="D893" s="393">
        <v>2</v>
      </c>
      <c r="E893" s="393">
        <v>0</v>
      </c>
      <c r="F893" s="418">
        <v>0</v>
      </c>
      <c r="G893" s="418">
        <f>E893*F893</f>
        <v>0</v>
      </c>
      <c r="H893" s="418">
        <f>$H$4*G893</f>
        <v>0</v>
      </c>
      <c r="I893" s="418">
        <f>G893+H893</f>
        <v>0</v>
      </c>
      <c r="J893" s="419"/>
      <c r="K893" s="118"/>
    </row>
    <row r="894" spans="1:12" ht="15" thickBot="1" x14ac:dyDescent="0.35">
      <c r="J894" s="132"/>
    </row>
    <row r="895" spans="1:12" s="153" customFormat="1" ht="24" thickBot="1" x14ac:dyDescent="0.35">
      <c r="A895" s="127"/>
      <c r="B895" s="128" t="s">
        <v>412</v>
      </c>
      <c r="C895" s="173"/>
      <c r="D895" s="506"/>
      <c r="E895" s="506"/>
      <c r="F895" s="192"/>
      <c r="G895" s="191"/>
      <c r="H895" s="196"/>
      <c r="I895" s="318">
        <f>SUM(I6:I893)</f>
        <v>0</v>
      </c>
      <c r="J895" s="132"/>
      <c r="K895" s="132"/>
      <c r="L895" s="132"/>
    </row>
    <row r="896" spans="1:12" x14ac:dyDescent="0.3">
      <c r="D896" s="500"/>
      <c r="E896" s="500"/>
      <c r="F896" s="132"/>
      <c r="G896" s="132"/>
      <c r="H896" s="132"/>
      <c r="I896" s="132"/>
      <c r="J896" s="132"/>
    </row>
    <row r="897" spans="2:13" ht="23.4" x14ac:dyDescent="0.3">
      <c r="B897" s="130" t="s">
        <v>413</v>
      </c>
      <c r="D897" s="120"/>
      <c r="E897" s="120"/>
      <c r="F897" s="120"/>
      <c r="G897" s="120"/>
      <c r="H897" s="120"/>
      <c r="I897" s="120"/>
      <c r="J897" s="120"/>
      <c r="K897" s="120"/>
      <c r="L897" s="120"/>
      <c r="M897" s="120"/>
    </row>
    <row r="898" spans="2:13" x14ac:dyDescent="0.3">
      <c r="D898" s="120"/>
      <c r="E898" s="120"/>
      <c r="F898" s="120"/>
      <c r="G898" s="120"/>
      <c r="H898" s="120"/>
      <c r="I898" s="120"/>
      <c r="J898" s="120"/>
      <c r="K898" s="120"/>
      <c r="L898" s="120"/>
      <c r="M898" s="120"/>
    </row>
    <row r="899" spans="2:13" x14ac:dyDescent="0.3">
      <c r="D899" s="120"/>
      <c r="E899" s="120"/>
      <c r="F899" s="120"/>
      <c r="G899" s="120"/>
      <c r="H899" s="120"/>
      <c r="I899" s="120"/>
      <c r="J899" s="120"/>
      <c r="K899" s="120"/>
      <c r="L899" s="120"/>
      <c r="M899" s="120"/>
    </row>
    <row r="900" spans="2:13" x14ac:dyDescent="0.3">
      <c r="D900" s="120"/>
      <c r="E900" s="120"/>
      <c r="F900" s="120"/>
      <c r="G900" s="120"/>
      <c r="H900" s="120"/>
      <c r="I900" s="120"/>
      <c r="J900" s="120"/>
      <c r="K900" s="120"/>
      <c r="L900" s="120"/>
      <c r="M900" s="120"/>
    </row>
    <row r="901" spans="2:13" x14ac:dyDescent="0.3">
      <c r="D901" s="120"/>
      <c r="E901" s="120"/>
      <c r="F901" s="120"/>
      <c r="G901" s="120"/>
      <c r="H901" s="120"/>
      <c r="I901" s="120"/>
      <c r="J901" s="120"/>
      <c r="K901" s="120"/>
      <c r="L901" s="120"/>
      <c r="M901" s="120"/>
    </row>
  </sheetData>
  <dataValidations count="1">
    <dataValidation type="list" allowBlank="1" showInputMessage="1" showErrorMessage="1" sqref="I4">
      <formula1>rngCurrencies</formula1>
    </dataValidation>
  </dataValidations>
  <pageMargins left="0.7" right="0.7" top="0.75" bottom="0.75" header="0.3" footer="0.3"/>
  <pageSetup paperSize="9" orientation="portrait"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39997558519241921"/>
    <pageSetUpPr fitToPage="1"/>
  </sheetPr>
  <dimension ref="B1:AC121"/>
  <sheetViews>
    <sheetView zoomScale="90" zoomScaleNormal="90" workbookViewId="0">
      <pane xSplit="1" ySplit="2" topLeftCell="B3" activePane="bottomRight" state="frozen"/>
      <selection pane="topRight" activeCell="D21" sqref="C21:D21"/>
      <selection pane="bottomLeft" activeCell="D21" sqref="C21:D21"/>
      <selection pane="bottomRight" activeCell="D4" sqref="D4"/>
    </sheetView>
  </sheetViews>
  <sheetFormatPr defaultRowHeight="14.4" x14ac:dyDescent="0.3"/>
  <cols>
    <col min="1" max="1" width="1.88671875" customWidth="1"/>
    <col min="2" max="2" width="20.88671875" customWidth="1"/>
    <col min="3" max="3" width="37.5546875" bestFit="1" customWidth="1"/>
    <col min="4" max="4" width="17.5546875" customWidth="1"/>
    <col min="5" max="5" width="10.5546875" bestFit="1" customWidth="1"/>
    <col min="6" max="9" width="10.5546875" customWidth="1"/>
    <col min="10" max="14" width="11.88671875" customWidth="1"/>
    <col min="15" max="15" width="17.109375" customWidth="1"/>
    <col min="16" max="16" width="19.44140625" customWidth="1"/>
    <col min="17" max="17" width="19.88671875" customWidth="1"/>
    <col min="18" max="18" width="15" style="7" bestFit="1" customWidth="1"/>
    <col min="19" max="19" width="23.88671875" style="7" customWidth="1"/>
    <col min="20" max="20" width="3.88671875" customWidth="1"/>
  </cols>
  <sheetData>
    <row r="1" spans="2:29" ht="93" x14ac:dyDescent="0.3">
      <c r="B1" s="116" t="s">
        <v>174</v>
      </c>
      <c r="C1" s="116" t="s">
        <v>175</v>
      </c>
      <c r="D1" s="116" t="s">
        <v>176</v>
      </c>
      <c r="E1" s="116" t="s">
        <v>177</v>
      </c>
      <c r="F1" s="116" t="s">
        <v>178</v>
      </c>
      <c r="G1" s="116" t="s">
        <v>179</v>
      </c>
      <c r="H1" s="116" t="s">
        <v>180</v>
      </c>
      <c r="I1" s="116" t="s">
        <v>181</v>
      </c>
      <c r="J1" s="116" t="s">
        <v>182</v>
      </c>
      <c r="K1" s="116" t="s">
        <v>183</v>
      </c>
      <c r="L1" s="116" t="s">
        <v>184</v>
      </c>
      <c r="M1" s="116" t="s">
        <v>185</v>
      </c>
      <c r="N1" s="116" t="s">
        <v>186</v>
      </c>
      <c r="O1" s="116" t="s">
        <v>187</v>
      </c>
      <c r="P1" s="116"/>
      <c r="Q1" s="116" t="s">
        <v>188</v>
      </c>
      <c r="R1" s="116" t="s">
        <v>157</v>
      </c>
      <c r="S1" s="171" t="s">
        <v>158</v>
      </c>
      <c r="T1" s="117"/>
      <c r="U1" s="563" t="s">
        <v>189</v>
      </c>
      <c r="V1" s="563"/>
      <c r="Y1" s="68"/>
      <c r="Z1" s="68"/>
      <c r="AA1" s="68"/>
      <c r="AB1" s="68"/>
      <c r="AC1" s="68"/>
    </row>
    <row r="2" spans="2:29" ht="28.8" x14ac:dyDescent="0.3">
      <c r="B2" s="8" t="s">
        <v>41</v>
      </c>
      <c r="C2" s="8" t="s">
        <v>190</v>
      </c>
      <c r="D2" s="11" t="s">
        <v>166</v>
      </c>
      <c r="E2" s="13" t="s">
        <v>191</v>
      </c>
      <c r="F2" s="13" t="s">
        <v>192</v>
      </c>
      <c r="G2" s="13" t="s">
        <v>193</v>
      </c>
      <c r="H2" s="13" t="s">
        <v>451</v>
      </c>
      <c r="I2" s="13" t="s">
        <v>1709</v>
      </c>
      <c r="J2" s="13" t="s">
        <v>194</v>
      </c>
      <c r="K2" s="13" t="s">
        <v>195</v>
      </c>
      <c r="L2" s="13" t="s">
        <v>196</v>
      </c>
      <c r="M2" s="13" t="s">
        <v>452</v>
      </c>
      <c r="N2" s="13" t="s">
        <v>1710</v>
      </c>
      <c r="O2" s="13" t="s">
        <v>168</v>
      </c>
      <c r="P2" s="19" t="s">
        <v>197</v>
      </c>
      <c r="Q2" s="8" t="s">
        <v>198</v>
      </c>
      <c r="R2" s="12" t="s">
        <v>170</v>
      </c>
      <c r="S2" s="12" t="s">
        <v>171</v>
      </c>
      <c r="T2" s="1"/>
      <c r="U2" s="88" t="s">
        <v>199</v>
      </c>
      <c r="V2" s="62">
        <v>0</v>
      </c>
    </row>
    <row r="3" spans="2:29" ht="15" customHeight="1" x14ac:dyDescent="0.35">
      <c r="B3" s="44" t="s">
        <v>200</v>
      </c>
      <c r="C3" s="44" t="s">
        <v>201</v>
      </c>
      <c r="D3" s="46" t="s">
        <v>202</v>
      </c>
      <c r="E3" s="59">
        <v>25</v>
      </c>
      <c r="F3" s="59">
        <v>20</v>
      </c>
      <c r="G3" s="59">
        <v>15</v>
      </c>
      <c r="H3" s="59">
        <v>10</v>
      </c>
      <c r="I3" s="59">
        <v>5</v>
      </c>
      <c r="J3" s="60">
        <v>50</v>
      </c>
      <c r="K3" s="60">
        <v>51</v>
      </c>
      <c r="L3" s="60">
        <v>52</v>
      </c>
      <c r="M3" s="60">
        <v>53</v>
      </c>
      <c r="N3" s="60">
        <v>54</v>
      </c>
      <c r="O3" s="70">
        <f>SUMPRODUCT(CLIN2_Labour102[[#This Row],[Man-Days
2023]:[Man-Days
2027]],CLIN2_Labour102[[#This Row],[Lab-rate
2023]:[Lab-rate
2027]])</f>
        <v>3850</v>
      </c>
      <c r="P3" s="59" t="s">
        <v>203</v>
      </c>
      <c r="Q3" s="70">
        <f>CLIN2_Labour102[[#This Row],[Extended cost]]*0.05</f>
        <v>192.5</v>
      </c>
      <c r="R3" s="70" t="s">
        <v>204</v>
      </c>
      <c r="S3" s="61" t="s">
        <v>205</v>
      </c>
      <c r="T3" s="43"/>
      <c r="U3" s="43" t="s">
        <v>206</v>
      </c>
    </row>
    <row r="4" spans="2:29" ht="15" customHeight="1" x14ac:dyDescent="0.3">
      <c r="B4" t="s">
        <v>1583</v>
      </c>
      <c r="C4" s="126" t="s">
        <v>436</v>
      </c>
      <c r="D4" s="37"/>
      <c r="E4" s="72"/>
      <c r="F4" s="72"/>
      <c r="G4" s="72"/>
      <c r="H4" s="72"/>
      <c r="I4" s="72"/>
      <c r="J4" s="63"/>
      <c r="K4" s="63"/>
      <c r="L4" s="63"/>
      <c r="M4" s="63"/>
      <c r="N4" s="63"/>
      <c r="O4" s="123">
        <f>SUMPRODUCT(CLIN2_Labour102[[#This Row],[Man-Days
2023]:[Man-Days
2027]],CLIN2_Labour102[[#This Row],[Lab-rate
2023]:[Lab-rate
2027]])</f>
        <v>0</v>
      </c>
      <c r="P4" s="9"/>
      <c r="Q4" s="69">
        <f>(CLIN2_Labour102[[#This Row],[Extended cost]]+CLIN2_Labour102[[#This Row],[Expat Allowance (ONLY if applicable)]])*$V$2</f>
        <v>0</v>
      </c>
      <c r="R4" s="69">
        <f>CLIN2_Labour102[[#This Row],[Extended cost]]+CLIN2_Labour102[[#This Row],[Expat Allowance (ONLY if applicable)]]+CLIN2_Labour102[[#This Row],[Profit ]]</f>
        <v>0</v>
      </c>
    </row>
    <row r="5" spans="2:29" ht="15" customHeight="1" x14ac:dyDescent="0.3">
      <c r="B5" t="s">
        <v>313</v>
      </c>
      <c r="C5" s="126" t="s">
        <v>436</v>
      </c>
      <c r="D5" s="37"/>
      <c r="E5" s="72"/>
      <c r="F5" s="72"/>
      <c r="G5" s="72"/>
      <c r="H5" s="72"/>
      <c r="I5" s="72"/>
      <c r="J5" s="63"/>
      <c r="K5" s="63"/>
      <c r="L5" s="63"/>
      <c r="M5" s="63"/>
      <c r="N5" s="63"/>
      <c r="O5" s="123">
        <f>SUMPRODUCT(CLIN2_Labour102[[#This Row],[Man-Days
2023]:[Man-Days
2027]],CLIN2_Labour102[[#This Row],[Lab-rate
2023]:[Lab-rate
2027]])</f>
        <v>0</v>
      </c>
      <c r="P5" s="9"/>
      <c r="Q5" s="69">
        <f>(CLIN2_Labour102[[#This Row],[Extended cost]]+CLIN2_Labour102[[#This Row],[Expat Allowance (ONLY if applicable)]])*$V$2</f>
        <v>0</v>
      </c>
      <c r="R5" s="69">
        <f>CLIN2_Labour102[[#This Row],[Extended cost]]+CLIN2_Labour102[[#This Row],[Expat Allowance (ONLY if applicable)]]+CLIN2_Labour102[[#This Row],[Profit ]]</f>
        <v>0</v>
      </c>
    </row>
    <row r="6" spans="2:29" ht="15" customHeight="1" x14ac:dyDescent="0.3">
      <c r="B6" t="s">
        <v>314</v>
      </c>
      <c r="C6" s="126" t="s">
        <v>436</v>
      </c>
      <c r="D6" s="37"/>
      <c r="E6" s="72"/>
      <c r="F6" s="72"/>
      <c r="G6" s="72"/>
      <c r="H6" s="72"/>
      <c r="I6" s="72"/>
      <c r="J6" s="63"/>
      <c r="K6" s="63"/>
      <c r="L6" s="63"/>
      <c r="M6" s="63"/>
      <c r="N6" s="63"/>
      <c r="O6" s="123">
        <f>SUMPRODUCT(CLIN2_Labour102[[#This Row],[Man-Days
2023]:[Man-Days
2027]],CLIN2_Labour102[[#This Row],[Lab-rate
2023]:[Lab-rate
2027]])</f>
        <v>0</v>
      </c>
      <c r="P6" s="9"/>
      <c r="Q6" s="69">
        <f>(CLIN2_Labour102[[#This Row],[Extended cost]]+CLIN2_Labour102[[#This Row],[Expat Allowance (ONLY if applicable)]])*$V$2</f>
        <v>0</v>
      </c>
      <c r="R6" s="69">
        <f>CLIN2_Labour102[[#This Row],[Extended cost]]+CLIN2_Labour102[[#This Row],[Expat Allowance (ONLY if applicable)]]+CLIN2_Labour102[[#This Row],[Profit ]]</f>
        <v>0</v>
      </c>
    </row>
    <row r="7" spans="2:29" ht="15" customHeight="1" x14ac:dyDescent="0.3">
      <c r="B7" t="s">
        <v>315</v>
      </c>
      <c r="C7" s="126" t="s">
        <v>436</v>
      </c>
      <c r="D7" s="37"/>
      <c r="E7" s="72"/>
      <c r="F7" s="72"/>
      <c r="G7" s="72"/>
      <c r="H7" s="72"/>
      <c r="I7" s="72"/>
      <c r="J7" s="63"/>
      <c r="K7" s="63"/>
      <c r="L7" s="63"/>
      <c r="M7" s="63"/>
      <c r="N7" s="63"/>
      <c r="O7" s="123">
        <f>SUMPRODUCT(CLIN2_Labour102[[#This Row],[Man-Days
2023]:[Man-Days
2027]],CLIN2_Labour102[[#This Row],[Lab-rate
2023]:[Lab-rate
2027]])</f>
        <v>0</v>
      </c>
      <c r="P7" s="9"/>
      <c r="Q7" s="69">
        <f>(CLIN2_Labour102[[#This Row],[Extended cost]]+CLIN2_Labour102[[#This Row],[Expat Allowance (ONLY if applicable)]])*$V$2</f>
        <v>0</v>
      </c>
      <c r="R7" s="69">
        <f>CLIN2_Labour102[[#This Row],[Extended cost]]+CLIN2_Labour102[[#This Row],[Expat Allowance (ONLY if applicable)]]+CLIN2_Labour102[[#This Row],[Profit ]]</f>
        <v>0</v>
      </c>
    </row>
    <row r="8" spans="2:29" ht="15" customHeight="1" x14ac:dyDescent="0.3">
      <c r="B8" t="s">
        <v>1584</v>
      </c>
      <c r="C8" s="126" t="s">
        <v>436</v>
      </c>
      <c r="D8" s="37"/>
      <c r="E8" s="72"/>
      <c r="F8" s="72"/>
      <c r="G8" s="72"/>
      <c r="H8" s="72"/>
      <c r="I8" s="72"/>
      <c r="J8" s="63"/>
      <c r="K8" s="63"/>
      <c r="L8" s="63"/>
      <c r="M8" s="63"/>
      <c r="N8" s="63"/>
      <c r="O8" s="123">
        <f>SUMPRODUCT(CLIN2_Labour102[[#This Row],[Man-Days
2023]:[Man-Days
2027]],CLIN2_Labour102[[#This Row],[Lab-rate
2023]:[Lab-rate
2027]])</f>
        <v>0</v>
      </c>
      <c r="P8" s="9"/>
      <c r="Q8" s="69">
        <f>(CLIN2_Labour102[[#This Row],[Extended cost]]+CLIN2_Labour102[[#This Row],[Expat Allowance (ONLY if applicable)]])*$V$2</f>
        <v>0</v>
      </c>
      <c r="R8" s="69">
        <f>CLIN2_Labour102[[#This Row],[Extended cost]]+CLIN2_Labour102[[#This Row],[Expat Allowance (ONLY if applicable)]]+CLIN2_Labour102[[#This Row],[Profit ]]</f>
        <v>0</v>
      </c>
    </row>
    <row r="9" spans="2:29" ht="15" customHeight="1" x14ac:dyDescent="0.3">
      <c r="B9" t="s">
        <v>1585</v>
      </c>
      <c r="C9" s="126" t="s">
        <v>436</v>
      </c>
      <c r="D9" s="37"/>
      <c r="E9" s="72"/>
      <c r="F9" s="72"/>
      <c r="G9" s="72"/>
      <c r="H9" s="72"/>
      <c r="I9" s="72"/>
      <c r="J9" s="63"/>
      <c r="K9" s="63"/>
      <c r="L9" s="63"/>
      <c r="M9" s="63"/>
      <c r="N9" s="63"/>
      <c r="O9" s="123">
        <f>SUMPRODUCT(CLIN2_Labour102[[#This Row],[Man-Days
2023]:[Man-Days
2027]],CLIN2_Labour102[[#This Row],[Lab-rate
2023]:[Lab-rate
2027]])</f>
        <v>0</v>
      </c>
      <c r="P9" s="9"/>
      <c r="Q9" s="69">
        <f>(CLIN2_Labour102[[#This Row],[Extended cost]]+CLIN2_Labour102[[#This Row],[Expat Allowance (ONLY if applicable)]])*$V$2</f>
        <v>0</v>
      </c>
      <c r="R9" s="69">
        <f>CLIN2_Labour102[[#This Row],[Extended cost]]+CLIN2_Labour102[[#This Row],[Expat Allowance (ONLY if applicable)]]+CLIN2_Labour102[[#This Row],[Profit ]]</f>
        <v>0</v>
      </c>
    </row>
    <row r="10" spans="2:29" ht="15" customHeight="1" x14ac:dyDescent="0.3">
      <c r="B10" t="s">
        <v>1586</v>
      </c>
      <c r="C10" s="126" t="s">
        <v>436</v>
      </c>
      <c r="D10" s="37"/>
      <c r="E10" s="72"/>
      <c r="F10" s="72"/>
      <c r="G10" s="72"/>
      <c r="H10" s="72"/>
      <c r="I10" s="72"/>
      <c r="J10" s="63"/>
      <c r="K10" s="63"/>
      <c r="L10" s="63"/>
      <c r="M10" s="63"/>
      <c r="N10" s="63"/>
      <c r="O10" s="123">
        <f>SUMPRODUCT(CLIN2_Labour102[[#This Row],[Man-Days
2023]:[Man-Days
2027]],CLIN2_Labour102[[#This Row],[Lab-rate
2023]:[Lab-rate
2027]])</f>
        <v>0</v>
      </c>
      <c r="P10" s="9"/>
      <c r="Q10" s="69">
        <f>(CLIN2_Labour102[[#This Row],[Extended cost]]+CLIN2_Labour102[[#This Row],[Expat Allowance (ONLY if applicable)]])*$V$2</f>
        <v>0</v>
      </c>
      <c r="R10" s="69">
        <f>CLIN2_Labour102[[#This Row],[Extended cost]]+CLIN2_Labour102[[#This Row],[Expat Allowance (ONLY if applicable)]]+CLIN2_Labour102[[#This Row],[Profit ]]</f>
        <v>0</v>
      </c>
    </row>
    <row r="11" spans="2:29" ht="15" customHeight="1" x14ac:dyDescent="0.3">
      <c r="B11" t="s">
        <v>316</v>
      </c>
      <c r="C11" s="126" t="s">
        <v>436</v>
      </c>
      <c r="D11" s="37"/>
      <c r="E11" s="72"/>
      <c r="F11" s="72"/>
      <c r="G11" s="72"/>
      <c r="H11" s="72"/>
      <c r="I11" s="72"/>
      <c r="J11" s="63"/>
      <c r="K11" s="63"/>
      <c r="L11" s="63"/>
      <c r="M11" s="63"/>
      <c r="N11" s="63"/>
      <c r="O11" s="123">
        <f>SUMPRODUCT(CLIN2_Labour102[[#This Row],[Man-Days
2023]:[Man-Days
2027]],CLIN2_Labour102[[#This Row],[Lab-rate
2023]:[Lab-rate
2027]])</f>
        <v>0</v>
      </c>
      <c r="P11" s="9"/>
      <c r="Q11" s="69">
        <f>(CLIN2_Labour102[[#This Row],[Extended cost]]+CLIN2_Labour102[[#This Row],[Expat Allowance (ONLY if applicable)]])*$V$2</f>
        <v>0</v>
      </c>
      <c r="R11" s="69">
        <f>CLIN2_Labour102[[#This Row],[Extended cost]]+CLIN2_Labour102[[#This Row],[Expat Allowance (ONLY if applicable)]]+CLIN2_Labour102[[#This Row],[Profit ]]</f>
        <v>0</v>
      </c>
    </row>
    <row r="12" spans="2:29" ht="15" customHeight="1" x14ac:dyDescent="0.3">
      <c r="B12" t="s">
        <v>1587</v>
      </c>
      <c r="C12" s="126" t="s">
        <v>436</v>
      </c>
      <c r="D12" s="37"/>
      <c r="E12" s="72"/>
      <c r="F12" s="72"/>
      <c r="G12" s="72"/>
      <c r="H12" s="72"/>
      <c r="I12" s="72"/>
      <c r="J12" s="63"/>
      <c r="K12" s="63"/>
      <c r="L12" s="63"/>
      <c r="M12" s="63"/>
      <c r="N12" s="63"/>
      <c r="O12" s="123">
        <f>SUMPRODUCT(CLIN2_Labour102[[#This Row],[Man-Days
2023]:[Man-Days
2027]],CLIN2_Labour102[[#This Row],[Lab-rate
2023]:[Lab-rate
2027]])</f>
        <v>0</v>
      </c>
      <c r="P12" s="9"/>
      <c r="Q12" s="69">
        <f>(CLIN2_Labour102[[#This Row],[Extended cost]]+CLIN2_Labour102[[#This Row],[Expat Allowance (ONLY if applicable)]])*$V$2</f>
        <v>0</v>
      </c>
      <c r="R12" s="69">
        <f>CLIN2_Labour102[[#This Row],[Extended cost]]+CLIN2_Labour102[[#This Row],[Expat Allowance (ONLY if applicable)]]+CLIN2_Labour102[[#This Row],[Profit ]]</f>
        <v>0</v>
      </c>
    </row>
    <row r="13" spans="2:29" ht="15" customHeight="1" x14ac:dyDescent="0.3">
      <c r="B13" t="s">
        <v>1588</v>
      </c>
      <c r="C13" s="126" t="s">
        <v>436</v>
      </c>
      <c r="D13" s="37"/>
      <c r="E13" s="72"/>
      <c r="F13" s="72"/>
      <c r="G13" s="72"/>
      <c r="H13" s="72"/>
      <c r="I13" s="72"/>
      <c r="J13" s="63"/>
      <c r="K13" s="63"/>
      <c r="L13" s="63"/>
      <c r="M13" s="63"/>
      <c r="N13" s="63"/>
      <c r="O13" s="123">
        <f>SUMPRODUCT(CLIN2_Labour102[[#This Row],[Man-Days
2023]:[Man-Days
2027]],CLIN2_Labour102[[#This Row],[Lab-rate
2023]:[Lab-rate
2027]])</f>
        <v>0</v>
      </c>
      <c r="P13" s="9"/>
      <c r="Q13" s="69">
        <f>(CLIN2_Labour102[[#This Row],[Extended cost]]+CLIN2_Labour102[[#This Row],[Expat Allowance (ONLY if applicable)]])*$V$2</f>
        <v>0</v>
      </c>
      <c r="R13" s="69">
        <f>CLIN2_Labour102[[#This Row],[Extended cost]]+CLIN2_Labour102[[#This Row],[Expat Allowance (ONLY if applicable)]]+CLIN2_Labour102[[#This Row],[Profit ]]</f>
        <v>0</v>
      </c>
    </row>
    <row r="14" spans="2:29" ht="15" customHeight="1" x14ac:dyDescent="0.3">
      <c r="B14" t="s">
        <v>1589</v>
      </c>
      <c r="C14" s="126" t="s">
        <v>436</v>
      </c>
      <c r="D14" s="37"/>
      <c r="E14" s="72"/>
      <c r="F14" s="72"/>
      <c r="G14" s="72"/>
      <c r="H14" s="72"/>
      <c r="I14" s="72"/>
      <c r="J14" s="63"/>
      <c r="K14" s="63"/>
      <c r="L14" s="63"/>
      <c r="M14" s="63"/>
      <c r="N14" s="63"/>
      <c r="O14" s="123">
        <f>SUMPRODUCT(CLIN2_Labour102[[#This Row],[Man-Days
2023]:[Man-Days
2027]],CLIN2_Labour102[[#This Row],[Lab-rate
2023]:[Lab-rate
2027]])</f>
        <v>0</v>
      </c>
      <c r="P14" s="9"/>
      <c r="Q14" s="69">
        <f>(CLIN2_Labour102[[#This Row],[Extended cost]]+CLIN2_Labour102[[#This Row],[Expat Allowance (ONLY if applicable)]])*$V$2</f>
        <v>0</v>
      </c>
      <c r="R14" s="69">
        <f>CLIN2_Labour102[[#This Row],[Extended cost]]+CLIN2_Labour102[[#This Row],[Expat Allowance (ONLY if applicable)]]+CLIN2_Labour102[[#This Row],[Profit ]]</f>
        <v>0</v>
      </c>
    </row>
    <row r="15" spans="2:29" ht="15" customHeight="1" x14ac:dyDescent="0.3">
      <c r="B15" t="s">
        <v>1590</v>
      </c>
      <c r="C15" s="126" t="s">
        <v>436</v>
      </c>
      <c r="D15" s="37"/>
      <c r="E15" s="72"/>
      <c r="F15" s="72"/>
      <c r="G15" s="72"/>
      <c r="H15" s="72"/>
      <c r="I15" s="72"/>
      <c r="J15" s="63"/>
      <c r="K15" s="63"/>
      <c r="L15" s="63"/>
      <c r="M15" s="63"/>
      <c r="N15" s="63"/>
      <c r="O15" s="123">
        <f>SUMPRODUCT(CLIN2_Labour102[[#This Row],[Man-Days
2023]:[Man-Days
2027]],CLIN2_Labour102[[#This Row],[Lab-rate
2023]:[Lab-rate
2027]])</f>
        <v>0</v>
      </c>
      <c r="P15" s="9"/>
      <c r="Q15" s="69">
        <f>(CLIN2_Labour102[[#This Row],[Extended cost]]+CLIN2_Labour102[[#This Row],[Expat Allowance (ONLY if applicable)]])*$V$2</f>
        <v>0</v>
      </c>
      <c r="R15" s="69">
        <f>CLIN2_Labour102[[#This Row],[Extended cost]]+CLIN2_Labour102[[#This Row],[Expat Allowance (ONLY if applicable)]]+CLIN2_Labour102[[#This Row],[Profit ]]</f>
        <v>0</v>
      </c>
    </row>
    <row r="16" spans="2:29" ht="15" customHeight="1" x14ac:dyDescent="0.3">
      <c r="B16" t="s">
        <v>1591</v>
      </c>
      <c r="C16" s="126" t="s">
        <v>436</v>
      </c>
      <c r="D16" s="37"/>
      <c r="E16" s="72"/>
      <c r="F16" s="72"/>
      <c r="G16" s="72"/>
      <c r="H16" s="72"/>
      <c r="I16" s="72"/>
      <c r="J16" s="63"/>
      <c r="K16" s="63"/>
      <c r="L16" s="63"/>
      <c r="M16" s="63"/>
      <c r="N16" s="63"/>
      <c r="O16" s="123">
        <f>SUMPRODUCT(CLIN2_Labour102[[#This Row],[Man-Days
2023]:[Man-Days
2027]],CLIN2_Labour102[[#This Row],[Lab-rate
2023]:[Lab-rate
2027]])</f>
        <v>0</v>
      </c>
      <c r="P16" s="9"/>
      <c r="Q16" s="69">
        <f>(CLIN2_Labour102[[#This Row],[Extended cost]]+CLIN2_Labour102[[#This Row],[Expat Allowance (ONLY if applicable)]])*$V$2</f>
        <v>0</v>
      </c>
      <c r="R16" s="69">
        <f>CLIN2_Labour102[[#This Row],[Extended cost]]+CLIN2_Labour102[[#This Row],[Expat Allowance (ONLY if applicable)]]+CLIN2_Labour102[[#This Row],[Profit ]]</f>
        <v>0</v>
      </c>
    </row>
    <row r="17" spans="2:19" ht="15" customHeight="1" x14ac:dyDescent="0.3">
      <c r="B17" t="s">
        <v>1592</v>
      </c>
      <c r="C17" s="126" t="s">
        <v>436</v>
      </c>
      <c r="D17" s="37"/>
      <c r="E17" s="72"/>
      <c r="F17" s="72"/>
      <c r="G17" s="72"/>
      <c r="H17" s="72"/>
      <c r="I17" s="72"/>
      <c r="J17" s="63"/>
      <c r="K17" s="63"/>
      <c r="L17" s="63"/>
      <c r="M17" s="63"/>
      <c r="N17" s="63"/>
      <c r="O17" s="123">
        <f>SUMPRODUCT(CLIN2_Labour102[[#This Row],[Man-Days
2023]:[Man-Days
2027]],CLIN2_Labour102[[#This Row],[Lab-rate
2023]:[Lab-rate
2027]])</f>
        <v>0</v>
      </c>
      <c r="P17" s="9"/>
      <c r="Q17" s="69">
        <f>(CLIN2_Labour102[[#This Row],[Extended cost]]+CLIN2_Labour102[[#This Row],[Expat Allowance (ONLY if applicable)]])*$V$2</f>
        <v>0</v>
      </c>
      <c r="R17" s="69">
        <f>CLIN2_Labour102[[#This Row],[Extended cost]]+CLIN2_Labour102[[#This Row],[Expat Allowance (ONLY if applicable)]]+CLIN2_Labour102[[#This Row],[Profit ]]</f>
        <v>0</v>
      </c>
    </row>
    <row r="18" spans="2:19" ht="15" customHeight="1" x14ac:dyDescent="0.3">
      <c r="B18" t="s">
        <v>1593</v>
      </c>
      <c r="C18" s="126" t="s">
        <v>436</v>
      </c>
      <c r="D18" s="37"/>
      <c r="E18" s="72"/>
      <c r="F18" s="72"/>
      <c r="G18" s="72"/>
      <c r="H18" s="72"/>
      <c r="I18" s="72"/>
      <c r="J18" s="63"/>
      <c r="K18" s="63"/>
      <c r="L18" s="63"/>
      <c r="M18" s="63"/>
      <c r="N18" s="63"/>
      <c r="O18" s="123">
        <f>SUMPRODUCT(CLIN2_Labour102[[#This Row],[Man-Days
2023]:[Man-Days
2027]],CLIN2_Labour102[[#This Row],[Lab-rate
2023]:[Lab-rate
2027]])</f>
        <v>0</v>
      </c>
      <c r="P18" s="9"/>
      <c r="Q18" s="69">
        <f>(CLIN2_Labour102[[#This Row],[Extended cost]]+CLIN2_Labour102[[#This Row],[Expat Allowance (ONLY if applicable)]])*$V$2</f>
        <v>0</v>
      </c>
      <c r="R18" s="69">
        <f>CLIN2_Labour102[[#This Row],[Extended cost]]+CLIN2_Labour102[[#This Row],[Expat Allowance (ONLY if applicable)]]+CLIN2_Labour102[[#This Row],[Profit ]]</f>
        <v>0</v>
      </c>
    </row>
    <row r="19" spans="2:19" ht="15" customHeight="1" x14ac:dyDescent="0.3">
      <c r="B19" t="s">
        <v>1594</v>
      </c>
      <c r="C19" s="126" t="s">
        <v>436</v>
      </c>
      <c r="D19" s="37"/>
      <c r="E19" s="72"/>
      <c r="F19" s="72"/>
      <c r="G19" s="72"/>
      <c r="H19" s="72"/>
      <c r="I19" s="72"/>
      <c r="J19" s="63"/>
      <c r="K19" s="63"/>
      <c r="L19" s="63"/>
      <c r="M19" s="63"/>
      <c r="N19" s="63"/>
      <c r="O19" s="123">
        <f>SUMPRODUCT(CLIN2_Labour102[[#This Row],[Man-Days
2023]:[Man-Days
2027]],CLIN2_Labour102[[#This Row],[Lab-rate
2023]:[Lab-rate
2027]])</f>
        <v>0</v>
      </c>
      <c r="P19" s="9"/>
      <c r="Q19" s="69">
        <f>(CLIN2_Labour102[[#This Row],[Extended cost]]+CLIN2_Labour102[[#This Row],[Expat Allowance (ONLY if applicable)]])*$V$2</f>
        <v>0</v>
      </c>
      <c r="R19" s="69">
        <f>CLIN2_Labour102[[#This Row],[Extended cost]]+CLIN2_Labour102[[#This Row],[Expat Allowance (ONLY if applicable)]]+CLIN2_Labour102[[#This Row],[Profit ]]</f>
        <v>0</v>
      </c>
    </row>
    <row r="20" spans="2:19" ht="15" customHeight="1" x14ac:dyDescent="0.3">
      <c r="B20" t="s">
        <v>1595</v>
      </c>
      <c r="C20" s="126" t="s">
        <v>436</v>
      </c>
      <c r="D20" s="37"/>
      <c r="E20" s="72"/>
      <c r="F20" s="72"/>
      <c r="G20" s="72"/>
      <c r="H20" s="72"/>
      <c r="I20" s="72"/>
      <c r="J20" s="63"/>
      <c r="K20" s="63"/>
      <c r="L20" s="63"/>
      <c r="M20" s="63"/>
      <c r="N20" s="63"/>
      <c r="O20" s="123">
        <f>SUMPRODUCT(CLIN2_Labour102[[#This Row],[Man-Days
2023]:[Man-Days
2027]],CLIN2_Labour102[[#This Row],[Lab-rate
2023]:[Lab-rate
2027]])</f>
        <v>0</v>
      </c>
      <c r="P20" s="9"/>
      <c r="Q20" s="69">
        <f>(CLIN2_Labour102[[#This Row],[Extended cost]]+CLIN2_Labour102[[#This Row],[Expat Allowance (ONLY if applicable)]])*$V$2</f>
        <v>0</v>
      </c>
      <c r="R20" s="69">
        <f>CLIN2_Labour102[[#This Row],[Extended cost]]+CLIN2_Labour102[[#This Row],[Expat Allowance (ONLY if applicable)]]+CLIN2_Labour102[[#This Row],[Profit ]]</f>
        <v>0</v>
      </c>
    </row>
    <row r="21" spans="2:19" ht="15" customHeight="1" x14ac:dyDescent="0.3">
      <c r="B21" t="s">
        <v>1596</v>
      </c>
      <c r="C21" s="126" t="s">
        <v>436</v>
      </c>
      <c r="D21" s="37"/>
      <c r="E21" s="72"/>
      <c r="F21" s="72"/>
      <c r="G21" s="72"/>
      <c r="H21" s="72"/>
      <c r="I21" s="72"/>
      <c r="J21" s="63"/>
      <c r="K21" s="63"/>
      <c r="L21" s="63"/>
      <c r="M21" s="63"/>
      <c r="N21" s="63"/>
      <c r="O21" s="123">
        <f>SUMPRODUCT(CLIN2_Labour102[[#This Row],[Man-Days
2023]:[Man-Days
2027]],CLIN2_Labour102[[#This Row],[Lab-rate
2023]:[Lab-rate
2027]])</f>
        <v>0</v>
      </c>
      <c r="P21" s="9"/>
      <c r="Q21" s="69">
        <f>(CLIN2_Labour102[[#This Row],[Extended cost]]+CLIN2_Labour102[[#This Row],[Expat Allowance (ONLY if applicable)]])*$V$2</f>
        <v>0</v>
      </c>
      <c r="R21" s="69">
        <f>CLIN2_Labour102[[#This Row],[Extended cost]]+CLIN2_Labour102[[#This Row],[Expat Allowance (ONLY if applicable)]]+CLIN2_Labour102[[#This Row],[Profit ]]</f>
        <v>0</v>
      </c>
    </row>
    <row r="22" spans="2:19" ht="15" customHeight="1" x14ac:dyDescent="0.3">
      <c r="B22" t="s">
        <v>322</v>
      </c>
      <c r="C22" s="126" t="s">
        <v>436</v>
      </c>
      <c r="D22" s="37"/>
      <c r="E22" s="72"/>
      <c r="F22" s="72"/>
      <c r="G22" s="72"/>
      <c r="H22" s="72"/>
      <c r="I22" s="72"/>
      <c r="J22" s="63"/>
      <c r="K22" s="63"/>
      <c r="L22" s="63"/>
      <c r="M22" s="63"/>
      <c r="N22" s="63"/>
      <c r="O22" s="123">
        <f>SUMPRODUCT(CLIN2_Labour102[[#This Row],[Man-Days
2023]:[Man-Days
2027]],CLIN2_Labour102[[#This Row],[Lab-rate
2023]:[Lab-rate
2027]])</f>
        <v>0</v>
      </c>
      <c r="P22" s="9"/>
      <c r="Q22" s="69">
        <f>(CLIN2_Labour102[[#This Row],[Extended cost]]+CLIN2_Labour102[[#This Row],[Expat Allowance (ONLY if applicable)]])*$V$2</f>
        <v>0</v>
      </c>
      <c r="R22" s="69">
        <f>CLIN2_Labour102[[#This Row],[Extended cost]]+CLIN2_Labour102[[#This Row],[Expat Allowance (ONLY if applicable)]]+CLIN2_Labour102[[#This Row],[Profit ]]</f>
        <v>0</v>
      </c>
    </row>
    <row r="23" spans="2:19" ht="15" customHeight="1" x14ac:dyDescent="0.3">
      <c r="B23" t="s">
        <v>323</v>
      </c>
      <c r="C23" s="126" t="s">
        <v>436</v>
      </c>
      <c r="D23" s="136"/>
      <c r="E23" s="137"/>
      <c r="F23" s="137"/>
      <c r="G23" s="137"/>
      <c r="H23" s="137"/>
      <c r="I23" s="137"/>
      <c r="J23" s="138"/>
      <c r="K23" s="138"/>
      <c r="L23" s="138"/>
      <c r="M23" s="138"/>
      <c r="N23" s="138"/>
      <c r="O23" s="123">
        <f>SUMPRODUCT(CLIN2_Labour102[[#This Row],[Man-Days
2023]:[Man-Days
2027]],CLIN2_Labour102[[#This Row],[Lab-rate
2023]:[Lab-rate
2027]])</f>
        <v>0</v>
      </c>
      <c r="P23" s="139"/>
      <c r="Q23" s="140">
        <f>(CLIN2_Labour102[[#This Row],[Extended cost]]+CLIN2_Labour102[[#This Row],[Expat Allowance (ONLY if applicable)]])*$V$2</f>
        <v>0</v>
      </c>
      <c r="R23" s="140">
        <f>CLIN2_Labour102[[#This Row],[Extended cost]]+CLIN2_Labour102[[#This Row],[Expat Allowance (ONLY if applicable)]]+CLIN2_Labour102[[#This Row],[Profit ]]</f>
        <v>0</v>
      </c>
      <c r="S23" s="141"/>
    </row>
    <row r="24" spans="2:19" ht="15" customHeight="1" x14ac:dyDescent="0.3">
      <c r="B24" t="s">
        <v>325</v>
      </c>
      <c r="C24" s="126" t="s">
        <v>436</v>
      </c>
      <c r="D24" s="143"/>
      <c r="E24" s="144"/>
      <c r="F24" s="144"/>
      <c r="G24" s="144"/>
      <c r="H24" s="144"/>
      <c r="I24" s="144"/>
      <c r="J24" s="145"/>
      <c r="K24" s="145"/>
      <c r="L24" s="145"/>
      <c r="M24" s="145"/>
      <c r="N24" s="145"/>
      <c r="O24" s="123">
        <f>SUMPRODUCT(CLIN2_Labour102[[#This Row],[Man-Days
2023]:[Man-Days
2027]],CLIN2_Labour102[[#This Row],[Lab-rate
2023]:[Lab-rate
2027]])</f>
        <v>0</v>
      </c>
      <c r="P24" s="146"/>
      <c r="Q24" s="147">
        <f>(CLIN2_Labour102[[#This Row],[Extended cost]]+CLIN2_Labour102[[#This Row],[Expat Allowance (ONLY if applicable)]])*$V$2</f>
        <v>0</v>
      </c>
      <c r="R24" s="147">
        <f>CLIN2_Labour102[[#This Row],[Extended cost]]+CLIN2_Labour102[[#This Row],[Expat Allowance (ONLY if applicable)]]+CLIN2_Labour102[[#This Row],[Profit ]]</f>
        <v>0</v>
      </c>
      <c r="S24" s="148"/>
    </row>
    <row r="25" spans="2:19" ht="15" customHeight="1" x14ac:dyDescent="0.3">
      <c r="B25" t="s">
        <v>326</v>
      </c>
      <c r="C25" s="126" t="s">
        <v>436</v>
      </c>
      <c r="D25" s="136"/>
      <c r="E25" s="137"/>
      <c r="F25" s="137"/>
      <c r="G25" s="137"/>
      <c r="H25" s="137"/>
      <c r="I25" s="137"/>
      <c r="J25" s="138"/>
      <c r="K25" s="138"/>
      <c r="L25" s="138"/>
      <c r="M25" s="138"/>
      <c r="N25" s="138"/>
      <c r="O25" s="123">
        <f>SUMPRODUCT(CLIN2_Labour102[[#This Row],[Man-Days
2023]:[Man-Days
2027]],CLIN2_Labour102[[#This Row],[Lab-rate
2023]:[Lab-rate
2027]])</f>
        <v>0</v>
      </c>
      <c r="P25" s="139"/>
      <c r="Q25" s="140">
        <f>(CLIN2_Labour102[[#This Row],[Extended cost]]+CLIN2_Labour102[[#This Row],[Expat Allowance (ONLY if applicable)]])*$V$2</f>
        <v>0</v>
      </c>
      <c r="R25" s="140">
        <f>CLIN2_Labour102[[#This Row],[Extended cost]]+CLIN2_Labour102[[#This Row],[Expat Allowance (ONLY if applicable)]]+CLIN2_Labour102[[#This Row],[Profit ]]</f>
        <v>0</v>
      </c>
      <c r="S25" s="141"/>
    </row>
    <row r="26" spans="2:19" ht="15" customHeight="1" x14ac:dyDescent="0.3">
      <c r="B26" t="s">
        <v>1597</v>
      </c>
      <c r="C26" s="126" t="s">
        <v>436</v>
      </c>
      <c r="D26" s="37"/>
      <c r="E26" s="72"/>
      <c r="F26" s="72"/>
      <c r="G26" s="72"/>
      <c r="H26" s="72"/>
      <c r="I26" s="72"/>
      <c r="J26" s="63"/>
      <c r="K26" s="63"/>
      <c r="L26" s="63"/>
      <c r="M26" s="63"/>
      <c r="N26" s="63"/>
      <c r="O26" s="123">
        <f>SUMPRODUCT(CLIN2_Labour102[[#This Row],[Man-Days
2023]:[Man-Days
2027]],CLIN2_Labour102[[#This Row],[Lab-rate
2023]:[Lab-rate
2027]])</f>
        <v>0</v>
      </c>
      <c r="P26" s="9"/>
      <c r="Q26" s="69">
        <f>(CLIN2_Labour102[[#This Row],[Extended cost]]+CLIN2_Labour102[[#This Row],[Expat Allowance (ONLY if applicable)]])*$V$2</f>
        <v>0</v>
      </c>
      <c r="R26" s="69">
        <f>CLIN2_Labour102[[#This Row],[Extended cost]]+CLIN2_Labour102[[#This Row],[Expat Allowance (ONLY if applicable)]]+CLIN2_Labour102[[#This Row],[Profit ]]</f>
        <v>0</v>
      </c>
    </row>
    <row r="27" spans="2:19" ht="15" customHeight="1" x14ac:dyDescent="0.3">
      <c r="B27" t="s">
        <v>1598</v>
      </c>
      <c r="C27" s="126" t="s">
        <v>436</v>
      </c>
      <c r="D27" s="37"/>
      <c r="E27" s="72"/>
      <c r="F27" s="72"/>
      <c r="G27" s="72"/>
      <c r="H27" s="72"/>
      <c r="I27" s="72"/>
      <c r="J27" s="63"/>
      <c r="K27" s="63"/>
      <c r="L27" s="63"/>
      <c r="M27" s="63"/>
      <c r="N27" s="63"/>
      <c r="O27" s="123">
        <f>SUMPRODUCT(CLIN2_Labour102[[#This Row],[Man-Days
2023]:[Man-Days
2027]],CLIN2_Labour102[[#This Row],[Lab-rate
2023]:[Lab-rate
2027]])</f>
        <v>0</v>
      </c>
      <c r="P27" s="9"/>
      <c r="Q27" s="69">
        <f>(CLIN2_Labour102[[#This Row],[Extended cost]]+CLIN2_Labour102[[#This Row],[Expat Allowance (ONLY if applicable)]])*$V$2</f>
        <v>0</v>
      </c>
      <c r="R27" s="69">
        <f>CLIN2_Labour102[[#This Row],[Extended cost]]+CLIN2_Labour102[[#This Row],[Expat Allowance (ONLY if applicable)]]+CLIN2_Labour102[[#This Row],[Profit ]]</f>
        <v>0</v>
      </c>
    </row>
    <row r="28" spans="2:19" x14ac:dyDescent="0.3">
      <c r="B28" t="s">
        <v>1599</v>
      </c>
      <c r="C28" s="126" t="s">
        <v>436</v>
      </c>
      <c r="D28" s="37"/>
      <c r="E28" s="72"/>
      <c r="F28" s="72"/>
      <c r="G28" s="72"/>
      <c r="H28" s="72"/>
      <c r="I28" s="72"/>
      <c r="J28" s="63"/>
      <c r="K28" s="63"/>
      <c r="L28" s="63"/>
      <c r="M28" s="63"/>
      <c r="N28" s="63"/>
      <c r="O28" s="123">
        <f>SUMPRODUCT(CLIN2_Labour102[[#This Row],[Man-Days
2023]:[Man-Days
2027]],CLIN2_Labour102[[#This Row],[Lab-rate
2023]:[Lab-rate
2027]])</f>
        <v>0</v>
      </c>
      <c r="P28" s="9"/>
      <c r="Q28" s="69">
        <f>(CLIN2_Labour102[[#This Row],[Extended cost]]+CLIN2_Labour102[[#This Row],[Expat Allowance (ONLY if applicable)]])*$V$2</f>
        <v>0</v>
      </c>
      <c r="R28" s="69">
        <f>CLIN2_Labour102[[#This Row],[Extended cost]]+CLIN2_Labour102[[#This Row],[Expat Allowance (ONLY if applicable)]]+CLIN2_Labour102[[#This Row],[Profit ]]</f>
        <v>0</v>
      </c>
    </row>
    <row r="29" spans="2:19" x14ac:dyDescent="0.3">
      <c r="B29" t="s">
        <v>1600</v>
      </c>
      <c r="C29" s="126" t="s">
        <v>436</v>
      </c>
      <c r="D29" s="37"/>
      <c r="E29" s="72"/>
      <c r="F29" s="72"/>
      <c r="G29" s="72"/>
      <c r="H29" s="72"/>
      <c r="I29" s="72"/>
      <c r="J29" s="63"/>
      <c r="K29" s="63"/>
      <c r="L29" s="63"/>
      <c r="M29" s="63"/>
      <c r="N29" s="63"/>
      <c r="O29" s="123">
        <f>SUMPRODUCT(CLIN2_Labour102[[#This Row],[Man-Days
2023]:[Man-Days
2027]],CLIN2_Labour102[[#This Row],[Lab-rate
2023]:[Lab-rate
2027]])</f>
        <v>0</v>
      </c>
      <c r="P29" s="9"/>
      <c r="Q29" s="69">
        <f>(CLIN2_Labour102[[#This Row],[Extended cost]]+CLIN2_Labour102[[#This Row],[Expat Allowance (ONLY if applicable)]])*$V$2</f>
        <v>0</v>
      </c>
      <c r="R29" s="69">
        <f>CLIN2_Labour102[[#This Row],[Extended cost]]+CLIN2_Labour102[[#This Row],[Expat Allowance (ONLY if applicable)]]+CLIN2_Labour102[[#This Row],[Profit ]]</f>
        <v>0</v>
      </c>
    </row>
    <row r="30" spans="2:19" x14ac:dyDescent="0.3">
      <c r="B30" t="s">
        <v>1601</v>
      </c>
      <c r="C30" s="126" t="s">
        <v>436</v>
      </c>
      <c r="D30" s="37"/>
      <c r="E30" s="72"/>
      <c r="F30" s="72"/>
      <c r="G30" s="72"/>
      <c r="H30" s="72"/>
      <c r="I30" s="72"/>
      <c r="J30" s="63"/>
      <c r="K30" s="63"/>
      <c r="L30" s="63"/>
      <c r="M30" s="63"/>
      <c r="N30" s="63"/>
      <c r="O30" s="123">
        <f>SUMPRODUCT(CLIN2_Labour102[[#This Row],[Man-Days
2023]:[Man-Days
2027]],CLIN2_Labour102[[#This Row],[Lab-rate
2023]:[Lab-rate
2027]])</f>
        <v>0</v>
      </c>
      <c r="P30" s="9"/>
      <c r="Q30" s="69">
        <f>(CLIN2_Labour102[[#This Row],[Extended cost]]+CLIN2_Labour102[[#This Row],[Expat Allowance (ONLY if applicable)]])*$V$2</f>
        <v>0</v>
      </c>
      <c r="R30" s="69">
        <f>CLIN2_Labour102[[#This Row],[Extended cost]]+CLIN2_Labour102[[#This Row],[Expat Allowance (ONLY if applicable)]]+CLIN2_Labour102[[#This Row],[Profit ]]</f>
        <v>0</v>
      </c>
    </row>
    <row r="31" spans="2:19" x14ac:dyDescent="0.3">
      <c r="B31" t="s">
        <v>1602</v>
      </c>
      <c r="C31" s="126" t="s">
        <v>436</v>
      </c>
      <c r="D31" s="37"/>
      <c r="J31" s="5"/>
      <c r="K31" s="5"/>
      <c r="L31" s="5"/>
      <c r="M31" s="5"/>
      <c r="N31" s="5"/>
      <c r="O31" s="123">
        <f>SUMPRODUCT(CLIN2_Labour102[[#This Row],[Man-Days
2023]:[Man-Days
2027]],CLIN2_Labour102[[#This Row],[Lab-rate
2023]:[Lab-rate
2027]])</f>
        <v>0</v>
      </c>
      <c r="P31" s="124"/>
      <c r="Q31" s="69">
        <f>(CLIN2_Labour102[[#This Row],[Extended cost]]+CLIN2_Labour102[[#This Row],[Expat Allowance (ONLY if applicable)]])*$V$2</f>
        <v>0</v>
      </c>
      <c r="R31" s="69">
        <f>CLIN2_Labour102[[#This Row],[Extended cost]]+CLIN2_Labour102[[#This Row],[Expat Allowance (ONLY if applicable)]]+CLIN2_Labour102[[#This Row],[Profit ]]</f>
        <v>0</v>
      </c>
    </row>
    <row r="32" spans="2:19" x14ac:dyDescent="0.3">
      <c r="B32" t="s">
        <v>1603</v>
      </c>
      <c r="C32" s="126" t="s">
        <v>436</v>
      </c>
      <c r="D32" s="37"/>
      <c r="J32" s="5"/>
      <c r="K32" s="5"/>
      <c r="L32" s="5"/>
      <c r="M32" s="5"/>
      <c r="N32" s="5"/>
      <c r="O32" s="123">
        <f>SUMPRODUCT(CLIN2_Labour102[[#This Row],[Man-Days
2023]:[Man-Days
2027]],CLIN2_Labour102[[#This Row],[Lab-rate
2023]:[Lab-rate
2027]])</f>
        <v>0</v>
      </c>
      <c r="P32" s="124"/>
      <c r="Q32" s="69">
        <f>(CLIN2_Labour102[[#This Row],[Extended cost]]+CLIN2_Labour102[[#This Row],[Expat Allowance (ONLY if applicable)]])*$V$2</f>
        <v>0</v>
      </c>
      <c r="R32" s="69">
        <f>CLIN2_Labour102[[#This Row],[Extended cost]]+CLIN2_Labour102[[#This Row],[Expat Allowance (ONLY if applicable)]]+CLIN2_Labour102[[#This Row],[Profit ]]</f>
        <v>0</v>
      </c>
    </row>
    <row r="33" spans="2:18" x14ac:dyDescent="0.3">
      <c r="B33" t="s">
        <v>1604</v>
      </c>
      <c r="C33" s="126" t="s">
        <v>436</v>
      </c>
      <c r="D33" s="37"/>
      <c r="J33" s="5"/>
      <c r="K33" s="5"/>
      <c r="L33" s="5"/>
      <c r="M33" s="5"/>
      <c r="N33" s="5"/>
      <c r="O33" s="123">
        <f>SUMPRODUCT(CLIN2_Labour102[[#This Row],[Man-Days
2023]:[Man-Days
2027]],CLIN2_Labour102[[#This Row],[Lab-rate
2023]:[Lab-rate
2027]])</f>
        <v>0</v>
      </c>
      <c r="P33" s="124"/>
      <c r="Q33" s="69">
        <f>(CLIN2_Labour102[[#This Row],[Extended cost]]+CLIN2_Labour102[[#This Row],[Expat Allowance (ONLY if applicable)]])*$V$2</f>
        <v>0</v>
      </c>
      <c r="R33" s="69">
        <f>CLIN2_Labour102[[#This Row],[Extended cost]]+CLIN2_Labour102[[#This Row],[Expat Allowance (ONLY if applicable)]]+CLIN2_Labour102[[#This Row],[Profit ]]</f>
        <v>0</v>
      </c>
    </row>
    <row r="34" spans="2:18" x14ac:dyDescent="0.3">
      <c r="B34" t="s">
        <v>1605</v>
      </c>
      <c r="C34" s="126" t="s">
        <v>436</v>
      </c>
      <c r="D34" s="37"/>
      <c r="J34" s="5"/>
      <c r="K34" s="5"/>
      <c r="L34" s="5"/>
      <c r="M34" s="5"/>
      <c r="N34" s="5"/>
      <c r="O34" s="123">
        <f>SUMPRODUCT(CLIN2_Labour102[[#This Row],[Man-Days
2023]:[Man-Days
2027]],CLIN2_Labour102[[#This Row],[Lab-rate
2023]:[Lab-rate
2027]])</f>
        <v>0</v>
      </c>
      <c r="P34" s="124"/>
      <c r="Q34" s="69">
        <f>(CLIN2_Labour102[[#This Row],[Extended cost]]+CLIN2_Labour102[[#This Row],[Expat Allowance (ONLY if applicable)]])*$V$2</f>
        <v>0</v>
      </c>
      <c r="R34" s="69">
        <f>CLIN2_Labour102[[#This Row],[Extended cost]]+CLIN2_Labour102[[#This Row],[Expat Allowance (ONLY if applicable)]]+CLIN2_Labour102[[#This Row],[Profit ]]</f>
        <v>0</v>
      </c>
    </row>
    <row r="35" spans="2:18" x14ac:dyDescent="0.3">
      <c r="B35" t="s">
        <v>1606</v>
      </c>
      <c r="C35" s="126" t="s">
        <v>436</v>
      </c>
      <c r="D35" s="37"/>
      <c r="J35" s="5"/>
      <c r="K35" s="5"/>
      <c r="L35" s="5"/>
      <c r="M35" s="5"/>
      <c r="N35" s="5"/>
      <c r="O35" s="123">
        <f>SUMPRODUCT(CLIN2_Labour102[[#This Row],[Man-Days
2023]:[Man-Days
2027]],CLIN2_Labour102[[#This Row],[Lab-rate
2023]:[Lab-rate
2027]])</f>
        <v>0</v>
      </c>
      <c r="P35" s="124"/>
      <c r="Q35" s="69">
        <f>(CLIN2_Labour102[[#This Row],[Extended cost]]+CLIN2_Labour102[[#This Row],[Expat Allowance (ONLY if applicable)]])*$V$2</f>
        <v>0</v>
      </c>
      <c r="R35" s="69">
        <f>CLIN2_Labour102[[#This Row],[Extended cost]]+CLIN2_Labour102[[#This Row],[Expat Allowance (ONLY if applicable)]]+CLIN2_Labour102[[#This Row],[Profit ]]</f>
        <v>0</v>
      </c>
    </row>
    <row r="36" spans="2:18" x14ac:dyDescent="0.3">
      <c r="B36" t="s">
        <v>1607</v>
      </c>
      <c r="C36" s="126" t="s">
        <v>436</v>
      </c>
      <c r="D36" s="37"/>
      <c r="J36" s="5"/>
      <c r="K36" s="5"/>
      <c r="L36" s="5"/>
      <c r="M36" s="5"/>
      <c r="N36" s="5"/>
      <c r="O36" s="123">
        <f>SUMPRODUCT(CLIN2_Labour102[[#This Row],[Man-Days
2023]:[Man-Days
2027]],CLIN2_Labour102[[#This Row],[Lab-rate
2023]:[Lab-rate
2027]])</f>
        <v>0</v>
      </c>
      <c r="P36" s="124"/>
      <c r="Q36" s="69">
        <f>(CLIN2_Labour102[[#This Row],[Extended cost]]+CLIN2_Labour102[[#This Row],[Expat Allowance (ONLY if applicable)]])*$V$2</f>
        <v>0</v>
      </c>
      <c r="R36" s="69">
        <f>CLIN2_Labour102[[#This Row],[Extended cost]]+CLIN2_Labour102[[#This Row],[Expat Allowance (ONLY if applicable)]]+CLIN2_Labour102[[#This Row],[Profit ]]</f>
        <v>0</v>
      </c>
    </row>
    <row r="37" spans="2:18" x14ac:dyDescent="0.3">
      <c r="B37" t="s">
        <v>1608</v>
      </c>
      <c r="C37" s="126" t="s">
        <v>436</v>
      </c>
      <c r="D37" s="37"/>
      <c r="J37" s="5"/>
      <c r="K37" s="5"/>
      <c r="L37" s="5"/>
      <c r="M37" s="5"/>
      <c r="N37" s="5"/>
      <c r="O37" s="123">
        <f>SUMPRODUCT(CLIN2_Labour102[[#This Row],[Man-Days
2023]:[Man-Days
2027]],CLIN2_Labour102[[#This Row],[Lab-rate
2023]:[Lab-rate
2027]])</f>
        <v>0</v>
      </c>
      <c r="P37" s="124"/>
      <c r="Q37" s="69">
        <f>(CLIN2_Labour102[[#This Row],[Extended cost]]+CLIN2_Labour102[[#This Row],[Expat Allowance (ONLY if applicable)]])*$V$2</f>
        <v>0</v>
      </c>
      <c r="R37" s="69">
        <f>CLIN2_Labour102[[#This Row],[Extended cost]]+CLIN2_Labour102[[#This Row],[Expat Allowance (ONLY if applicable)]]+CLIN2_Labour102[[#This Row],[Profit ]]</f>
        <v>0</v>
      </c>
    </row>
    <row r="38" spans="2:18" x14ac:dyDescent="0.3">
      <c r="B38" t="s">
        <v>1609</v>
      </c>
      <c r="C38" s="126" t="s">
        <v>436</v>
      </c>
      <c r="D38" s="37"/>
      <c r="J38" s="5"/>
      <c r="K38" s="5"/>
      <c r="L38" s="5"/>
      <c r="M38" s="5"/>
      <c r="N38" s="5"/>
      <c r="O38" s="123">
        <f>SUMPRODUCT(CLIN2_Labour102[[#This Row],[Man-Days
2023]:[Man-Days
2027]],CLIN2_Labour102[[#This Row],[Lab-rate
2023]:[Lab-rate
2027]])</f>
        <v>0</v>
      </c>
      <c r="P38" s="124"/>
      <c r="Q38" s="69">
        <f>(CLIN2_Labour102[[#This Row],[Extended cost]]+CLIN2_Labour102[[#This Row],[Expat Allowance (ONLY if applicable)]])*$V$2</f>
        <v>0</v>
      </c>
      <c r="R38" s="69">
        <f>CLIN2_Labour102[[#This Row],[Extended cost]]+CLIN2_Labour102[[#This Row],[Expat Allowance (ONLY if applicable)]]+CLIN2_Labour102[[#This Row],[Profit ]]</f>
        <v>0</v>
      </c>
    </row>
    <row r="39" spans="2:18" x14ac:dyDescent="0.3">
      <c r="B39" t="s">
        <v>1610</v>
      </c>
      <c r="C39" s="126" t="s">
        <v>436</v>
      </c>
      <c r="D39" s="37"/>
      <c r="J39" s="5"/>
      <c r="K39" s="5"/>
      <c r="L39" s="5"/>
      <c r="M39" s="5"/>
      <c r="N39" s="5"/>
      <c r="O39" s="123">
        <f>SUMPRODUCT(CLIN2_Labour102[[#This Row],[Man-Days
2023]:[Man-Days
2027]],CLIN2_Labour102[[#This Row],[Lab-rate
2023]:[Lab-rate
2027]])</f>
        <v>0</v>
      </c>
      <c r="P39" s="124"/>
      <c r="Q39" s="69">
        <f>(CLIN2_Labour102[[#This Row],[Extended cost]]+CLIN2_Labour102[[#This Row],[Expat Allowance (ONLY if applicable)]])*$V$2</f>
        <v>0</v>
      </c>
      <c r="R39" s="69">
        <f>CLIN2_Labour102[[#This Row],[Extended cost]]+CLIN2_Labour102[[#This Row],[Expat Allowance (ONLY if applicable)]]+CLIN2_Labour102[[#This Row],[Profit ]]</f>
        <v>0</v>
      </c>
    </row>
    <row r="40" spans="2:18" x14ac:dyDescent="0.3">
      <c r="B40" t="s">
        <v>1611</v>
      </c>
      <c r="C40" s="126" t="s">
        <v>436</v>
      </c>
      <c r="D40" s="37"/>
      <c r="J40" s="5"/>
      <c r="K40" s="5"/>
      <c r="L40" s="5"/>
      <c r="M40" s="5"/>
      <c r="N40" s="5"/>
      <c r="O40" s="123">
        <f>SUMPRODUCT(CLIN2_Labour102[[#This Row],[Man-Days
2023]:[Man-Days
2027]],CLIN2_Labour102[[#This Row],[Lab-rate
2023]:[Lab-rate
2027]])</f>
        <v>0</v>
      </c>
      <c r="P40" s="124"/>
      <c r="Q40" s="69">
        <f>(CLIN2_Labour102[[#This Row],[Extended cost]]+CLIN2_Labour102[[#This Row],[Expat Allowance (ONLY if applicable)]])*$V$2</f>
        <v>0</v>
      </c>
      <c r="R40" s="69">
        <f>CLIN2_Labour102[[#This Row],[Extended cost]]+CLIN2_Labour102[[#This Row],[Expat Allowance (ONLY if applicable)]]+CLIN2_Labour102[[#This Row],[Profit ]]</f>
        <v>0</v>
      </c>
    </row>
    <row r="41" spans="2:18" x14ac:dyDescent="0.3">
      <c r="B41" t="s">
        <v>1612</v>
      </c>
      <c r="C41" s="126" t="s">
        <v>436</v>
      </c>
      <c r="D41" s="37"/>
      <c r="J41" s="5"/>
      <c r="K41" s="5"/>
      <c r="L41" s="5"/>
      <c r="M41" s="5"/>
      <c r="N41" s="5"/>
      <c r="O41" s="123">
        <f>SUMPRODUCT(CLIN2_Labour102[[#This Row],[Man-Days
2023]:[Man-Days
2027]],CLIN2_Labour102[[#This Row],[Lab-rate
2023]:[Lab-rate
2027]])</f>
        <v>0</v>
      </c>
      <c r="P41" s="124"/>
      <c r="Q41" s="69">
        <f>(CLIN2_Labour102[[#This Row],[Extended cost]]+CLIN2_Labour102[[#This Row],[Expat Allowance (ONLY if applicable)]])*$V$2</f>
        <v>0</v>
      </c>
      <c r="R41" s="69">
        <f>CLIN2_Labour102[[#This Row],[Extended cost]]+CLIN2_Labour102[[#This Row],[Expat Allowance (ONLY if applicable)]]+CLIN2_Labour102[[#This Row],[Profit ]]</f>
        <v>0</v>
      </c>
    </row>
    <row r="42" spans="2:18" x14ac:dyDescent="0.3">
      <c r="B42" t="s">
        <v>1613</v>
      </c>
      <c r="C42" s="126" t="s">
        <v>436</v>
      </c>
      <c r="D42" s="37"/>
      <c r="J42" s="5"/>
      <c r="K42" s="5"/>
      <c r="L42" s="5"/>
      <c r="M42" s="5"/>
      <c r="N42" s="5"/>
      <c r="O42" s="123">
        <f>SUMPRODUCT(CLIN2_Labour102[[#This Row],[Man-Days
2023]:[Man-Days
2027]],CLIN2_Labour102[[#This Row],[Lab-rate
2023]:[Lab-rate
2027]])</f>
        <v>0</v>
      </c>
      <c r="P42" s="124"/>
      <c r="Q42" s="69">
        <f>(CLIN2_Labour102[[#This Row],[Extended cost]]+CLIN2_Labour102[[#This Row],[Expat Allowance (ONLY if applicable)]])*$V$2</f>
        <v>0</v>
      </c>
      <c r="R42" s="69">
        <f>CLIN2_Labour102[[#This Row],[Extended cost]]+CLIN2_Labour102[[#This Row],[Expat Allowance (ONLY if applicable)]]+CLIN2_Labour102[[#This Row],[Profit ]]</f>
        <v>0</v>
      </c>
    </row>
    <row r="43" spans="2:18" x14ac:dyDescent="0.3">
      <c r="B43" t="s">
        <v>1614</v>
      </c>
      <c r="C43" s="126" t="s">
        <v>436</v>
      </c>
      <c r="D43" s="37"/>
      <c r="J43" s="5"/>
      <c r="K43" s="5"/>
      <c r="L43" s="5"/>
      <c r="M43" s="5"/>
      <c r="N43" s="5"/>
      <c r="O43" s="123">
        <f>SUMPRODUCT(CLIN2_Labour102[[#This Row],[Man-Days
2023]:[Man-Days
2027]],CLIN2_Labour102[[#This Row],[Lab-rate
2023]:[Lab-rate
2027]])</f>
        <v>0</v>
      </c>
      <c r="P43" s="124"/>
      <c r="Q43" s="69">
        <f>(CLIN2_Labour102[[#This Row],[Extended cost]]+CLIN2_Labour102[[#This Row],[Expat Allowance (ONLY if applicable)]])*$V$2</f>
        <v>0</v>
      </c>
      <c r="R43" s="69">
        <f>CLIN2_Labour102[[#This Row],[Extended cost]]+CLIN2_Labour102[[#This Row],[Expat Allowance (ONLY if applicable)]]+CLIN2_Labour102[[#This Row],[Profit ]]</f>
        <v>0</v>
      </c>
    </row>
    <row r="44" spans="2:18" x14ac:dyDescent="0.3">
      <c r="B44" t="s">
        <v>1615</v>
      </c>
      <c r="C44" s="126" t="s">
        <v>436</v>
      </c>
      <c r="D44" s="37"/>
      <c r="J44" s="5"/>
      <c r="K44" s="5"/>
      <c r="L44" s="5"/>
      <c r="M44" s="5"/>
      <c r="N44" s="5"/>
      <c r="O44" s="123">
        <f>SUMPRODUCT(CLIN2_Labour102[[#This Row],[Man-Days
2023]:[Man-Days
2027]],CLIN2_Labour102[[#This Row],[Lab-rate
2023]:[Lab-rate
2027]])</f>
        <v>0</v>
      </c>
      <c r="P44" s="124"/>
      <c r="Q44" s="69">
        <f>(CLIN2_Labour102[[#This Row],[Extended cost]]+CLIN2_Labour102[[#This Row],[Expat Allowance (ONLY if applicable)]])*$V$2</f>
        <v>0</v>
      </c>
      <c r="R44" s="69">
        <f>CLIN2_Labour102[[#This Row],[Extended cost]]+CLIN2_Labour102[[#This Row],[Expat Allowance (ONLY if applicable)]]+CLIN2_Labour102[[#This Row],[Profit ]]</f>
        <v>0</v>
      </c>
    </row>
    <row r="45" spans="2:18" x14ac:dyDescent="0.3">
      <c r="B45" t="s">
        <v>1616</v>
      </c>
      <c r="C45" s="126" t="s">
        <v>436</v>
      </c>
      <c r="D45" s="37"/>
      <c r="J45" s="5"/>
      <c r="K45" s="5"/>
      <c r="L45" s="5"/>
      <c r="M45" s="5"/>
      <c r="N45" s="5"/>
      <c r="O45" s="123">
        <f>SUMPRODUCT(CLIN2_Labour102[[#This Row],[Man-Days
2023]:[Man-Days
2027]],CLIN2_Labour102[[#This Row],[Lab-rate
2023]:[Lab-rate
2027]])</f>
        <v>0</v>
      </c>
      <c r="P45" s="124"/>
      <c r="Q45" s="69">
        <f>(CLIN2_Labour102[[#This Row],[Extended cost]]+CLIN2_Labour102[[#This Row],[Expat Allowance (ONLY if applicable)]])*$V$2</f>
        <v>0</v>
      </c>
      <c r="R45" s="69">
        <f>CLIN2_Labour102[[#This Row],[Extended cost]]+CLIN2_Labour102[[#This Row],[Expat Allowance (ONLY if applicable)]]+CLIN2_Labour102[[#This Row],[Profit ]]</f>
        <v>0</v>
      </c>
    </row>
    <row r="46" spans="2:18" x14ac:dyDescent="0.3">
      <c r="B46" t="s">
        <v>1617</v>
      </c>
      <c r="C46" s="126" t="s">
        <v>436</v>
      </c>
      <c r="D46" s="37"/>
      <c r="J46" s="5"/>
      <c r="K46" s="5"/>
      <c r="L46" s="5"/>
      <c r="M46" s="5"/>
      <c r="N46" s="5"/>
      <c r="O46" s="123">
        <f>SUMPRODUCT(CLIN2_Labour102[[#This Row],[Man-Days
2023]:[Man-Days
2027]],CLIN2_Labour102[[#This Row],[Lab-rate
2023]:[Lab-rate
2027]])</f>
        <v>0</v>
      </c>
      <c r="P46" s="124"/>
      <c r="Q46" s="69">
        <f>(CLIN2_Labour102[[#This Row],[Extended cost]]+CLIN2_Labour102[[#This Row],[Expat Allowance (ONLY if applicable)]])*$V$2</f>
        <v>0</v>
      </c>
      <c r="R46" s="69">
        <f>CLIN2_Labour102[[#This Row],[Extended cost]]+CLIN2_Labour102[[#This Row],[Expat Allowance (ONLY if applicable)]]+CLIN2_Labour102[[#This Row],[Profit ]]</f>
        <v>0</v>
      </c>
    </row>
    <row r="47" spans="2:18" x14ac:dyDescent="0.3">
      <c r="B47" t="s">
        <v>1682</v>
      </c>
      <c r="C47" s="126" t="s">
        <v>436</v>
      </c>
      <c r="D47" s="37"/>
      <c r="J47" s="5"/>
      <c r="K47" s="5"/>
      <c r="L47" s="5"/>
      <c r="M47" s="5"/>
      <c r="N47" s="5"/>
      <c r="O47" s="123">
        <f>SUMPRODUCT(CLIN2_Labour102[[#This Row],[Man-Days
2023]:[Man-Days
2027]],CLIN2_Labour102[[#This Row],[Lab-rate
2023]:[Lab-rate
2027]])</f>
        <v>0</v>
      </c>
      <c r="P47" s="124"/>
      <c r="Q47" s="69">
        <f>(CLIN2_Labour102[[#This Row],[Extended cost]]+CLIN2_Labour102[[#This Row],[Expat Allowance (ONLY if applicable)]])*$V$2</f>
        <v>0</v>
      </c>
      <c r="R47" s="69">
        <f>CLIN2_Labour102[[#This Row],[Extended cost]]+CLIN2_Labour102[[#This Row],[Expat Allowance (ONLY if applicable)]]+CLIN2_Labour102[[#This Row],[Profit ]]</f>
        <v>0</v>
      </c>
    </row>
    <row r="48" spans="2:18" x14ac:dyDescent="0.3">
      <c r="B48" t="s">
        <v>1683</v>
      </c>
      <c r="C48" s="126" t="s">
        <v>436</v>
      </c>
      <c r="D48" s="37"/>
      <c r="J48" s="5"/>
      <c r="K48" s="5"/>
      <c r="L48" s="5"/>
      <c r="M48" s="5"/>
      <c r="N48" s="5"/>
      <c r="O48" s="123">
        <f>SUMPRODUCT(CLIN2_Labour102[[#This Row],[Man-Days
2023]:[Man-Days
2027]],CLIN2_Labour102[[#This Row],[Lab-rate
2023]:[Lab-rate
2027]])</f>
        <v>0</v>
      </c>
      <c r="P48" s="124"/>
      <c r="Q48" s="69">
        <f>(CLIN2_Labour102[[#This Row],[Extended cost]]+CLIN2_Labour102[[#This Row],[Expat Allowance (ONLY if applicable)]])*$V$2</f>
        <v>0</v>
      </c>
      <c r="R48" s="69">
        <f>CLIN2_Labour102[[#This Row],[Extended cost]]+CLIN2_Labour102[[#This Row],[Expat Allowance (ONLY if applicable)]]+CLIN2_Labour102[[#This Row],[Profit ]]</f>
        <v>0</v>
      </c>
    </row>
    <row r="49" spans="2:19" x14ac:dyDescent="0.3">
      <c r="B49" t="s">
        <v>1684</v>
      </c>
      <c r="C49" s="126" t="s">
        <v>436</v>
      </c>
      <c r="D49" s="37"/>
      <c r="J49" s="5"/>
      <c r="K49" s="5"/>
      <c r="L49" s="5"/>
      <c r="M49" s="5"/>
      <c r="N49" s="5"/>
      <c r="O49" s="123">
        <f>SUMPRODUCT(CLIN2_Labour102[[#This Row],[Man-Days
2023]:[Man-Days
2027]],CLIN2_Labour102[[#This Row],[Lab-rate
2023]:[Lab-rate
2027]])</f>
        <v>0</v>
      </c>
      <c r="P49" s="124"/>
      <c r="Q49" s="69">
        <f>(CLIN2_Labour102[[#This Row],[Extended cost]]+CLIN2_Labour102[[#This Row],[Expat Allowance (ONLY if applicable)]])*$V$2</f>
        <v>0</v>
      </c>
      <c r="R49" s="69">
        <f>CLIN2_Labour102[[#This Row],[Extended cost]]+CLIN2_Labour102[[#This Row],[Expat Allowance (ONLY if applicable)]]+CLIN2_Labour102[[#This Row],[Profit ]]</f>
        <v>0</v>
      </c>
    </row>
    <row r="50" spans="2:19" x14ac:dyDescent="0.3">
      <c r="B50" t="s">
        <v>1685</v>
      </c>
      <c r="C50" s="126" t="s">
        <v>436</v>
      </c>
      <c r="D50" s="37"/>
      <c r="J50" s="5"/>
      <c r="K50" s="5"/>
      <c r="L50" s="5"/>
      <c r="M50" s="5"/>
      <c r="N50" s="5"/>
      <c r="O50" s="123">
        <f>SUMPRODUCT(CLIN2_Labour102[[#This Row],[Man-Days
2023]:[Man-Days
2027]],CLIN2_Labour102[[#This Row],[Lab-rate
2023]:[Lab-rate
2027]])</f>
        <v>0</v>
      </c>
      <c r="P50" s="124"/>
      <c r="Q50" s="69">
        <f>(CLIN2_Labour102[[#This Row],[Extended cost]]+CLIN2_Labour102[[#This Row],[Expat Allowance (ONLY if applicable)]])*$V$2</f>
        <v>0</v>
      </c>
      <c r="R50" s="69">
        <f>CLIN2_Labour102[[#This Row],[Extended cost]]+CLIN2_Labour102[[#This Row],[Expat Allowance (ONLY if applicable)]]+CLIN2_Labour102[[#This Row],[Profit ]]</f>
        <v>0</v>
      </c>
    </row>
    <row r="51" spans="2:19" x14ac:dyDescent="0.3">
      <c r="B51" t="s">
        <v>1576</v>
      </c>
      <c r="C51" s="126" t="s">
        <v>436</v>
      </c>
      <c r="D51" s="37"/>
      <c r="J51" s="5"/>
      <c r="K51" s="5"/>
      <c r="L51" s="5"/>
      <c r="M51" s="5"/>
      <c r="N51" s="5"/>
      <c r="O51" s="123">
        <f>SUMPRODUCT(CLIN2_Labour102[[#This Row],[Man-Days
2023]:[Man-Days
2027]],CLIN2_Labour102[[#This Row],[Lab-rate
2023]:[Lab-rate
2027]])</f>
        <v>0</v>
      </c>
      <c r="P51" s="124"/>
      <c r="Q51" s="69">
        <f>(CLIN2_Labour102[[#This Row],[Extended cost]]+CLIN2_Labour102[[#This Row],[Expat Allowance (ONLY if applicable)]])*$V$2</f>
        <v>0</v>
      </c>
      <c r="R51" s="69">
        <f>CLIN2_Labour102[[#This Row],[Extended cost]]+CLIN2_Labour102[[#This Row],[Expat Allowance (ONLY if applicable)]]+CLIN2_Labour102[[#This Row],[Profit ]]</f>
        <v>0</v>
      </c>
    </row>
    <row r="52" spans="2:19" x14ac:dyDescent="0.3">
      <c r="B52" t="s">
        <v>334</v>
      </c>
      <c r="C52" s="126" t="s">
        <v>436</v>
      </c>
      <c r="D52" s="37"/>
      <c r="J52" s="5"/>
      <c r="K52" s="5"/>
      <c r="L52" s="5"/>
      <c r="M52" s="5"/>
      <c r="N52" s="5"/>
      <c r="O52" s="123">
        <f>SUMPRODUCT(CLIN2_Labour102[[#This Row],[Man-Days
2023]:[Man-Days
2027]],CLIN2_Labour102[[#This Row],[Lab-rate
2023]:[Lab-rate
2027]])</f>
        <v>0</v>
      </c>
      <c r="P52" s="124"/>
      <c r="Q52" s="69">
        <f>(CLIN2_Labour102[[#This Row],[Extended cost]]+CLIN2_Labour102[[#This Row],[Expat Allowance (ONLY if applicable)]])*$V$2</f>
        <v>0</v>
      </c>
      <c r="R52" s="69">
        <f>CLIN2_Labour102[[#This Row],[Extended cost]]+CLIN2_Labour102[[#This Row],[Expat Allowance (ONLY if applicable)]]+CLIN2_Labour102[[#This Row],[Profit ]]</f>
        <v>0</v>
      </c>
    </row>
    <row r="53" spans="2:19" x14ac:dyDescent="0.3">
      <c r="B53" t="s">
        <v>335</v>
      </c>
      <c r="C53" s="126" t="s">
        <v>436</v>
      </c>
      <c r="D53" s="37"/>
      <c r="J53" s="5"/>
      <c r="K53" s="5"/>
      <c r="L53" s="5"/>
      <c r="M53" s="5"/>
      <c r="N53" s="5"/>
      <c r="O53" s="123">
        <f>SUMPRODUCT(CLIN2_Labour102[[#This Row],[Man-Days
2023]:[Man-Days
2027]],CLIN2_Labour102[[#This Row],[Lab-rate
2023]:[Lab-rate
2027]])</f>
        <v>0</v>
      </c>
      <c r="P53" s="124"/>
      <c r="Q53" s="69">
        <f>(CLIN2_Labour102[[#This Row],[Extended cost]]+CLIN2_Labour102[[#This Row],[Expat Allowance (ONLY if applicable)]])*$V$2</f>
        <v>0</v>
      </c>
      <c r="R53" s="69">
        <f>CLIN2_Labour102[[#This Row],[Extended cost]]+CLIN2_Labour102[[#This Row],[Expat Allowance (ONLY if applicable)]]+CLIN2_Labour102[[#This Row],[Profit ]]</f>
        <v>0</v>
      </c>
    </row>
    <row r="54" spans="2:19" x14ac:dyDescent="0.3">
      <c r="B54" t="s">
        <v>336</v>
      </c>
      <c r="C54" s="126" t="s">
        <v>436</v>
      </c>
      <c r="D54" s="37"/>
      <c r="J54" s="5"/>
      <c r="K54" s="5"/>
      <c r="L54" s="5"/>
      <c r="M54" s="5"/>
      <c r="N54" s="5"/>
      <c r="O54" s="123">
        <f>SUMPRODUCT(CLIN2_Labour102[[#This Row],[Man-Days
2023]:[Man-Days
2027]],CLIN2_Labour102[[#This Row],[Lab-rate
2023]:[Lab-rate
2027]])</f>
        <v>0</v>
      </c>
      <c r="P54" s="124"/>
      <c r="Q54" s="69">
        <f>(CLIN2_Labour102[[#This Row],[Extended cost]]+CLIN2_Labour102[[#This Row],[Expat Allowance (ONLY if applicable)]])*$V$2</f>
        <v>0</v>
      </c>
      <c r="R54" s="69">
        <f>CLIN2_Labour102[[#This Row],[Extended cost]]+CLIN2_Labour102[[#This Row],[Expat Allowance (ONLY if applicable)]]+CLIN2_Labour102[[#This Row],[Profit ]]</f>
        <v>0</v>
      </c>
    </row>
    <row r="55" spans="2:19" x14ac:dyDescent="0.3">
      <c r="B55" t="s">
        <v>1582</v>
      </c>
      <c r="C55" s="126" t="s">
        <v>436</v>
      </c>
      <c r="D55" s="37"/>
      <c r="J55" s="5"/>
      <c r="K55" s="5"/>
      <c r="L55" s="5"/>
      <c r="M55" s="5"/>
      <c r="N55" s="5"/>
      <c r="O55" s="123">
        <f>SUMPRODUCT(CLIN2_Labour102[[#This Row],[Man-Days
2023]:[Man-Days
2027]],CLIN2_Labour102[[#This Row],[Lab-rate
2023]:[Lab-rate
2027]])</f>
        <v>0</v>
      </c>
      <c r="P55" s="124"/>
      <c r="Q55" s="69">
        <f>(CLIN2_Labour102[[#This Row],[Extended cost]]+CLIN2_Labour102[[#This Row],[Expat Allowance (ONLY if applicable)]])*$V$2</f>
        <v>0</v>
      </c>
      <c r="R55" s="69">
        <f>CLIN2_Labour102[[#This Row],[Extended cost]]+CLIN2_Labour102[[#This Row],[Expat Allowance (ONLY if applicable)]]+CLIN2_Labour102[[#This Row],[Profit ]]</f>
        <v>0</v>
      </c>
    </row>
    <row r="56" spans="2:19" x14ac:dyDescent="0.3">
      <c r="B56" t="s">
        <v>1618</v>
      </c>
      <c r="C56" s="126" t="s">
        <v>436</v>
      </c>
      <c r="D56" s="37"/>
      <c r="J56" s="5"/>
      <c r="K56" s="5"/>
      <c r="L56" s="5"/>
      <c r="M56" s="5"/>
      <c r="N56" s="5"/>
      <c r="O56" s="123">
        <f>SUMPRODUCT(CLIN2_Labour102[[#This Row],[Man-Days
2023]:[Man-Days
2027]],CLIN2_Labour102[[#This Row],[Lab-rate
2023]:[Lab-rate
2027]])</f>
        <v>0</v>
      </c>
      <c r="P56" s="124"/>
      <c r="Q56" s="69">
        <f>(CLIN2_Labour102[[#This Row],[Extended cost]]+CLIN2_Labour102[[#This Row],[Expat Allowance (ONLY if applicable)]])*$V$2</f>
        <v>0</v>
      </c>
      <c r="R56" s="69">
        <f>CLIN2_Labour102[[#This Row],[Extended cost]]+CLIN2_Labour102[[#This Row],[Expat Allowance (ONLY if applicable)]]+CLIN2_Labour102[[#This Row],[Profit ]]</f>
        <v>0</v>
      </c>
    </row>
    <row r="57" spans="2:19" x14ac:dyDescent="0.3">
      <c r="B57" t="s">
        <v>1619</v>
      </c>
      <c r="C57" s="126" t="s">
        <v>436</v>
      </c>
      <c r="D57" s="37"/>
      <c r="J57" s="5"/>
      <c r="K57" s="5"/>
      <c r="L57" s="5"/>
      <c r="M57" s="5"/>
      <c r="N57" s="5"/>
      <c r="O57" s="123">
        <f>SUMPRODUCT(CLIN2_Labour102[[#This Row],[Man-Days
2023]:[Man-Days
2027]],CLIN2_Labour102[[#This Row],[Lab-rate
2023]:[Lab-rate
2027]])</f>
        <v>0</v>
      </c>
      <c r="P57" s="124"/>
      <c r="Q57" s="69">
        <f>(CLIN2_Labour102[[#This Row],[Extended cost]]+CLIN2_Labour102[[#This Row],[Expat Allowance (ONLY if applicable)]])*$V$2</f>
        <v>0</v>
      </c>
      <c r="R57" s="69">
        <f>CLIN2_Labour102[[#This Row],[Extended cost]]+CLIN2_Labour102[[#This Row],[Expat Allowance (ONLY if applicable)]]+CLIN2_Labour102[[#This Row],[Profit ]]</f>
        <v>0</v>
      </c>
    </row>
    <row r="58" spans="2:19" x14ac:dyDescent="0.3">
      <c r="B58" t="s">
        <v>340</v>
      </c>
      <c r="C58" s="126" t="s">
        <v>436</v>
      </c>
      <c r="D58" s="37"/>
      <c r="J58" s="5"/>
      <c r="K58" s="5"/>
      <c r="L58" s="5"/>
      <c r="M58" s="5"/>
      <c r="N58" s="5"/>
      <c r="O58" s="123">
        <f>SUMPRODUCT(CLIN2_Labour102[[#This Row],[Man-Days
2023]:[Man-Days
2027]],CLIN2_Labour102[[#This Row],[Lab-rate
2023]:[Lab-rate
2027]])</f>
        <v>0</v>
      </c>
      <c r="P58" s="124"/>
      <c r="Q58" s="69">
        <f>(CLIN2_Labour102[[#This Row],[Extended cost]]+CLIN2_Labour102[[#This Row],[Expat Allowance (ONLY if applicable)]])*$V$2</f>
        <v>0</v>
      </c>
      <c r="R58" s="69">
        <f>CLIN2_Labour102[[#This Row],[Extended cost]]+CLIN2_Labour102[[#This Row],[Expat Allowance (ONLY if applicable)]]+CLIN2_Labour102[[#This Row],[Profit ]]</f>
        <v>0</v>
      </c>
    </row>
    <row r="59" spans="2:19" x14ac:dyDescent="0.3">
      <c r="B59" t="s">
        <v>341</v>
      </c>
      <c r="C59" s="126" t="s">
        <v>436</v>
      </c>
      <c r="D59" s="37"/>
      <c r="J59" s="5"/>
      <c r="K59" s="5"/>
      <c r="L59" s="5"/>
      <c r="M59" s="5"/>
      <c r="N59" s="5"/>
      <c r="O59" s="123">
        <f>SUMPRODUCT(CLIN2_Labour102[[#This Row],[Man-Days
2023]:[Man-Days
2027]],CLIN2_Labour102[[#This Row],[Lab-rate
2023]:[Lab-rate
2027]])</f>
        <v>0</v>
      </c>
      <c r="P59" s="124"/>
      <c r="Q59" s="69">
        <f>(CLIN2_Labour102[[#This Row],[Extended cost]]+CLIN2_Labour102[[#This Row],[Expat Allowance (ONLY if applicable)]])*$V$2</f>
        <v>0</v>
      </c>
      <c r="R59" s="69">
        <f>CLIN2_Labour102[[#This Row],[Extended cost]]+CLIN2_Labour102[[#This Row],[Expat Allowance (ONLY if applicable)]]+CLIN2_Labour102[[#This Row],[Profit ]]</f>
        <v>0</v>
      </c>
    </row>
    <row r="60" spans="2:19" x14ac:dyDescent="0.3">
      <c r="B60" t="s">
        <v>342</v>
      </c>
      <c r="C60" s="126" t="s">
        <v>436</v>
      </c>
      <c r="D60" s="37"/>
      <c r="J60" s="5"/>
      <c r="K60" s="5"/>
      <c r="L60" s="5"/>
      <c r="M60" s="5"/>
      <c r="N60" s="5"/>
      <c r="O60" s="123">
        <f>SUMPRODUCT(CLIN2_Labour102[[#This Row],[Man-Days
2023]:[Man-Days
2027]],CLIN2_Labour102[[#This Row],[Lab-rate
2023]:[Lab-rate
2027]])</f>
        <v>0</v>
      </c>
      <c r="P60" s="124"/>
      <c r="Q60" s="69">
        <f>(CLIN2_Labour102[[#This Row],[Extended cost]]+CLIN2_Labour102[[#This Row],[Expat Allowance (ONLY if applicable)]])*$V$2</f>
        <v>0</v>
      </c>
      <c r="R60" s="69">
        <f>CLIN2_Labour102[[#This Row],[Extended cost]]+CLIN2_Labour102[[#This Row],[Expat Allowance (ONLY if applicable)]]+CLIN2_Labour102[[#This Row],[Profit ]]</f>
        <v>0</v>
      </c>
    </row>
    <row r="61" spans="2:19" x14ac:dyDescent="0.3">
      <c r="B61" t="s">
        <v>1620</v>
      </c>
      <c r="C61" s="126" t="s">
        <v>436</v>
      </c>
      <c r="D61" s="37"/>
      <c r="J61" s="5"/>
      <c r="K61" s="5"/>
      <c r="L61" s="5"/>
      <c r="M61" s="5"/>
      <c r="N61" s="5"/>
      <c r="O61" s="123">
        <f>SUMPRODUCT(CLIN2_Labour102[[#This Row],[Man-Days
2023]:[Man-Days
2027]],CLIN2_Labour102[[#This Row],[Lab-rate
2023]:[Lab-rate
2027]])</f>
        <v>0</v>
      </c>
      <c r="P61" s="124"/>
      <c r="Q61" s="69">
        <f>(CLIN2_Labour102[[#This Row],[Extended cost]]+CLIN2_Labour102[[#This Row],[Expat Allowance (ONLY if applicable)]])*$V$2</f>
        <v>0</v>
      </c>
      <c r="R61" s="69">
        <f>CLIN2_Labour102[[#This Row],[Extended cost]]+CLIN2_Labour102[[#This Row],[Expat Allowance (ONLY if applicable)]]+CLIN2_Labour102[[#This Row],[Profit ]]</f>
        <v>0</v>
      </c>
    </row>
    <row r="62" spans="2:19" x14ac:dyDescent="0.3">
      <c r="B62" t="s">
        <v>1621</v>
      </c>
      <c r="C62" s="126" t="s">
        <v>436</v>
      </c>
      <c r="D62" s="37"/>
      <c r="J62" s="5"/>
      <c r="K62" s="5"/>
      <c r="L62" s="5"/>
      <c r="M62" s="5"/>
      <c r="N62" s="5"/>
      <c r="O62" s="123">
        <f>SUMPRODUCT(CLIN2_Labour102[[#This Row],[Man-Days
2023]:[Man-Days
2027]],CLIN2_Labour102[[#This Row],[Lab-rate
2023]:[Lab-rate
2027]])</f>
        <v>0</v>
      </c>
      <c r="P62" s="124"/>
      <c r="Q62" s="69">
        <f>(CLIN2_Labour102[[#This Row],[Extended cost]]+CLIN2_Labour102[[#This Row],[Expat Allowance (ONLY if applicable)]])*$V$2</f>
        <v>0</v>
      </c>
      <c r="R62" s="69">
        <f>CLIN2_Labour102[[#This Row],[Extended cost]]+CLIN2_Labour102[[#This Row],[Expat Allowance (ONLY if applicable)]]+CLIN2_Labour102[[#This Row],[Profit ]]</f>
        <v>0</v>
      </c>
    </row>
    <row r="63" spans="2:19" x14ac:dyDescent="0.3">
      <c r="B63" t="s">
        <v>1622</v>
      </c>
      <c r="C63" s="126" t="s">
        <v>436</v>
      </c>
      <c r="D63" s="37"/>
      <c r="J63" s="5"/>
      <c r="K63" s="5"/>
      <c r="L63" s="5"/>
      <c r="M63" s="5"/>
      <c r="N63" s="5"/>
      <c r="O63" s="123">
        <f>SUMPRODUCT(CLIN2_Labour102[[#This Row],[Man-Days
2023]:[Man-Days
2027]],CLIN2_Labour102[[#This Row],[Lab-rate
2023]:[Lab-rate
2027]])</f>
        <v>0</v>
      </c>
      <c r="P63" s="124"/>
      <c r="Q63" s="69">
        <f>(CLIN2_Labour102[[#This Row],[Extended cost]]+CLIN2_Labour102[[#This Row],[Expat Allowance (ONLY if applicable)]])*$V$2</f>
        <v>0</v>
      </c>
      <c r="R63" s="69">
        <f>CLIN2_Labour102[[#This Row],[Extended cost]]+CLIN2_Labour102[[#This Row],[Expat Allowance (ONLY if applicable)]]+CLIN2_Labour102[[#This Row],[Profit ]]</f>
        <v>0</v>
      </c>
    </row>
    <row r="64" spans="2:19" x14ac:dyDescent="0.3">
      <c r="B64" t="s">
        <v>1623</v>
      </c>
      <c r="C64" s="126" t="s">
        <v>436</v>
      </c>
      <c r="D64" s="136"/>
      <c r="J64" s="165"/>
      <c r="K64" s="165"/>
      <c r="L64" s="165"/>
      <c r="M64" s="165"/>
      <c r="N64" s="165"/>
      <c r="O64" s="123">
        <f>SUMPRODUCT(CLIN2_Labour102[[#This Row],[Man-Days
2023]:[Man-Days
2027]],CLIN2_Labour102[[#This Row],[Lab-rate
2023]:[Lab-rate
2027]])</f>
        <v>0</v>
      </c>
      <c r="P64" s="166"/>
      <c r="Q64" s="69">
        <f>(CLIN2_Labour102[[#This Row],[Extended cost]]+CLIN2_Labour102[[#This Row],[Expat Allowance (ONLY if applicable)]])*$V$2</f>
        <v>0</v>
      </c>
      <c r="R64" s="69">
        <f>CLIN2_Labour102[[#This Row],[Extended cost]]+CLIN2_Labour102[[#This Row],[Expat Allowance (ONLY if applicable)]]+CLIN2_Labour102[[#This Row],[Profit ]]</f>
        <v>0</v>
      </c>
      <c r="S64" s="141"/>
    </row>
    <row r="65" spans="2:19" x14ac:dyDescent="0.3">
      <c r="B65" t="s">
        <v>1624</v>
      </c>
      <c r="C65" s="126" t="s">
        <v>436</v>
      </c>
      <c r="D65" s="136"/>
      <c r="J65" s="165"/>
      <c r="K65" s="165"/>
      <c r="L65" s="165"/>
      <c r="M65" s="165"/>
      <c r="N65" s="165"/>
      <c r="O65" s="123">
        <f>SUMPRODUCT(CLIN2_Labour102[[#This Row],[Man-Days
2023]:[Man-Days
2027]],CLIN2_Labour102[[#This Row],[Lab-rate
2023]:[Lab-rate
2027]])</f>
        <v>0</v>
      </c>
      <c r="P65" s="166"/>
      <c r="Q65" s="69">
        <f>(CLIN2_Labour102[[#This Row],[Extended cost]]+CLIN2_Labour102[[#This Row],[Expat Allowance (ONLY if applicable)]])*$V$2</f>
        <v>0</v>
      </c>
      <c r="R65" s="69">
        <f>CLIN2_Labour102[[#This Row],[Extended cost]]+CLIN2_Labour102[[#This Row],[Expat Allowance (ONLY if applicable)]]+CLIN2_Labour102[[#This Row],[Profit ]]</f>
        <v>0</v>
      </c>
      <c r="S65" s="141"/>
    </row>
    <row r="66" spans="2:19" x14ac:dyDescent="0.3">
      <c r="B66" t="s">
        <v>1625</v>
      </c>
      <c r="C66" s="126" t="s">
        <v>436</v>
      </c>
      <c r="D66" s="136"/>
      <c r="J66" s="165"/>
      <c r="K66" s="165"/>
      <c r="L66" s="165"/>
      <c r="M66" s="165"/>
      <c r="N66" s="165"/>
      <c r="O66" s="123">
        <f>SUMPRODUCT(CLIN2_Labour102[[#This Row],[Man-Days
2023]:[Man-Days
2027]],CLIN2_Labour102[[#This Row],[Lab-rate
2023]:[Lab-rate
2027]])</f>
        <v>0</v>
      </c>
      <c r="P66" s="166"/>
      <c r="Q66" s="69">
        <f>(CLIN2_Labour102[[#This Row],[Extended cost]]+CLIN2_Labour102[[#This Row],[Expat Allowance (ONLY if applicable)]])*$V$2</f>
        <v>0</v>
      </c>
      <c r="R66" s="69">
        <f>CLIN2_Labour102[[#This Row],[Extended cost]]+CLIN2_Labour102[[#This Row],[Expat Allowance (ONLY if applicable)]]+CLIN2_Labour102[[#This Row],[Profit ]]</f>
        <v>0</v>
      </c>
      <c r="S66" s="141"/>
    </row>
    <row r="67" spans="2:19" x14ac:dyDescent="0.3">
      <c r="B67" t="s">
        <v>1626</v>
      </c>
      <c r="C67" s="126" t="s">
        <v>436</v>
      </c>
      <c r="D67" s="136"/>
      <c r="J67" s="165"/>
      <c r="K67" s="165"/>
      <c r="L67" s="165"/>
      <c r="M67" s="165"/>
      <c r="N67" s="165"/>
      <c r="O67" s="123">
        <f>SUMPRODUCT(CLIN2_Labour102[[#This Row],[Man-Days
2023]:[Man-Days
2027]],CLIN2_Labour102[[#This Row],[Lab-rate
2023]:[Lab-rate
2027]])</f>
        <v>0</v>
      </c>
      <c r="P67" s="166"/>
      <c r="Q67" s="69">
        <f>(CLIN2_Labour102[[#This Row],[Extended cost]]+CLIN2_Labour102[[#This Row],[Expat Allowance (ONLY if applicable)]])*$V$2</f>
        <v>0</v>
      </c>
      <c r="R67" s="69">
        <f>CLIN2_Labour102[[#This Row],[Extended cost]]+CLIN2_Labour102[[#This Row],[Expat Allowance (ONLY if applicable)]]+CLIN2_Labour102[[#This Row],[Profit ]]</f>
        <v>0</v>
      </c>
      <c r="S67" s="141"/>
    </row>
    <row r="68" spans="2:19" x14ac:dyDescent="0.3">
      <c r="B68" t="s">
        <v>1627</v>
      </c>
      <c r="C68" s="126" t="s">
        <v>436</v>
      </c>
      <c r="D68" s="136"/>
      <c r="J68" s="165"/>
      <c r="K68" s="165"/>
      <c r="L68" s="165"/>
      <c r="M68" s="165"/>
      <c r="N68" s="165"/>
      <c r="O68" s="123">
        <f>SUMPRODUCT(CLIN2_Labour102[[#This Row],[Man-Days
2023]:[Man-Days
2027]],CLIN2_Labour102[[#This Row],[Lab-rate
2023]:[Lab-rate
2027]])</f>
        <v>0</v>
      </c>
      <c r="P68" s="166"/>
      <c r="Q68" s="69">
        <f>(CLIN2_Labour102[[#This Row],[Extended cost]]+CLIN2_Labour102[[#This Row],[Expat Allowance (ONLY if applicable)]])*$V$2</f>
        <v>0</v>
      </c>
      <c r="R68" s="69">
        <f>CLIN2_Labour102[[#This Row],[Extended cost]]+CLIN2_Labour102[[#This Row],[Expat Allowance (ONLY if applicable)]]+CLIN2_Labour102[[#This Row],[Profit ]]</f>
        <v>0</v>
      </c>
      <c r="S68" s="141"/>
    </row>
    <row r="69" spans="2:19" x14ac:dyDescent="0.3">
      <c r="B69" t="s">
        <v>1628</v>
      </c>
      <c r="C69" s="126" t="s">
        <v>436</v>
      </c>
      <c r="D69" s="136"/>
      <c r="J69" s="165"/>
      <c r="K69" s="165"/>
      <c r="L69" s="165"/>
      <c r="M69" s="165"/>
      <c r="N69" s="165"/>
      <c r="O69" s="123">
        <f>SUMPRODUCT(CLIN2_Labour102[[#This Row],[Man-Days
2023]:[Man-Days
2027]],CLIN2_Labour102[[#This Row],[Lab-rate
2023]:[Lab-rate
2027]])</f>
        <v>0</v>
      </c>
      <c r="P69" s="166"/>
      <c r="Q69" s="69">
        <f>(CLIN2_Labour102[[#This Row],[Extended cost]]+CLIN2_Labour102[[#This Row],[Expat Allowance (ONLY if applicable)]])*$V$2</f>
        <v>0</v>
      </c>
      <c r="R69" s="69">
        <f>CLIN2_Labour102[[#This Row],[Extended cost]]+CLIN2_Labour102[[#This Row],[Expat Allowance (ONLY if applicable)]]+CLIN2_Labour102[[#This Row],[Profit ]]</f>
        <v>0</v>
      </c>
      <c r="S69" s="141"/>
    </row>
    <row r="70" spans="2:19" x14ac:dyDescent="0.3">
      <c r="B70" t="s">
        <v>1629</v>
      </c>
      <c r="C70" s="126" t="s">
        <v>436</v>
      </c>
      <c r="D70" s="136"/>
      <c r="J70" s="165"/>
      <c r="K70" s="165"/>
      <c r="L70" s="165"/>
      <c r="M70" s="165"/>
      <c r="N70" s="165"/>
      <c r="O70" s="123">
        <f>SUMPRODUCT(CLIN2_Labour102[[#This Row],[Man-Days
2023]:[Man-Days
2027]],CLIN2_Labour102[[#This Row],[Lab-rate
2023]:[Lab-rate
2027]])</f>
        <v>0</v>
      </c>
      <c r="P70" s="166"/>
      <c r="Q70" s="69">
        <f>(CLIN2_Labour102[[#This Row],[Extended cost]]+CLIN2_Labour102[[#This Row],[Expat Allowance (ONLY if applicable)]])*$V$2</f>
        <v>0</v>
      </c>
      <c r="R70" s="69">
        <f>CLIN2_Labour102[[#This Row],[Extended cost]]+CLIN2_Labour102[[#This Row],[Expat Allowance (ONLY if applicable)]]+CLIN2_Labour102[[#This Row],[Profit ]]</f>
        <v>0</v>
      </c>
      <c r="S70" s="141"/>
    </row>
    <row r="71" spans="2:19" x14ac:dyDescent="0.3">
      <c r="B71" t="s">
        <v>1630</v>
      </c>
      <c r="C71" s="126" t="s">
        <v>436</v>
      </c>
      <c r="D71" s="136"/>
      <c r="J71" s="165"/>
      <c r="K71" s="165"/>
      <c r="L71" s="165"/>
      <c r="M71" s="165"/>
      <c r="N71" s="165"/>
      <c r="O71" s="123">
        <f>SUMPRODUCT(CLIN2_Labour102[[#This Row],[Man-Days
2023]:[Man-Days
2027]],CLIN2_Labour102[[#This Row],[Lab-rate
2023]:[Lab-rate
2027]])</f>
        <v>0</v>
      </c>
      <c r="P71" s="166"/>
      <c r="Q71" s="69">
        <f>(CLIN2_Labour102[[#This Row],[Extended cost]]+CLIN2_Labour102[[#This Row],[Expat Allowance (ONLY if applicable)]])*$V$2</f>
        <v>0</v>
      </c>
      <c r="R71" s="69">
        <f>CLIN2_Labour102[[#This Row],[Extended cost]]+CLIN2_Labour102[[#This Row],[Expat Allowance (ONLY if applicable)]]+CLIN2_Labour102[[#This Row],[Profit ]]</f>
        <v>0</v>
      </c>
      <c r="S71" s="141"/>
    </row>
    <row r="72" spans="2:19" x14ac:dyDescent="0.3">
      <c r="B72" t="s">
        <v>1631</v>
      </c>
      <c r="C72" s="126" t="s">
        <v>436</v>
      </c>
      <c r="D72" s="136"/>
      <c r="J72" s="165"/>
      <c r="K72" s="165"/>
      <c r="L72" s="165"/>
      <c r="M72" s="165"/>
      <c r="N72" s="165"/>
      <c r="O72" s="123">
        <f>SUMPRODUCT(CLIN2_Labour102[[#This Row],[Man-Days
2023]:[Man-Days
2027]],CLIN2_Labour102[[#This Row],[Lab-rate
2023]:[Lab-rate
2027]])</f>
        <v>0</v>
      </c>
      <c r="P72" s="166"/>
      <c r="Q72" s="69">
        <f>(CLIN2_Labour102[[#This Row],[Extended cost]]+CLIN2_Labour102[[#This Row],[Expat Allowance (ONLY if applicable)]])*$V$2</f>
        <v>0</v>
      </c>
      <c r="R72" s="69">
        <f>CLIN2_Labour102[[#This Row],[Extended cost]]+CLIN2_Labour102[[#This Row],[Expat Allowance (ONLY if applicable)]]+CLIN2_Labour102[[#This Row],[Profit ]]</f>
        <v>0</v>
      </c>
      <c r="S72" s="141"/>
    </row>
    <row r="73" spans="2:19" x14ac:dyDescent="0.3">
      <c r="B73" t="s">
        <v>1632</v>
      </c>
      <c r="C73" s="126" t="s">
        <v>436</v>
      </c>
      <c r="D73" s="136"/>
      <c r="J73" s="165"/>
      <c r="K73" s="165"/>
      <c r="L73" s="165"/>
      <c r="M73" s="165"/>
      <c r="N73" s="165"/>
      <c r="O73" s="123">
        <f>SUMPRODUCT(CLIN2_Labour102[[#This Row],[Man-Days
2023]:[Man-Days
2027]],CLIN2_Labour102[[#This Row],[Lab-rate
2023]:[Lab-rate
2027]])</f>
        <v>0</v>
      </c>
      <c r="P73" s="166"/>
      <c r="Q73" s="69">
        <f>(CLIN2_Labour102[[#This Row],[Extended cost]]+CLIN2_Labour102[[#This Row],[Expat Allowance (ONLY if applicable)]])*$V$2</f>
        <v>0</v>
      </c>
      <c r="R73" s="69">
        <f>CLIN2_Labour102[[#This Row],[Extended cost]]+CLIN2_Labour102[[#This Row],[Expat Allowance (ONLY if applicable)]]+CLIN2_Labour102[[#This Row],[Profit ]]</f>
        <v>0</v>
      </c>
      <c r="S73" s="141"/>
    </row>
    <row r="74" spans="2:19" x14ac:dyDescent="0.3">
      <c r="B74" t="s">
        <v>1633</v>
      </c>
      <c r="C74" s="126" t="s">
        <v>436</v>
      </c>
      <c r="D74" s="136"/>
      <c r="J74" s="165"/>
      <c r="K74" s="165"/>
      <c r="L74" s="165"/>
      <c r="M74" s="165"/>
      <c r="N74" s="165"/>
      <c r="O74" s="123">
        <f>SUMPRODUCT(CLIN2_Labour102[[#This Row],[Man-Days
2023]:[Man-Days
2027]],CLIN2_Labour102[[#This Row],[Lab-rate
2023]:[Lab-rate
2027]])</f>
        <v>0</v>
      </c>
      <c r="P74" s="166"/>
      <c r="Q74" s="69">
        <f>(CLIN2_Labour102[[#This Row],[Extended cost]]+CLIN2_Labour102[[#This Row],[Expat Allowance (ONLY if applicable)]])*$V$2</f>
        <v>0</v>
      </c>
      <c r="R74" s="69">
        <f>CLIN2_Labour102[[#This Row],[Extended cost]]+CLIN2_Labour102[[#This Row],[Expat Allowance (ONLY if applicable)]]+CLIN2_Labour102[[#This Row],[Profit ]]</f>
        <v>0</v>
      </c>
      <c r="S74" s="141"/>
    </row>
    <row r="75" spans="2:19" x14ac:dyDescent="0.3">
      <c r="B75" t="s">
        <v>355</v>
      </c>
      <c r="C75" s="126" t="s">
        <v>436</v>
      </c>
      <c r="D75" s="136"/>
      <c r="J75" s="165"/>
      <c r="K75" s="165"/>
      <c r="L75" s="165"/>
      <c r="M75" s="165"/>
      <c r="N75" s="165"/>
      <c r="O75" s="123">
        <f>SUMPRODUCT(CLIN2_Labour102[[#This Row],[Man-Days
2023]:[Man-Days
2027]],CLIN2_Labour102[[#This Row],[Lab-rate
2023]:[Lab-rate
2027]])</f>
        <v>0</v>
      </c>
      <c r="P75" s="166"/>
      <c r="Q75" s="69">
        <f>(CLIN2_Labour102[[#This Row],[Extended cost]]+CLIN2_Labour102[[#This Row],[Expat Allowance (ONLY if applicable)]])*$V$2</f>
        <v>0</v>
      </c>
      <c r="R75" s="69">
        <f>CLIN2_Labour102[[#This Row],[Extended cost]]+CLIN2_Labour102[[#This Row],[Expat Allowance (ONLY if applicable)]]+CLIN2_Labour102[[#This Row],[Profit ]]</f>
        <v>0</v>
      </c>
      <c r="S75" s="141"/>
    </row>
    <row r="76" spans="2:19" x14ac:dyDescent="0.3">
      <c r="B76" t="s">
        <v>356</v>
      </c>
      <c r="C76" s="126" t="s">
        <v>436</v>
      </c>
      <c r="D76" s="136"/>
      <c r="J76" s="165"/>
      <c r="K76" s="165"/>
      <c r="L76" s="165"/>
      <c r="M76" s="165"/>
      <c r="N76" s="165"/>
      <c r="O76" s="123">
        <f>SUMPRODUCT(CLIN2_Labour102[[#This Row],[Man-Days
2023]:[Man-Days
2027]],CLIN2_Labour102[[#This Row],[Lab-rate
2023]:[Lab-rate
2027]])</f>
        <v>0</v>
      </c>
      <c r="P76" s="166"/>
      <c r="Q76" s="69">
        <f>(CLIN2_Labour102[[#This Row],[Extended cost]]+CLIN2_Labour102[[#This Row],[Expat Allowance (ONLY if applicable)]])*$V$2</f>
        <v>0</v>
      </c>
      <c r="R76" s="69">
        <f>CLIN2_Labour102[[#This Row],[Extended cost]]+CLIN2_Labour102[[#This Row],[Expat Allowance (ONLY if applicable)]]+CLIN2_Labour102[[#This Row],[Profit ]]</f>
        <v>0</v>
      </c>
      <c r="S76" s="141"/>
    </row>
    <row r="77" spans="2:19" x14ac:dyDescent="0.3">
      <c r="B77" t="s">
        <v>1634</v>
      </c>
      <c r="C77" s="126" t="s">
        <v>436</v>
      </c>
      <c r="D77" s="37"/>
      <c r="J77" s="5"/>
      <c r="K77" s="5"/>
      <c r="L77" s="5"/>
      <c r="M77" s="5"/>
      <c r="N77" s="5"/>
      <c r="O77" s="123">
        <f>SUMPRODUCT(CLIN2_Labour102[[#This Row],[Man-Days
2023]:[Man-Days
2027]],CLIN2_Labour102[[#This Row],[Lab-rate
2023]:[Lab-rate
2027]])</f>
        <v>0</v>
      </c>
      <c r="P77" s="124"/>
      <c r="Q77" s="69">
        <f>(CLIN2_Labour102[[#This Row],[Extended cost]]+CLIN2_Labour102[[#This Row],[Expat Allowance (ONLY if applicable)]])*$V$2</f>
        <v>0</v>
      </c>
      <c r="R77" s="69">
        <f>CLIN2_Labour102[[#This Row],[Extended cost]]+CLIN2_Labour102[[#This Row],[Expat Allowance (ONLY if applicable)]]+CLIN2_Labour102[[#This Row],[Profit ]]</f>
        <v>0</v>
      </c>
    </row>
    <row r="78" spans="2:19" x14ac:dyDescent="0.3">
      <c r="B78" t="s">
        <v>1686</v>
      </c>
      <c r="C78" s="126" t="s">
        <v>436</v>
      </c>
      <c r="D78" s="37"/>
      <c r="J78" s="5"/>
      <c r="K78" s="5"/>
      <c r="L78" s="5"/>
      <c r="M78" s="5"/>
      <c r="N78" s="5"/>
      <c r="O78" s="123">
        <f>SUMPRODUCT(CLIN2_Labour102[[#This Row],[Man-Days
2023]:[Man-Days
2027]],CLIN2_Labour102[[#This Row],[Lab-rate
2023]:[Lab-rate
2027]])</f>
        <v>0</v>
      </c>
      <c r="P78" s="124"/>
      <c r="Q78" s="69">
        <f>(CLIN2_Labour102[[#This Row],[Extended cost]]+CLIN2_Labour102[[#This Row],[Expat Allowance (ONLY if applicable)]])*$V$2</f>
        <v>0</v>
      </c>
      <c r="R78" s="69">
        <f>CLIN2_Labour102[[#This Row],[Extended cost]]+CLIN2_Labour102[[#This Row],[Expat Allowance (ONLY if applicable)]]+CLIN2_Labour102[[#This Row],[Profit ]]</f>
        <v>0</v>
      </c>
    </row>
    <row r="79" spans="2:19" x14ac:dyDescent="0.3">
      <c r="B79" t="s">
        <v>1635</v>
      </c>
      <c r="C79" s="126" t="s">
        <v>436</v>
      </c>
      <c r="D79" s="37"/>
      <c r="J79" s="5"/>
      <c r="K79" s="5"/>
      <c r="L79" s="5"/>
      <c r="M79" s="5"/>
      <c r="N79" s="5"/>
      <c r="O79" s="123">
        <f>SUMPRODUCT(CLIN2_Labour102[[#This Row],[Man-Days
2023]:[Man-Days
2027]],CLIN2_Labour102[[#This Row],[Lab-rate
2023]:[Lab-rate
2027]])</f>
        <v>0</v>
      </c>
      <c r="P79" s="124"/>
      <c r="Q79" s="69">
        <f>(CLIN2_Labour102[[#This Row],[Extended cost]]+CLIN2_Labour102[[#This Row],[Expat Allowance (ONLY if applicable)]])*$V$2</f>
        <v>0</v>
      </c>
      <c r="R79" s="69">
        <f>CLIN2_Labour102[[#This Row],[Extended cost]]+CLIN2_Labour102[[#This Row],[Expat Allowance (ONLY if applicable)]]+CLIN2_Labour102[[#This Row],[Profit ]]</f>
        <v>0</v>
      </c>
    </row>
    <row r="80" spans="2:19" x14ac:dyDescent="0.3">
      <c r="B80" t="s">
        <v>365</v>
      </c>
      <c r="C80" s="126" t="s">
        <v>436</v>
      </c>
      <c r="D80" s="37"/>
      <c r="J80" s="5"/>
      <c r="K80" s="5"/>
      <c r="L80" s="5"/>
      <c r="M80" s="5"/>
      <c r="N80" s="5"/>
      <c r="O80" s="123">
        <f>SUMPRODUCT(CLIN2_Labour102[[#This Row],[Man-Days
2023]:[Man-Days
2027]],CLIN2_Labour102[[#This Row],[Lab-rate
2023]:[Lab-rate
2027]])</f>
        <v>0</v>
      </c>
      <c r="P80" s="124"/>
      <c r="Q80" s="69">
        <f>(CLIN2_Labour102[[#This Row],[Extended cost]]+CLIN2_Labour102[[#This Row],[Expat Allowance (ONLY if applicable)]])*$V$2</f>
        <v>0</v>
      </c>
      <c r="R80" s="69">
        <f>CLIN2_Labour102[[#This Row],[Extended cost]]+CLIN2_Labour102[[#This Row],[Expat Allowance (ONLY if applicable)]]+CLIN2_Labour102[[#This Row],[Profit ]]</f>
        <v>0</v>
      </c>
    </row>
    <row r="81" spans="2:19" x14ac:dyDescent="0.3">
      <c r="B81" t="s">
        <v>366</v>
      </c>
      <c r="C81" s="126" t="s">
        <v>436</v>
      </c>
      <c r="D81" s="37"/>
      <c r="J81" s="5"/>
      <c r="K81" s="5"/>
      <c r="L81" s="5"/>
      <c r="M81" s="5"/>
      <c r="N81" s="5"/>
      <c r="O81" s="123">
        <f>SUMPRODUCT(CLIN2_Labour102[[#This Row],[Man-Days
2023]:[Man-Days
2027]],CLIN2_Labour102[[#This Row],[Lab-rate
2023]:[Lab-rate
2027]])</f>
        <v>0</v>
      </c>
      <c r="P81" s="124"/>
      <c r="Q81" s="69">
        <f>(CLIN2_Labour102[[#This Row],[Extended cost]]+CLIN2_Labour102[[#This Row],[Expat Allowance (ONLY if applicable)]])*$V$2</f>
        <v>0</v>
      </c>
      <c r="R81" s="69">
        <f>CLIN2_Labour102[[#This Row],[Extended cost]]+CLIN2_Labour102[[#This Row],[Expat Allowance (ONLY if applicable)]]+CLIN2_Labour102[[#This Row],[Profit ]]</f>
        <v>0</v>
      </c>
    </row>
    <row r="82" spans="2:19" x14ac:dyDescent="0.3">
      <c r="B82" t="s">
        <v>368</v>
      </c>
      <c r="C82" s="126" t="s">
        <v>436</v>
      </c>
      <c r="D82" s="136"/>
      <c r="J82" s="165"/>
      <c r="K82" s="165"/>
      <c r="L82" s="165"/>
      <c r="M82" s="165"/>
      <c r="N82" s="165"/>
      <c r="O82" s="123">
        <f>SUMPRODUCT(CLIN2_Labour102[[#This Row],[Man-Days
2023]:[Man-Days
2027]],CLIN2_Labour102[[#This Row],[Lab-rate
2023]:[Lab-rate
2027]])</f>
        <v>0</v>
      </c>
      <c r="P82" s="166"/>
      <c r="Q82" s="69">
        <f>(CLIN2_Labour102[[#This Row],[Extended cost]]+CLIN2_Labour102[[#This Row],[Expat Allowance (ONLY if applicable)]])*$V$2</f>
        <v>0</v>
      </c>
      <c r="R82" s="69">
        <f>CLIN2_Labour102[[#This Row],[Extended cost]]+CLIN2_Labour102[[#This Row],[Expat Allowance (ONLY if applicable)]]+CLIN2_Labour102[[#This Row],[Profit ]]</f>
        <v>0</v>
      </c>
      <c r="S82" s="141"/>
    </row>
    <row r="83" spans="2:19" x14ac:dyDescent="0.3">
      <c r="B83" t="s">
        <v>369</v>
      </c>
      <c r="C83" s="126" t="s">
        <v>436</v>
      </c>
      <c r="D83" s="136"/>
      <c r="J83" s="165"/>
      <c r="K83" s="165"/>
      <c r="L83" s="165"/>
      <c r="M83" s="165"/>
      <c r="N83" s="165"/>
      <c r="O83" s="123">
        <f>SUMPRODUCT(CLIN2_Labour102[[#This Row],[Man-Days
2023]:[Man-Days
2027]],CLIN2_Labour102[[#This Row],[Lab-rate
2023]:[Lab-rate
2027]])</f>
        <v>0</v>
      </c>
      <c r="P83" s="166"/>
      <c r="Q83" s="69">
        <f>(CLIN2_Labour102[[#This Row],[Extended cost]]+CLIN2_Labour102[[#This Row],[Expat Allowance (ONLY if applicable)]])*$V$2</f>
        <v>0</v>
      </c>
      <c r="R83" s="69">
        <f>CLIN2_Labour102[[#This Row],[Extended cost]]+CLIN2_Labour102[[#This Row],[Expat Allowance (ONLY if applicable)]]+CLIN2_Labour102[[#This Row],[Profit ]]</f>
        <v>0</v>
      </c>
      <c r="S83" s="141"/>
    </row>
    <row r="84" spans="2:19" x14ac:dyDescent="0.3">
      <c r="B84" t="s">
        <v>370</v>
      </c>
      <c r="C84" s="126" t="s">
        <v>436</v>
      </c>
      <c r="D84" s="136"/>
      <c r="J84" s="165"/>
      <c r="K84" s="165"/>
      <c r="L84" s="165"/>
      <c r="M84" s="165"/>
      <c r="N84" s="165"/>
      <c r="O84" s="123">
        <f>SUMPRODUCT(CLIN2_Labour102[[#This Row],[Man-Days
2023]:[Man-Days
2027]],CLIN2_Labour102[[#This Row],[Lab-rate
2023]:[Lab-rate
2027]])</f>
        <v>0</v>
      </c>
      <c r="P84" s="166"/>
      <c r="Q84" s="69">
        <f>(CLIN2_Labour102[[#This Row],[Extended cost]]+CLIN2_Labour102[[#This Row],[Expat Allowance (ONLY if applicable)]])*$V$2</f>
        <v>0</v>
      </c>
      <c r="R84" s="69">
        <f>CLIN2_Labour102[[#This Row],[Extended cost]]+CLIN2_Labour102[[#This Row],[Expat Allowance (ONLY if applicable)]]+CLIN2_Labour102[[#This Row],[Profit ]]</f>
        <v>0</v>
      </c>
      <c r="S84" s="141"/>
    </row>
    <row r="85" spans="2:19" x14ac:dyDescent="0.3">
      <c r="B85" t="s">
        <v>1636</v>
      </c>
      <c r="C85" s="126" t="s">
        <v>436</v>
      </c>
      <c r="D85" s="136"/>
      <c r="J85" s="165"/>
      <c r="K85" s="165"/>
      <c r="L85" s="165"/>
      <c r="M85" s="165"/>
      <c r="N85" s="165"/>
      <c r="O85" s="123">
        <f>SUMPRODUCT(CLIN2_Labour102[[#This Row],[Man-Days
2023]:[Man-Days
2027]],CLIN2_Labour102[[#This Row],[Lab-rate
2023]:[Lab-rate
2027]])</f>
        <v>0</v>
      </c>
      <c r="P85" s="166"/>
      <c r="Q85" s="69">
        <f>(CLIN2_Labour102[[#This Row],[Extended cost]]+CLIN2_Labour102[[#This Row],[Expat Allowance (ONLY if applicable)]])*$V$2</f>
        <v>0</v>
      </c>
      <c r="R85" s="69">
        <f>CLIN2_Labour102[[#This Row],[Extended cost]]+CLIN2_Labour102[[#This Row],[Expat Allowance (ONLY if applicable)]]+CLIN2_Labour102[[#This Row],[Profit ]]</f>
        <v>0</v>
      </c>
      <c r="S85" s="141"/>
    </row>
    <row r="86" spans="2:19" x14ac:dyDescent="0.3">
      <c r="B86" t="s">
        <v>1637</v>
      </c>
      <c r="C86" s="126" t="s">
        <v>436</v>
      </c>
      <c r="D86" s="136"/>
      <c r="J86" s="165"/>
      <c r="K86" s="165"/>
      <c r="L86" s="165"/>
      <c r="M86" s="165"/>
      <c r="N86" s="165"/>
      <c r="O86" s="123">
        <f>SUMPRODUCT(CLIN2_Labour102[[#This Row],[Man-Days
2023]:[Man-Days
2027]],CLIN2_Labour102[[#This Row],[Lab-rate
2023]:[Lab-rate
2027]])</f>
        <v>0</v>
      </c>
      <c r="P86" s="166"/>
      <c r="Q86" s="69">
        <f>(CLIN2_Labour102[[#This Row],[Extended cost]]+CLIN2_Labour102[[#This Row],[Expat Allowance (ONLY if applicable)]])*$V$2</f>
        <v>0</v>
      </c>
      <c r="R86" s="69">
        <f>CLIN2_Labour102[[#This Row],[Extended cost]]+CLIN2_Labour102[[#This Row],[Expat Allowance (ONLY if applicable)]]+CLIN2_Labour102[[#This Row],[Profit ]]</f>
        <v>0</v>
      </c>
      <c r="S86" s="141"/>
    </row>
    <row r="87" spans="2:19" x14ac:dyDescent="0.3">
      <c r="B87" t="s">
        <v>1638</v>
      </c>
      <c r="C87" s="126" t="s">
        <v>436</v>
      </c>
      <c r="D87" s="136"/>
      <c r="J87" s="165"/>
      <c r="K87" s="165"/>
      <c r="L87" s="165"/>
      <c r="M87" s="165"/>
      <c r="N87" s="165"/>
      <c r="O87" s="123">
        <f>SUMPRODUCT(CLIN2_Labour102[[#This Row],[Man-Days
2023]:[Man-Days
2027]],CLIN2_Labour102[[#This Row],[Lab-rate
2023]:[Lab-rate
2027]])</f>
        <v>0</v>
      </c>
      <c r="P87" s="166"/>
      <c r="Q87" s="69">
        <f>(CLIN2_Labour102[[#This Row],[Extended cost]]+CLIN2_Labour102[[#This Row],[Expat Allowance (ONLY if applicable)]])*$V$2</f>
        <v>0</v>
      </c>
      <c r="R87" s="69">
        <f>CLIN2_Labour102[[#This Row],[Extended cost]]+CLIN2_Labour102[[#This Row],[Expat Allowance (ONLY if applicable)]]+CLIN2_Labour102[[#This Row],[Profit ]]</f>
        <v>0</v>
      </c>
      <c r="S87" s="141"/>
    </row>
    <row r="88" spans="2:19" x14ac:dyDescent="0.3">
      <c r="B88" t="s">
        <v>1639</v>
      </c>
      <c r="C88" s="126" t="s">
        <v>436</v>
      </c>
      <c r="D88" s="136"/>
      <c r="J88" s="165"/>
      <c r="K88" s="165"/>
      <c r="L88" s="165"/>
      <c r="M88" s="165"/>
      <c r="N88" s="165"/>
      <c r="O88" s="123">
        <f>SUMPRODUCT(CLIN2_Labour102[[#This Row],[Man-Days
2023]:[Man-Days
2027]],CLIN2_Labour102[[#This Row],[Lab-rate
2023]:[Lab-rate
2027]])</f>
        <v>0</v>
      </c>
      <c r="P88" s="166"/>
      <c r="Q88" s="69">
        <f>(CLIN2_Labour102[[#This Row],[Extended cost]]+CLIN2_Labour102[[#This Row],[Expat Allowance (ONLY if applicable)]])*$V$2</f>
        <v>0</v>
      </c>
      <c r="R88" s="69">
        <f>CLIN2_Labour102[[#This Row],[Extended cost]]+CLIN2_Labour102[[#This Row],[Expat Allowance (ONLY if applicable)]]+CLIN2_Labour102[[#This Row],[Profit ]]</f>
        <v>0</v>
      </c>
      <c r="S88" s="141"/>
    </row>
    <row r="89" spans="2:19" x14ac:dyDescent="0.3">
      <c r="B89" t="s">
        <v>1640</v>
      </c>
      <c r="C89" s="126" t="s">
        <v>436</v>
      </c>
      <c r="D89" s="136"/>
      <c r="J89" s="165"/>
      <c r="K89" s="165"/>
      <c r="L89" s="165"/>
      <c r="M89" s="165"/>
      <c r="N89" s="165"/>
      <c r="O89" s="123">
        <f>SUMPRODUCT(CLIN2_Labour102[[#This Row],[Man-Days
2023]:[Man-Days
2027]],CLIN2_Labour102[[#This Row],[Lab-rate
2023]:[Lab-rate
2027]])</f>
        <v>0</v>
      </c>
      <c r="P89" s="166"/>
      <c r="Q89" s="69">
        <f>(CLIN2_Labour102[[#This Row],[Extended cost]]+CLIN2_Labour102[[#This Row],[Expat Allowance (ONLY if applicable)]])*$V$2</f>
        <v>0</v>
      </c>
      <c r="R89" s="69">
        <f>CLIN2_Labour102[[#This Row],[Extended cost]]+CLIN2_Labour102[[#This Row],[Expat Allowance (ONLY if applicable)]]+CLIN2_Labour102[[#This Row],[Profit ]]</f>
        <v>0</v>
      </c>
      <c r="S89" s="141"/>
    </row>
    <row r="90" spans="2:19" x14ac:dyDescent="0.3">
      <c r="B90" t="s">
        <v>1641</v>
      </c>
      <c r="C90" s="126" t="s">
        <v>436</v>
      </c>
      <c r="D90" s="136"/>
      <c r="J90" s="165"/>
      <c r="K90" s="165"/>
      <c r="L90" s="165"/>
      <c r="M90" s="165"/>
      <c r="N90" s="165"/>
      <c r="O90" s="123">
        <f>SUMPRODUCT(CLIN2_Labour102[[#This Row],[Man-Days
2023]:[Man-Days
2027]],CLIN2_Labour102[[#This Row],[Lab-rate
2023]:[Lab-rate
2027]])</f>
        <v>0</v>
      </c>
      <c r="P90" s="166"/>
      <c r="Q90" s="69">
        <f>(CLIN2_Labour102[[#This Row],[Extended cost]]+CLIN2_Labour102[[#This Row],[Expat Allowance (ONLY if applicable)]])*$V$2</f>
        <v>0</v>
      </c>
      <c r="R90" s="69">
        <f>CLIN2_Labour102[[#This Row],[Extended cost]]+CLIN2_Labour102[[#This Row],[Expat Allowance (ONLY if applicable)]]+CLIN2_Labour102[[#This Row],[Profit ]]</f>
        <v>0</v>
      </c>
      <c r="S90" s="141"/>
    </row>
    <row r="91" spans="2:19" x14ac:dyDescent="0.3">
      <c r="B91" t="s">
        <v>1642</v>
      </c>
      <c r="C91" s="126" t="s">
        <v>436</v>
      </c>
      <c r="D91" s="136"/>
      <c r="J91" s="165"/>
      <c r="K91" s="165"/>
      <c r="L91" s="165"/>
      <c r="M91" s="165"/>
      <c r="N91" s="165"/>
      <c r="O91" s="123">
        <f>SUMPRODUCT(CLIN2_Labour102[[#This Row],[Man-Days
2023]:[Man-Days
2027]],CLIN2_Labour102[[#This Row],[Lab-rate
2023]:[Lab-rate
2027]])</f>
        <v>0</v>
      </c>
      <c r="P91" s="166"/>
      <c r="Q91" s="69">
        <f>(CLIN2_Labour102[[#This Row],[Extended cost]]+CLIN2_Labour102[[#This Row],[Expat Allowance (ONLY if applicable)]])*$V$2</f>
        <v>0</v>
      </c>
      <c r="R91" s="69">
        <f>CLIN2_Labour102[[#This Row],[Extended cost]]+CLIN2_Labour102[[#This Row],[Expat Allowance (ONLY if applicable)]]+CLIN2_Labour102[[#This Row],[Profit ]]</f>
        <v>0</v>
      </c>
      <c r="S91" s="141"/>
    </row>
    <row r="92" spans="2:19" x14ac:dyDescent="0.3">
      <c r="B92" t="s">
        <v>1643</v>
      </c>
      <c r="C92" s="126" t="s">
        <v>436</v>
      </c>
      <c r="D92" s="136"/>
      <c r="J92" s="165"/>
      <c r="K92" s="165"/>
      <c r="L92" s="165"/>
      <c r="M92" s="165"/>
      <c r="N92" s="165"/>
      <c r="O92" s="123">
        <f>SUMPRODUCT(CLIN2_Labour102[[#This Row],[Man-Days
2023]:[Man-Days
2027]],CLIN2_Labour102[[#This Row],[Lab-rate
2023]:[Lab-rate
2027]])</f>
        <v>0</v>
      </c>
      <c r="P92" s="166"/>
      <c r="Q92" s="69">
        <f>(CLIN2_Labour102[[#This Row],[Extended cost]]+CLIN2_Labour102[[#This Row],[Expat Allowance (ONLY if applicable)]])*$V$2</f>
        <v>0</v>
      </c>
      <c r="R92" s="69">
        <f>CLIN2_Labour102[[#This Row],[Extended cost]]+CLIN2_Labour102[[#This Row],[Expat Allowance (ONLY if applicable)]]+CLIN2_Labour102[[#This Row],[Profit ]]</f>
        <v>0</v>
      </c>
      <c r="S92" s="141"/>
    </row>
    <row r="93" spans="2:19" x14ac:dyDescent="0.3">
      <c r="B93" t="s">
        <v>1644</v>
      </c>
      <c r="C93" s="126" t="s">
        <v>436</v>
      </c>
      <c r="D93" s="136"/>
      <c r="J93" s="165"/>
      <c r="K93" s="165"/>
      <c r="L93" s="165"/>
      <c r="M93" s="165"/>
      <c r="N93" s="165"/>
      <c r="O93" s="123">
        <f>SUMPRODUCT(CLIN2_Labour102[[#This Row],[Man-Days
2023]:[Man-Days
2027]],CLIN2_Labour102[[#This Row],[Lab-rate
2023]:[Lab-rate
2027]])</f>
        <v>0</v>
      </c>
      <c r="P93" s="166"/>
      <c r="Q93" s="69">
        <f>(CLIN2_Labour102[[#This Row],[Extended cost]]+CLIN2_Labour102[[#This Row],[Expat Allowance (ONLY if applicable)]])*$V$2</f>
        <v>0</v>
      </c>
      <c r="R93" s="69">
        <f>CLIN2_Labour102[[#This Row],[Extended cost]]+CLIN2_Labour102[[#This Row],[Expat Allowance (ONLY if applicable)]]+CLIN2_Labour102[[#This Row],[Profit ]]</f>
        <v>0</v>
      </c>
      <c r="S93" s="141"/>
    </row>
    <row r="94" spans="2:19" x14ac:dyDescent="0.3">
      <c r="B94" t="s">
        <v>1645</v>
      </c>
      <c r="C94" s="126" t="s">
        <v>436</v>
      </c>
      <c r="D94" s="136"/>
      <c r="J94" s="165"/>
      <c r="K94" s="165"/>
      <c r="L94" s="165"/>
      <c r="M94" s="165"/>
      <c r="N94" s="165"/>
      <c r="O94" s="123">
        <f>SUMPRODUCT(CLIN2_Labour102[[#This Row],[Man-Days
2023]:[Man-Days
2027]],CLIN2_Labour102[[#This Row],[Lab-rate
2023]:[Lab-rate
2027]])</f>
        <v>0</v>
      </c>
      <c r="P94" s="166"/>
      <c r="Q94" s="69">
        <f>(CLIN2_Labour102[[#This Row],[Extended cost]]+CLIN2_Labour102[[#This Row],[Expat Allowance (ONLY if applicable)]])*$V$2</f>
        <v>0</v>
      </c>
      <c r="R94" s="69">
        <f>CLIN2_Labour102[[#This Row],[Extended cost]]+CLIN2_Labour102[[#This Row],[Expat Allowance (ONLY if applicable)]]+CLIN2_Labour102[[#This Row],[Profit ]]</f>
        <v>0</v>
      </c>
      <c r="S94" s="141"/>
    </row>
    <row r="95" spans="2:19" x14ac:dyDescent="0.3">
      <c r="B95" t="s">
        <v>1646</v>
      </c>
      <c r="C95" s="126" t="s">
        <v>436</v>
      </c>
      <c r="D95" s="136"/>
      <c r="J95" s="165"/>
      <c r="K95" s="165"/>
      <c r="L95" s="165"/>
      <c r="M95" s="165"/>
      <c r="N95" s="165"/>
      <c r="O95" s="123">
        <f>SUMPRODUCT(CLIN2_Labour102[[#This Row],[Man-Days
2023]:[Man-Days
2027]],CLIN2_Labour102[[#This Row],[Lab-rate
2023]:[Lab-rate
2027]])</f>
        <v>0</v>
      </c>
      <c r="P95" s="166"/>
      <c r="Q95" s="69">
        <f>(CLIN2_Labour102[[#This Row],[Extended cost]]+CLIN2_Labour102[[#This Row],[Expat Allowance (ONLY if applicable)]])*$V$2</f>
        <v>0</v>
      </c>
      <c r="R95" s="69">
        <f>CLIN2_Labour102[[#This Row],[Extended cost]]+CLIN2_Labour102[[#This Row],[Expat Allowance (ONLY if applicable)]]+CLIN2_Labour102[[#This Row],[Profit ]]</f>
        <v>0</v>
      </c>
      <c r="S95" s="141"/>
    </row>
    <row r="96" spans="2:19" x14ac:dyDescent="0.3">
      <c r="B96" t="s">
        <v>1647</v>
      </c>
      <c r="C96" s="126" t="s">
        <v>436</v>
      </c>
      <c r="D96" s="136"/>
      <c r="J96" s="165"/>
      <c r="K96" s="165"/>
      <c r="L96" s="165"/>
      <c r="M96" s="165"/>
      <c r="N96" s="165"/>
      <c r="O96" s="123">
        <f>SUMPRODUCT(CLIN2_Labour102[[#This Row],[Man-Days
2023]:[Man-Days
2027]],CLIN2_Labour102[[#This Row],[Lab-rate
2023]:[Lab-rate
2027]])</f>
        <v>0</v>
      </c>
      <c r="P96" s="166"/>
      <c r="Q96" s="69">
        <f>(CLIN2_Labour102[[#This Row],[Extended cost]]+CLIN2_Labour102[[#This Row],[Expat Allowance (ONLY if applicable)]])*$V$2</f>
        <v>0</v>
      </c>
      <c r="R96" s="69">
        <f>CLIN2_Labour102[[#This Row],[Extended cost]]+CLIN2_Labour102[[#This Row],[Expat Allowance (ONLY if applicable)]]+CLIN2_Labour102[[#This Row],[Profit ]]</f>
        <v>0</v>
      </c>
      <c r="S96" s="141"/>
    </row>
    <row r="97" spans="2:19" x14ac:dyDescent="0.3">
      <c r="B97" t="s">
        <v>1648</v>
      </c>
      <c r="C97" s="126" t="s">
        <v>436</v>
      </c>
      <c r="D97" s="136"/>
      <c r="J97" s="165"/>
      <c r="K97" s="165"/>
      <c r="L97" s="165"/>
      <c r="M97" s="165"/>
      <c r="N97" s="165"/>
      <c r="O97" s="123">
        <f>SUMPRODUCT(CLIN2_Labour102[[#This Row],[Man-Days
2023]:[Man-Days
2027]],CLIN2_Labour102[[#This Row],[Lab-rate
2023]:[Lab-rate
2027]])</f>
        <v>0</v>
      </c>
      <c r="P97" s="166"/>
      <c r="Q97" s="69">
        <f>(CLIN2_Labour102[[#This Row],[Extended cost]]+CLIN2_Labour102[[#This Row],[Expat Allowance (ONLY if applicable)]])*$V$2</f>
        <v>0</v>
      </c>
      <c r="R97" s="69">
        <f>CLIN2_Labour102[[#This Row],[Extended cost]]+CLIN2_Labour102[[#This Row],[Expat Allowance (ONLY if applicable)]]+CLIN2_Labour102[[#This Row],[Profit ]]</f>
        <v>0</v>
      </c>
      <c r="S97" s="141"/>
    </row>
    <row r="98" spans="2:19" x14ac:dyDescent="0.3">
      <c r="B98" t="s">
        <v>1649</v>
      </c>
      <c r="C98" s="126" t="s">
        <v>436</v>
      </c>
      <c r="D98" s="136"/>
      <c r="J98" s="165"/>
      <c r="K98" s="165"/>
      <c r="L98" s="165"/>
      <c r="M98" s="165"/>
      <c r="N98" s="165"/>
      <c r="O98" s="123">
        <f>SUMPRODUCT(CLIN2_Labour102[[#This Row],[Man-Days
2023]:[Man-Days
2027]],CLIN2_Labour102[[#This Row],[Lab-rate
2023]:[Lab-rate
2027]])</f>
        <v>0</v>
      </c>
      <c r="P98" s="166"/>
      <c r="Q98" s="69">
        <f>(CLIN2_Labour102[[#This Row],[Extended cost]]+CLIN2_Labour102[[#This Row],[Expat Allowance (ONLY if applicable)]])*$V$2</f>
        <v>0</v>
      </c>
      <c r="R98" s="69">
        <f>CLIN2_Labour102[[#This Row],[Extended cost]]+CLIN2_Labour102[[#This Row],[Expat Allowance (ONLY if applicable)]]+CLIN2_Labour102[[#This Row],[Profit ]]</f>
        <v>0</v>
      </c>
      <c r="S98" s="141"/>
    </row>
    <row r="99" spans="2:19" x14ac:dyDescent="0.3">
      <c r="B99" t="s">
        <v>1650</v>
      </c>
      <c r="C99" s="126" t="s">
        <v>436</v>
      </c>
      <c r="D99" s="136"/>
      <c r="J99" s="165"/>
      <c r="K99" s="165"/>
      <c r="L99" s="165"/>
      <c r="M99" s="165"/>
      <c r="N99" s="165"/>
      <c r="O99" s="123">
        <f>SUMPRODUCT(CLIN2_Labour102[[#This Row],[Man-Days
2023]:[Man-Days
2027]],CLIN2_Labour102[[#This Row],[Lab-rate
2023]:[Lab-rate
2027]])</f>
        <v>0</v>
      </c>
      <c r="P99" s="166"/>
      <c r="Q99" s="69">
        <f>(CLIN2_Labour102[[#This Row],[Extended cost]]+CLIN2_Labour102[[#This Row],[Expat Allowance (ONLY if applicable)]])*$V$2</f>
        <v>0</v>
      </c>
      <c r="R99" s="69">
        <f>CLIN2_Labour102[[#This Row],[Extended cost]]+CLIN2_Labour102[[#This Row],[Expat Allowance (ONLY if applicable)]]+CLIN2_Labour102[[#This Row],[Profit ]]</f>
        <v>0</v>
      </c>
      <c r="S99" s="141"/>
    </row>
    <row r="100" spans="2:19" x14ac:dyDescent="0.3">
      <c r="B100" t="s">
        <v>1651</v>
      </c>
      <c r="C100" s="126" t="s">
        <v>436</v>
      </c>
      <c r="D100" s="136"/>
      <c r="J100" s="165"/>
      <c r="K100" s="165"/>
      <c r="L100" s="165"/>
      <c r="M100" s="165"/>
      <c r="N100" s="165"/>
      <c r="O100" s="123">
        <f>SUMPRODUCT(CLIN2_Labour102[[#This Row],[Man-Days
2023]:[Man-Days
2027]],CLIN2_Labour102[[#This Row],[Lab-rate
2023]:[Lab-rate
2027]])</f>
        <v>0</v>
      </c>
      <c r="P100" s="166"/>
      <c r="Q100" s="69">
        <f>(CLIN2_Labour102[[#This Row],[Extended cost]]+CLIN2_Labour102[[#This Row],[Expat Allowance (ONLY if applicable)]])*$V$2</f>
        <v>0</v>
      </c>
      <c r="R100" s="69">
        <f>CLIN2_Labour102[[#This Row],[Extended cost]]+CLIN2_Labour102[[#This Row],[Expat Allowance (ONLY if applicable)]]+CLIN2_Labour102[[#This Row],[Profit ]]</f>
        <v>0</v>
      </c>
      <c r="S100" s="141"/>
    </row>
    <row r="101" spans="2:19" x14ac:dyDescent="0.3">
      <c r="B101" t="s">
        <v>1652</v>
      </c>
      <c r="C101" s="126" t="s">
        <v>436</v>
      </c>
      <c r="D101" s="136"/>
      <c r="J101" s="165"/>
      <c r="K101" s="165"/>
      <c r="L101" s="165"/>
      <c r="M101" s="165"/>
      <c r="N101" s="165"/>
      <c r="O101" s="123">
        <f>SUMPRODUCT(CLIN2_Labour102[[#This Row],[Man-Days
2023]:[Man-Days
2027]],CLIN2_Labour102[[#This Row],[Lab-rate
2023]:[Lab-rate
2027]])</f>
        <v>0</v>
      </c>
      <c r="P101" s="166"/>
      <c r="Q101" s="69">
        <f>(CLIN2_Labour102[[#This Row],[Extended cost]]+CLIN2_Labour102[[#This Row],[Expat Allowance (ONLY if applicable)]])*$V$2</f>
        <v>0</v>
      </c>
      <c r="R101" s="69">
        <f>CLIN2_Labour102[[#This Row],[Extended cost]]+CLIN2_Labour102[[#This Row],[Expat Allowance (ONLY if applicable)]]+CLIN2_Labour102[[#This Row],[Profit ]]</f>
        <v>0</v>
      </c>
      <c r="S101" s="141"/>
    </row>
    <row r="102" spans="2:19" x14ac:dyDescent="0.3">
      <c r="B102" t="s">
        <v>1653</v>
      </c>
      <c r="C102" s="126" t="s">
        <v>436</v>
      </c>
      <c r="D102" s="37"/>
      <c r="J102" s="5"/>
      <c r="K102" s="5"/>
      <c r="L102" s="5"/>
      <c r="M102" s="5"/>
      <c r="N102" s="5"/>
      <c r="O102" s="123">
        <f>SUMPRODUCT(CLIN2_Labour102[[#This Row],[Man-Days
2023]:[Man-Days
2027]],CLIN2_Labour102[[#This Row],[Lab-rate
2023]:[Lab-rate
2027]])</f>
        <v>0</v>
      </c>
      <c r="P102" s="124"/>
      <c r="Q102" s="69">
        <f>(CLIN2_Labour102[[#This Row],[Extended cost]]+CLIN2_Labour102[[#This Row],[Expat Allowance (ONLY if applicable)]])*$V$2</f>
        <v>0</v>
      </c>
      <c r="R102" s="69">
        <f>CLIN2_Labour102[[#This Row],[Extended cost]]+CLIN2_Labour102[[#This Row],[Expat Allowance (ONLY if applicable)]]+CLIN2_Labour102[[#This Row],[Profit ]]</f>
        <v>0</v>
      </c>
    </row>
    <row r="103" spans="2:19" x14ac:dyDescent="0.3">
      <c r="B103" t="s">
        <v>1654</v>
      </c>
      <c r="C103" s="126" t="s">
        <v>436</v>
      </c>
      <c r="D103" s="37"/>
      <c r="J103" s="5"/>
      <c r="K103" s="5"/>
      <c r="L103" s="5"/>
      <c r="M103" s="5"/>
      <c r="N103" s="5"/>
      <c r="O103" s="123">
        <f>SUMPRODUCT(CLIN2_Labour102[[#This Row],[Man-Days
2023]:[Man-Days
2027]],CLIN2_Labour102[[#This Row],[Lab-rate
2023]:[Lab-rate
2027]])</f>
        <v>0</v>
      </c>
      <c r="P103" s="124"/>
      <c r="Q103" s="69">
        <f>(CLIN2_Labour102[[#This Row],[Extended cost]]+CLIN2_Labour102[[#This Row],[Expat Allowance (ONLY if applicable)]])*$V$2</f>
        <v>0</v>
      </c>
      <c r="R103" s="69">
        <f>CLIN2_Labour102[[#This Row],[Extended cost]]+CLIN2_Labour102[[#This Row],[Expat Allowance (ONLY if applicable)]]+CLIN2_Labour102[[#This Row],[Profit ]]</f>
        <v>0</v>
      </c>
    </row>
    <row r="104" spans="2:19" x14ac:dyDescent="0.3">
      <c r="B104" t="s">
        <v>1655</v>
      </c>
      <c r="C104" s="126" t="s">
        <v>436</v>
      </c>
      <c r="D104" s="37"/>
      <c r="J104" s="5"/>
      <c r="K104" s="5"/>
      <c r="L104" s="5"/>
      <c r="M104" s="5"/>
      <c r="N104" s="5"/>
      <c r="O104" s="123">
        <f>SUMPRODUCT(CLIN2_Labour102[[#This Row],[Man-Days
2023]:[Man-Days
2027]],CLIN2_Labour102[[#This Row],[Lab-rate
2023]:[Lab-rate
2027]])</f>
        <v>0</v>
      </c>
      <c r="P104" s="124"/>
      <c r="Q104" s="69">
        <f>(CLIN2_Labour102[[#This Row],[Extended cost]]+CLIN2_Labour102[[#This Row],[Expat Allowance (ONLY if applicable)]])*$V$2</f>
        <v>0</v>
      </c>
      <c r="R104" s="69">
        <f>CLIN2_Labour102[[#This Row],[Extended cost]]+CLIN2_Labour102[[#This Row],[Expat Allowance (ONLY if applicable)]]+CLIN2_Labour102[[#This Row],[Profit ]]</f>
        <v>0</v>
      </c>
    </row>
    <row r="105" spans="2:19" x14ac:dyDescent="0.3">
      <c r="B105" t="s">
        <v>1656</v>
      </c>
      <c r="C105" s="126" t="s">
        <v>436</v>
      </c>
      <c r="D105" s="37"/>
      <c r="J105" s="5"/>
      <c r="K105" s="5"/>
      <c r="L105" s="5"/>
      <c r="M105" s="5"/>
      <c r="N105" s="5"/>
      <c r="O105" s="123">
        <f>SUMPRODUCT(CLIN2_Labour102[[#This Row],[Man-Days
2023]:[Man-Days
2027]],CLIN2_Labour102[[#This Row],[Lab-rate
2023]:[Lab-rate
2027]])</f>
        <v>0</v>
      </c>
      <c r="P105" s="124"/>
      <c r="Q105" s="69">
        <f>(CLIN2_Labour102[[#This Row],[Extended cost]]+CLIN2_Labour102[[#This Row],[Expat Allowance (ONLY if applicable)]])*$V$2</f>
        <v>0</v>
      </c>
      <c r="R105" s="69">
        <f>CLIN2_Labour102[[#This Row],[Extended cost]]+CLIN2_Labour102[[#This Row],[Expat Allowance (ONLY if applicable)]]+CLIN2_Labour102[[#This Row],[Profit ]]</f>
        <v>0</v>
      </c>
    </row>
    <row r="106" spans="2:19" x14ac:dyDescent="0.3">
      <c r="B106" t="s">
        <v>1657</v>
      </c>
      <c r="C106" s="126" t="s">
        <v>436</v>
      </c>
      <c r="D106" s="37"/>
      <c r="J106" s="5"/>
      <c r="K106" s="5"/>
      <c r="L106" s="5"/>
      <c r="M106" s="5"/>
      <c r="N106" s="5"/>
      <c r="O106" s="123">
        <f>SUMPRODUCT(CLIN2_Labour102[[#This Row],[Man-Days
2023]:[Man-Days
2027]],CLIN2_Labour102[[#This Row],[Lab-rate
2023]:[Lab-rate
2027]])</f>
        <v>0</v>
      </c>
      <c r="P106" s="124"/>
      <c r="Q106" s="69">
        <f>(CLIN2_Labour102[[#This Row],[Extended cost]]+CLIN2_Labour102[[#This Row],[Expat Allowance (ONLY if applicable)]])*$V$2</f>
        <v>0</v>
      </c>
      <c r="R106" s="69">
        <f>CLIN2_Labour102[[#This Row],[Extended cost]]+CLIN2_Labour102[[#This Row],[Expat Allowance (ONLY if applicable)]]+CLIN2_Labour102[[#This Row],[Profit ]]</f>
        <v>0</v>
      </c>
    </row>
    <row r="107" spans="2:19" x14ac:dyDescent="0.3">
      <c r="B107" t="s">
        <v>1658</v>
      </c>
      <c r="C107" s="126" t="s">
        <v>436</v>
      </c>
      <c r="D107" s="37"/>
      <c r="J107" s="5"/>
      <c r="K107" s="5"/>
      <c r="L107" s="5"/>
      <c r="M107" s="5"/>
      <c r="N107" s="5"/>
      <c r="O107" s="123">
        <f>SUMPRODUCT(CLIN2_Labour102[[#This Row],[Man-Days
2023]:[Man-Days
2027]],CLIN2_Labour102[[#This Row],[Lab-rate
2023]:[Lab-rate
2027]])</f>
        <v>0</v>
      </c>
      <c r="P107" s="124"/>
      <c r="Q107" s="69">
        <f>(CLIN2_Labour102[[#This Row],[Extended cost]]+CLIN2_Labour102[[#This Row],[Expat Allowance (ONLY if applicable)]])*$V$2</f>
        <v>0</v>
      </c>
      <c r="R107" s="69">
        <f>CLIN2_Labour102[[#This Row],[Extended cost]]+CLIN2_Labour102[[#This Row],[Expat Allowance (ONLY if applicable)]]+CLIN2_Labour102[[#This Row],[Profit ]]</f>
        <v>0</v>
      </c>
    </row>
    <row r="108" spans="2:19" x14ac:dyDescent="0.3">
      <c r="B108" t="s">
        <v>1687</v>
      </c>
      <c r="C108" s="126" t="s">
        <v>436</v>
      </c>
      <c r="D108" s="37"/>
      <c r="J108" s="5"/>
      <c r="K108" s="5"/>
      <c r="L108" s="5"/>
      <c r="M108" s="5"/>
      <c r="N108" s="5"/>
      <c r="O108" s="123">
        <f>SUMPRODUCT(CLIN2_Labour102[[#This Row],[Man-Days
2023]:[Man-Days
2027]],CLIN2_Labour102[[#This Row],[Lab-rate
2023]:[Lab-rate
2027]])</f>
        <v>0</v>
      </c>
      <c r="P108" s="124"/>
      <c r="Q108" s="69">
        <f>(CLIN2_Labour102[[#This Row],[Extended cost]]+CLIN2_Labour102[[#This Row],[Expat Allowance (ONLY if applicable)]])*$V$2</f>
        <v>0</v>
      </c>
      <c r="R108" s="69">
        <f>CLIN2_Labour102[[#This Row],[Extended cost]]+CLIN2_Labour102[[#This Row],[Expat Allowance (ONLY if applicable)]]+CLIN2_Labour102[[#This Row],[Profit ]]</f>
        <v>0</v>
      </c>
    </row>
    <row r="109" spans="2:19" x14ac:dyDescent="0.3">
      <c r="B109" t="s">
        <v>1659</v>
      </c>
      <c r="C109" s="126" t="s">
        <v>436</v>
      </c>
      <c r="D109" s="37"/>
      <c r="J109" s="5"/>
      <c r="K109" s="5"/>
      <c r="L109" s="5"/>
      <c r="M109" s="5"/>
      <c r="N109" s="5"/>
      <c r="O109" s="123">
        <f>SUMPRODUCT(CLIN2_Labour102[[#This Row],[Man-Days
2023]:[Man-Days
2027]],CLIN2_Labour102[[#This Row],[Lab-rate
2023]:[Lab-rate
2027]])</f>
        <v>0</v>
      </c>
      <c r="P109" s="124"/>
      <c r="Q109" s="69">
        <f>(CLIN2_Labour102[[#This Row],[Extended cost]]+CLIN2_Labour102[[#This Row],[Expat Allowance (ONLY if applicable)]])*$V$2</f>
        <v>0</v>
      </c>
      <c r="R109" s="69">
        <f>CLIN2_Labour102[[#This Row],[Extended cost]]+CLIN2_Labour102[[#This Row],[Expat Allowance (ONLY if applicable)]]+CLIN2_Labour102[[#This Row],[Profit ]]</f>
        <v>0</v>
      </c>
    </row>
    <row r="110" spans="2:19" x14ac:dyDescent="0.3">
      <c r="B110" t="s">
        <v>1660</v>
      </c>
      <c r="C110" s="126" t="s">
        <v>436</v>
      </c>
      <c r="D110" s="37"/>
      <c r="J110" s="5"/>
      <c r="K110" s="5"/>
      <c r="L110" s="5"/>
      <c r="M110" s="5"/>
      <c r="N110" s="5"/>
      <c r="O110" s="123">
        <f>SUMPRODUCT(CLIN2_Labour102[[#This Row],[Man-Days
2023]:[Man-Days
2027]],CLIN2_Labour102[[#This Row],[Lab-rate
2023]:[Lab-rate
2027]])</f>
        <v>0</v>
      </c>
      <c r="P110" s="124"/>
      <c r="Q110" s="69">
        <f>(CLIN2_Labour102[[#This Row],[Extended cost]]+CLIN2_Labour102[[#This Row],[Expat Allowance (ONLY if applicable)]])*$V$2</f>
        <v>0</v>
      </c>
      <c r="R110" s="69">
        <f>CLIN2_Labour102[[#This Row],[Extended cost]]+CLIN2_Labour102[[#This Row],[Expat Allowance (ONLY if applicable)]]+CLIN2_Labour102[[#This Row],[Profit ]]</f>
        <v>0</v>
      </c>
    </row>
    <row r="111" spans="2:19" x14ac:dyDescent="0.3">
      <c r="B111" t="s">
        <v>1702</v>
      </c>
      <c r="C111" s="126" t="s">
        <v>436</v>
      </c>
      <c r="D111" s="37"/>
      <c r="J111" s="5"/>
      <c r="K111" s="5"/>
      <c r="L111" s="5"/>
      <c r="M111" s="5"/>
      <c r="N111" s="5"/>
      <c r="O111" s="123">
        <f>SUMPRODUCT(CLIN2_Labour102[[#This Row],[Man-Days
2023]:[Man-Days
2027]],CLIN2_Labour102[[#This Row],[Lab-rate
2023]:[Lab-rate
2027]])</f>
        <v>0</v>
      </c>
      <c r="P111" s="124"/>
      <c r="Q111" s="69">
        <f>(CLIN2_Labour102[[#This Row],[Extended cost]]+CLIN2_Labour102[[#This Row],[Expat Allowance (ONLY if applicable)]])*$V$2</f>
        <v>0</v>
      </c>
      <c r="R111" s="69">
        <f>CLIN2_Labour102[[#This Row],[Extended cost]]+CLIN2_Labour102[[#This Row],[Expat Allowance (ONLY if applicable)]]+CLIN2_Labour102[[#This Row],[Profit ]]</f>
        <v>0</v>
      </c>
    </row>
    <row r="112" spans="2:19" x14ac:dyDescent="0.3">
      <c r="B112" t="s">
        <v>1661</v>
      </c>
      <c r="C112" s="126" t="s">
        <v>436</v>
      </c>
      <c r="D112" s="37"/>
      <c r="J112" s="5"/>
      <c r="K112" s="5"/>
      <c r="L112" s="5"/>
      <c r="M112" s="5"/>
      <c r="N112" s="5"/>
      <c r="O112" s="123">
        <f>SUMPRODUCT(CLIN2_Labour102[[#This Row],[Man-Days
2023]:[Man-Days
2027]],CLIN2_Labour102[[#This Row],[Lab-rate
2023]:[Lab-rate
2027]])</f>
        <v>0</v>
      </c>
      <c r="P112" s="124"/>
      <c r="Q112" s="69">
        <f>(CLIN2_Labour102[[#This Row],[Extended cost]]+CLIN2_Labour102[[#This Row],[Expat Allowance (ONLY if applicable)]])*$V$2</f>
        <v>0</v>
      </c>
      <c r="R112" s="69">
        <f>CLIN2_Labour102[[#This Row],[Extended cost]]+CLIN2_Labour102[[#This Row],[Expat Allowance (ONLY if applicable)]]+CLIN2_Labour102[[#This Row],[Profit ]]</f>
        <v>0</v>
      </c>
    </row>
    <row r="113" spans="2:19" x14ac:dyDescent="0.3">
      <c r="B113" t="s">
        <v>1662</v>
      </c>
      <c r="C113" s="126" t="s">
        <v>436</v>
      </c>
      <c r="D113" s="37"/>
      <c r="J113" s="5"/>
      <c r="K113" s="5"/>
      <c r="L113" s="5"/>
      <c r="M113" s="5"/>
      <c r="N113" s="5"/>
      <c r="O113" s="123">
        <f>SUMPRODUCT(CLIN2_Labour102[[#This Row],[Man-Days
2023]:[Man-Days
2027]],CLIN2_Labour102[[#This Row],[Lab-rate
2023]:[Lab-rate
2027]])</f>
        <v>0</v>
      </c>
      <c r="P113" s="124"/>
      <c r="Q113" s="69">
        <f>(CLIN2_Labour102[[#This Row],[Extended cost]]+CLIN2_Labour102[[#This Row],[Expat Allowance (ONLY if applicable)]])*$V$2</f>
        <v>0</v>
      </c>
      <c r="R113" s="69">
        <f>CLIN2_Labour102[[#This Row],[Extended cost]]+CLIN2_Labour102[[#This Row],[Expat Allowance (ONLY if applicable)]]+CLIN2_Labour102[[#This Row],[Profit ]]</f>
        <v>0</v>
      </c>
    </row>
    <row r="114" spans="2:19" x14ac:dyDescent="0.3">
      <c r="B114" t="s">
        <v>1663</v>
      </c>
      <c r="C114" s="126" t="s">
        <v>436</v>
      </c>
      <c r="D114" s="37"/>
      <c r="J114" s="5"/>
      <c r="K114" s="5"/>
      <c r="L114" s="5"/>
      <c r="M114" s="5"/>
      <c r="N114" s="5"/>
      <c r="O114" s="123">
        <f>SUMPRODUCT(CLIN2_Labour102[[#This Row],[Man-Days
2023]:[Man-Days
2027]],CLIN2_Labour102[[#This Row],[Lab-rate
2023]:[Lab-rate
2027]])</f>
        <v>0</v>
      </c>
      <c r="P114" s="124"/>
      <c r="Q114" s="69">
        <f>(CLIN2_Labour102[[#This Row],[Extended cost]]+CLIN2_Labour102[[#This Row],[Expat Allowance (ONLY if applicable)]])*$V$2</f>
        <v>0</v>
      </c>
      <c r="R114" s="69">
        <f>CLIN2_Labour102[[#This Row],[Extended cost]]+CLIN2_Labour102[[#This Row],[Expat Allowance (ONLY if applicable)]]+CLIN2_Labour102[[#This Row],[Profit ]]</f>
        <v>0</v>
      </c>
    </row>
    <row r="115" spans="2:19" x14ac:dyDescent="0.3">
      <c r="B115" t="s">
        <v>1664</v>
      </c>
      <c r="C115" s="126" t="s">
        <v>436</v>
      </c>
      <c r="D115" s="37"/>
      <c r="J115" s="5"/>
      <c r="K115" s="5"/>
      <c r="L115" s="5"/>
      <c r="M115" s="5"/>
      <c r="N115" s="5"/>
      <c r="O115" s="123">
        <f>SUMPRODUCT(CLIN2_Labour102[[#This Row],[Man-Days
2023]:[Man-Days
2027]],CLIN2_Labour102[[#This Row],[Lab-rate
2023]:[Lab-rate
2027]])</f>
        <v>0</v>
      </c>
      <c r="P115" s="124"/>
      <c r="Q115" s="69">
        <f>(CLIN2_Labour102[[#This Row],[Extended cost]]+CLIN2_Labour102[[#This Row],[Expat Allowance (ONLY if applicable)]])*$V$2</f>
        <v>0</v>
      </c>
      <c r="R115" s="69">
        <f>CLIN2_Labour102[[#This Row],[Extended cost]]+CLIN2_Labour102[[#This Row],[Expat Allowance (ONLY if applicable)]]+CLIN2_Labour102[[#This Row],[Profit ]]</f>
        <v>0</v>
      </c>
    </row>
    <row r="116" spans="2:19" x14ac:dyDescent="0.3">
      <c r="B116" t="s">
        <v>1665</v>
      </c>
      <c r="C116" s="126" t="s">
        <v>436</v>
      </c>
      <c r="D116" s="507"/>
      <c r="J116" s="508"/>
      <c r="K116" s="508"/>
      <c r="L116" s="508"/>
      <c r="M116" s="508"/>
      <c r="N116" s="508"/>
      <c r="O116" s="123">
        <f>SUMPRODUCT(CLIN2_Labour102[[#This Row],[Man-Days
2023]:[Man-Days
2027]],CLIN2_Labour102[[#This Row],[Lab-rate
2023]:[Lab-rate
2027]])</f>
        <v>0</v>
      </c>
      <c r="P116" s="509"/>
      <c r="Q116" s="69">
        <f>(CLIN2_Labour102[[#This Row],[Extended cost]]+CLIN2_Labour102[[#This Row],[Expat Allowance (ONLY if applicable)]])*$V$2</f>
        <v>0</v>
      </c>
      <c r="R116" s="69">
        <f>CLIN2_Labour102[[#This Row],[Extended cost]]+CLIN2_Labour102[[#This Row],[Expat Allowance (ONLY if applicable)]]+CLIN2_Labour102[[#This Row],[Profit ]]</f>
        <v>0</v>
      </c>
      <c r="S116" s="510"/>
    </row>
    <row r="117" spans="2:19" x14ac:dyDescent="0.3">
      <c r="B117" t="s">
        <v>1688</v>
      </c>
      <c r="C117" s="126" t="s">
        <v>436</v>
      </c>
      <c r="D117" s="507"/>
      <c r="J117" s="508"/>
      <c r="K117" s="508"/>
      <c r="L117" s="508"/>
      <c r="M117" s="508"/>
      <c r="N117" s="508"/>
      <c r="O117" s="123">
        <f>SUMPRODUCT(CLIN2_Labour102[[#This Row],[Man-Days
2023]:[Man-Days
2027]],CLIN2_Labour102[[#This Row],[Lab-rate
2023]:[Lab-rate
2027]])</f>
        <v>0</v>
      </c>
      <c r="P117" s="509"/>
      <c r="Q117" s="69">
        <f>(CLIN2_Labour102[[#This Row],[Extended cost]]+CLIN2_Labour102[[#This Row],[Expat Allowance (ONLY if applicable)]])*$V$2</f>
        <v>0</v>
      </c>
      <c r="R117" s="69">
        <f>CLIN2_Labour102[[#This Row],[Extended cost]]+CLIN2_Labour102[[#This Row],[Expat Allowance (ONLY if applicable)]]+CLIN2_Labour102[[#This Row],[Profit ]]</f>
        <v>0</v>
      </c>
      <c r="S117" s="510"/>
    </row>
    <row r="118" spans="2:19" x14ac:dyDescent="0.3">
      <c r="B118" t="s">
        <v>1666</v>
      </c>
      <c r="C118" s="126" t="s">
        <v>436</v>
      </c>
      <c r="D118" s="507"/>
      <c r="J118" s="508"/>
      <c r="K118" s="508"/>
      <c r="L118" s="508"/>
      <c r="M118" s="508"/>
      <c r="N118" s="508"/>
      <c r="O118" s="123">
        <f>SUMPRODUCT(CLIN2_Labour102[[#This Row],[Man-Days
2023]:[Man-Days
2027]],CLIN2_Labour102[[#This Row],[Lab-rate
2023]:[Lab-rate
2027]])</f>
        <v>0</v>
      </c>
      <c r="P118" s="509"/>
      <c r="Q118" s="69">
        <f>(CLIN2_Labour102[[#This Row],[Extended cost]]+CLIN2_Labour102[[#This Row],[Expat Allowance (ONLY if applicable)]])*$V$2</f>
        <v>0</v>
      </c>
      <c r="R118" s="69">
        <f>CLIN2_Labour102[[#This Row],[Extended cost]]+CLIN2_Labour102[[#This Row],[Expat Allowance (ONLY if applicable)]]+CLIN2_Labour102[[#This Row],[Profit ]]</f>
        <v>0</v>
      </c>
      <c r="S118" s="510"/>
    </row>
    <row r="119" spans="2:19" x14ac:dyDescent="0.3">
      <c r="B119" t="s">
        <v>1689</v>
      </c>
      <c r="C119" s="126" t="s">
        <v>436</v>
      </c>
      <c r="D119" s="507"/>
      <c r="J119" s="508"/>
      <c r="K119" s="508"/>
      <c r="L119" s="508"/>
      <c r="M119" s="508"/>
      <c r="N119" s="508"/>
      <c r="O119" s="123">
        <f>SUMPRODUCT(CLIN2_Labour102[[#This Row],[Man-Days
2023]:[Man-Days
2027]],CLIN2_Labour102[[#This Row],[Lab-rate
2023]:[Lab-rate
2027]])</f>
        <v>0</v>
      </c>
      <c r="P119" s="509"/>
      <c r="Q119" s="69">
        <f>(CLIN2_Labour102[[#This Row],[Extended cost]]+CLIN2_Labour102[[#This Row],[Expat Allowance (ONLY if applicable)]])*$V$2</f>
        <v>0</v>
      </c>
      <c r="R119" s="69">
        <f>CLIN2_Labour102[[#This Row],[Extended cost]]+CLIN2_Labour102[[#This Row],[Expat Allowance (ONLY if applicable)]]+CLIN2_Labour102[[#This Row],[Profit ]]</f>
        <v>0</v>
      </c>
      <c r="S119" s="510"/>
    </row>
    <row r="120" spans="2:19" x14ac:dyDescent="0.3">
      <c r="B120" t="s">
        <v>1690</v>
      </c>
      <c r="C120" s="126" t="s">
        <v>436</v>
      </c>
      <c r="D120" s="507"/>
      <c r="J120" s="508"/>
      <c r="K120" s="508"/>
      <c r="L120" s="508"/>
      <c r="M120" s="508"/>
      <c r="N120" s="508"/>
      <c r="O120" s="123">
        <f>SUMPRODUCT(CLIN2_Labour102[[#This Row],[Man-Days
2023]:[Man-Days
2027]],CLIN2_Labour102[[#This Row],[Lab-rate
2023]:[Lab-rate
2027]])</f>
        <v>0</v>
      </c>
      <c r="P120" s="509"/>
      <c r="Q120" s="69">
        <f>(CLIN2_Labour102[[#This Row],[Extended cost]]+CLIN2_Labour102[[#This Row],[Expat Allowance (ONLY if applicable)]])*$V$2</f>
        <v>0</v>
      </c>
      <c r="R120" s="69">
        <f>CLIN2_Labour102[[#This Row],[Extended cost]]+CLIN2_Labour102[[#This Row],[Expat Allowance (ONLY if applicable)]]+CLIN2_Labour102[[#This Row],[Profit ]]</f>
        <v>0</v>
      </c>
      <c r="S120" s="510"/>
    </row>
    <row r="121" spans="2:19" x14ac:dyDescent="0.3">
      <c r="B121" t="s">
        <v>210</v>
      </c>
      <c r="D121" s="541"/>
      <c r="J121" s="541"/>
      <c r="K121" s="541"/>
      <c r="L121" s="541"/>
      <c r="M121" s="541"/>
      <c r="N121" s="541"/>
      <c r="O121" s="541"/>
      <c r="Q121" s="541"/>
      <c r="R121" s="542">
        <f>SUBTOTAL(109,CLIN2_Labour102[Fully burdened cost])</f>
        <v>0</v>
      </c>
      <c r="S121" s="541"/>
    </row>
  </sheetData>
  <mergeCells count="1">
    <mergeCell ref="U1:V1"/>
  </mergeCells>
  <dataValidations count="2">
    <dataValidation type="list" allowBlank="1" showInputMessage="1" showErrorMessage="1" sqref="B3">
      <formula1>Clin_List</formula1>
    </dataValidation>
    <dataValidation type="list" allowBlank="1" showInputMessage="1" showErrorMessage="1" sqref="D3:D120">
      <formula1>rngCurrencies</formula1>
    </dataValidation>
  </dataValidations>
  <pageMargins left="0.70866141732283472" right="0.70866141732283472" top="0.74803149606299213" bottom="0.74803149606299213" header="0.31496062992125984" footer="0.31496062992125984"/>
  <pageSetup paperSize="9" scale="48" fitToHeight="10" orientation="landscape" verticalDpi="1200" r:id="rId1"/>
  <headerFooter>
    <oddHeader>&amp;CNATO UNCLASSIFIED&amp;RCO-14252-NNMS</oddHeader>
    <oddFooter>&amp;CNATO UNCLASSIFIED&amp;RCO-14252-NNMS</oddFooter>
  </headerFooter>
  <drawing r:id="rId2"/>
  <legacyDrawing r:id="rId3"/>
  <tableParts count="1">
    <tablePart r:id="rId4"/>
  </tablePar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39997558519241921"/>
    <pageSetUpPr fitToPage="1"/>
  </sheetPr>
  <dimension ref="B1:V121"/>
  <sheetViews>
    <sheetView zoomScaleNormal="100" workbookViewId="0">
      <pane xSplit="1" ySplit="2" topLeftCell="B3" activePane="bottomRight" state="frozen"/>
      <selection pane="topRight" activeCell="D21" sqref="C21:D21"/>
      <selection pane="bottomLeft" activeCell="D21" sqref="C21:D21"/>
      <selection pane="bottomRight" activeCell="E4" sqref="E4"/>
    </sheetView>
  </sheetViews>
  <sheetFormatPr defaultRowHeight="14.4" x14ac:dyDescent="0.3"/>
  <cols>
    <col min="1" max="1" width="1.88671875" customWidth="1"/>
    <col min="2" max="2" width="20.88671875" customWidth="1"/>
    <col min="3" max="3" width="34.109375" customWidth="1"/>
    <col min="4" max="4" width="41.109375" customWidth="1"/>
    <col min="5" max="5" width="18" customWidth="1"/>
    <col min="11" max="16" width="10.44140625" customWidth="1"/>
    <col min="17" max="17" width="17.5546875" customWidth="1"/>
    <col min="18" max="18" width="15.109375" style="7" customWidth="1"/>
    <col min="19" max="19" width="26" customWidth="1"/>
    <col min="20" max="20" width="3.88671875" customWidth="1"/>
  </cols>
  <sheetData>
    <row r="1" spans="2:22" ht="93" x14ac:dyDescent="0.3">
      <c r="B1" s="116" t="s">
        <v>211</v>
      </c>
      <c r="C1" s="116" t="s">
        <v>212</v>
      </c>
      <c r="D1" s="116" t="s">
        <v>213</v>
      </c>
      <c r="E1" s="116" t="s">
        <v>176</v>
      </c>
      <c r="F1" s="116" t="s">
        <v>214</v>
      </c>
      <c r="G1" s="116" t="s">
        <v>215</v>
      </c>
      <c r="H1" s="116" t="s">
        <v>216</v>
      </c>
      <c r="I1" s="116" t="s">
        <v>217</v>
      </c>
      <c r="J1" s="116" t="s">
        <v>218</v>
      </c>
      <c r="K1" s="116" t="s">
        <v>219</v>
      </c>
      <c r="L1" s="116" t="s">
        <v>220</v>
      </c>
      <c r="M1" s="116" t="s">
        <v>221</v>
      </c>
      <c r="N1" s="116" t="s">
        <v>222</v>
      </c>
      <c r="O1" s="116" t="s">
        <v>223</v>
      </c>
      <c r="P1" s="116" t="s">
        <v>224</v>
      </c>
      <c r="Q1" s="116" t="s">
        <v>188</v>
      </c>
      <c r="R1" s="116" t="s">
        <v>157</v>
      </c>
      <c r="S1" s="171" t="s">
        <v>158</v>
      </c>
      <c r="T1" s="117"/>
      <c r="U1" s="564" t="s">
        <v>225</v>
      </c>
      <c r="V1" s="564"/>
    </row>
    <row r="2" spans="2:22" ht="28.8" x14ac:dyDescent="0.3">
      <c r="B2" s="1" t="s">
        <v>41</v>
      </c>
      <c r="C2" s="1" t="s">
        <v>226</v>
      </c>
      <c r="D2" s="38" t="s">
        <v>227</v>
      </c>
      <c r="E2" s="11" t="s">
        <v>228</v>
      </c>
      <c r="F2" s="13" t="s">
        <v>229</v>
      </c>
      <c r="G2" s="13" t="s">
        <v>230</v>
      </c>
      <c r="H2" s="13" t="s">
        <v>231</v>
      </c>
      <c r="I2" s="13" t="s">
        <v>453</v>
      </c>
      <c r="J2" s="13" t="s">
        <v>1711</v>
      </c>
      <c r="K2" s="13" t="s">
        <v>232</v>
      </c>
      <c r="L2" s="13" t="s">
        <v>233</v>
      </c>
      <c r="M2" s="13" t="s">
        <v>234</v>
      </c>
      <c r="N2" s="13" t="s">
        <v>454</v>
      </c>
      <c r="O2" s="13" t="s">
        <v>1712</v>
      </c>
      <c r="P2" s="13" t="s">
        <v>168</v>
      </c>
      <c r="Q2" s="13" t="s">
        <v>169</v>
      </c>
      <c r="R2" s="12" t="s">
        <v>170</v>
      </c>
      <c r="S2" s="12" t="s">
        <v>171</v>
      </c>
      <c r="U2" s="88" t="s">
        <v>199</v>
      </c>
      <c r="V2" s="62">
        <v>0</v>
      </c>
    </row>
    <row r="3" spans="2:22" ht="15" customHeight="1" x14ac:dyDescent="0.35">
      <c r="B3" s="44" t="s">
        <v>200</v>
      </c>
      <c r="C3" s="47" t="s">
        <v>235</v>
      </c>
      <c r="D3" s="48" t="s">
        <v>236</v>
      </c>
      <c r="E3" s="67" t="s">
        <v>202</v>
      </c>
      <c r="F3" s="59">
        <v>10</v>
      </c>
      <c r="G3" s="59">
        <v>20</v>
      </c>
      <c r="H3" s="59">
        <v>25</v>
      </c>
      <c r="I3" s="59">
        <v>5</v>
      </c>
      <c r="J3" s="59">
        <v>5</v>
      </c>
      <c r="K3" s="60">
        <v>150</v>
      </c>
      <c r="L3" s="60">
        <v>155</v>
      </c>
      <c r="M3" s="60">
        <v>160</v>
      </c>
      <c r="N3" s="60">
        <v>165</v>
      </c>
      <c r="O3" s="60">
        <v>170</v>
      </c>
      <c r="P3" s="70">
        <f>SUMPRODUCT(CLIN1_Material11[[#This Row],[Quantity
2023]:[Quantity
2027]],CLIN1_Material11[[#This Row],[Unit cost
2023]:[Unit cost
2027]])</f>
        <v>10275</v>
      </c>
      <c r="Q3" s="70" t="s">
        <v>237</v>
      </c>
      <c r="R3" s="70" t="s">
        <v>238</v>
      </c>
      <c r="S3" s="70" t="s">
        <v>205</v>
      </c>
      <c r="T3" s="43"/>
      <c r="U3" s="43" t="s">
        <v>206</v>
      </c>
    </row>
    <row r="4" spans="2:22" x14ac:dyDescent="0.3">
      <c r="B4" s="213" t="s">
        <v>1583</v>
      </c>
      <c r="C4" t="s">
        <v>435</v>
      </c>
      <c r="D4" t="s">
        <v>239</v>
      </c>
      <c r="E4" s="37"/>
      <c r="F4" s="81"/>
      <c r="G4" s="81"/>
      <c r="H4" s="81"/>
      <c r="I4" s="81"/>
      <c r="J4" s="81"/>
      <c r="K4" s="80"/>
      <c r="L4" s="80"/>
      <c r="M4" s="80"/>
      <c r="N4" s="80"/>
      <c r="O4" s="80"/>
      <c r="P4" s="167">
        <f>SUMPRODUCT(CLIN1_Material11[[#This Row],[Quantity
2023]:[Quantity
2027]],CLIN1_Material11[[#This Row],[Unit cost
2023]:[Unit cost
2027]])</f>
        <v>0</v>
      </c>
      <c r="Q4" s="141">
        <f>CLIN1_Material11[[#This Row],[Extended cost]]*$V$2</f>
        <v>0</v>
      </c>
      <c r="R4" s="7">
        <f>CLIN1_Material11[[#This Row],[Extended cost]]+CLIN1_Material11[[#This Row],[Profit]]</f>
        <v>0</v>
      </c>
      <c r="S4" s="7"/>
    </row>
    <row r="5" spans="2:22" x14ac:dyDescent="0.3">
      <c r="B5" s="213" t="s">
        <v>313</v>
      </c>
      <c r="C5" t="s">
        <v>435</v>
      </c>
      <c r="D5" t="s">
        <v>239</v>
      </c>
      <c r="E5" s="37"/>
      <c r="F5" s="81"/>
      <c r="G5" s="81"/>
      <c r="H5" s="81"/>
      <c r="I5" s="81"/>
      <c r="J5" s="81"/>
      <c r="K5" s="80"/>
      <c r="L5" s="80"/>
      <c r="M5" s="80"/>
      <c r="N5" s="80"/>
      <c r="O5" s="80"/>
      <c r="P5" s="167">
        <f>SUMPRODUCT(CLIN1_Material11[[#This Row],[Quantity
2023]:[Quantity
2027]],CLIN1_Material11[[#This Row],[Unit cost
2023]:[Unit cost
2027]])</f>
        <v>0</v>
      </c>
      <c r="Q5" s="141">
        <f>CLIN1_Material11[[#This Row],[Extended cost]]*$V$2</f>
        <v>0</v>
      </c>
      <c r="R5" s="7">
        <f>CLIN1_Material11[[#This Row],[Extended cost]]+CLIN1_Material11[[#This Row],[Profit]]</f>
        <v>0</v>
      </c>
      <c r="S5" s="7"/>
    </row>
    <row r="6" spans="2:22" x14ac:dyDescent="0.3">
      <c r="B6" s="213" t="s">
        <v>314</v>
      </c>
      <c r="C6" t="s">
        <v>435</v>
      </c>
      <c r="D6" t="s">
        <v>239</v>
      </c>
      <c r="E6" s="37"/>
      <c r="F6" s="81"/>
      <c r="G6" s="81"/>
      <c r="H6" s="81"/>
      <c r="I6" s="81"/>
      <c r="J6" s="81"/>
      <c r="K6" s="80"/>
      <c r="L6" s="80"/>
      <c r="M6" s="80"/>
      <c r="N6" s="80"/>
      <c r="O6" s="80"/>
      <c r="P6" s="167">
        <f>SUMPRODUCT(CLIN1_Material11[[#This Row],[Quantity
2023]:[Quantity
2027]],CLIN1_Material11[[#This Row],[Unit cost
2023]:[Unit cost
2027]])</f>
        <v>0</v>
      </c>
      <c r="Q6" s="141">
        <f>CLIN1_Material11[[#This Row],[Extended cost]]*$V$2</f>
        <v>0</v>
      </c>
      <c r="R6" s="7">
        <f>CLIN1_Material11[[#This Row],[Extended cost]]+CLIN1_Material11[[#This Row],[Profit]]</f>
        <v>0</v>
      </c>
      <c r="S6" s="7"/>
    </row>
    <row r="7" spans="2:22" x14ac:dyDescent="0.3">
      <c r="B7" s="213" t="s">
        <v>315</v>
      </c>
      <c r="C7" t="s">
        <v>435</v>
      </c>
      <c r="D7" t="s">
        <v>239</v>
      </c>
      <c r="E7" s="37"/>
      <c r="F7" s="81"/>
      <c r="G7" s="81"/>
      <c r="H7" s="81"/>
      <c r="I7" s="81"/>
      <c r="J7" s="81"/>
      <c r="K7" s="80"/>
      <c r="L7" s="80"/>
      <c r="M7" s="80"/>
      <c r="N7" s="80"/>
      <c r="O7" s="80"/>
      <c r="P7" s="167">
        <f>SUMPRODUCT(CLIN1_Material11[[#This Row],[Quantity
2023]:[Quantity
2027]],CLIN1_Material11[[#This Row],[Unit cost
2023]:[Unit cost
2027]])</f>
        <v>0</v>
      </c>
      <c r="Q7" s="141">
        <f>CLIN1_Material11[[#This Row],[Extended cost]]*$V$2</f>
        <v>0</v>
      </c>
      <c r="R7" s="7">
        <f>CLIN1_Material11[[#This Row],[Extended cost]]+CLIN1_Material11[[#This Row],[Profit]]</f>
        <v>0</v>
      </c>
      <c r="S7" s="7"/>
    </row>
    <row r="8" spans="2:22" x14ac:dyDescent="0.3">
      <c r="B8" s="213" t="s">
        <v>1584</v>
      </c>
      <c r="C8" t="s">
        <v>435</v>
      </c>
      <c r="D8" t="s">
        <v>239</v>
      </c>
      <c r="E8" s="37"/>
      <c r="F8" s="81"/>
      <c r="G8" s="81"/>
      <c r="H8" s="81"/>
      <c r="I8" s="81"/>
      <c r="J8" s="81"/>
      <c r="K8" s="80"/>
      <c r="L8" s="80"/>
      <c r="M8" s="80"/>
      <c r="N8" s="80"/>
      <c r="O8" s="80"/>
      <c r="P8" s="167">
        <f>SUMPRODUCT(CLIN1_Material11[[#This Row],[Quantity
2023]:[Quantity
2027]],CLIN1_Material11[[#This Row],[Unit cost
2023]:[Unit cost
2027]])</f>
        <v>0</v>
      </c>
      <c r="Q8" s="141">
        <f>CLIN1_Material11[[#This Row],[Extended cost]]*$V$2</f>
        <v>0</v>
      </c>
      <c r="R8" s="7">
        <f>CLIN1_Material11[[#This Row],[Extended cost]]+CLIN1_Material11[[#This Row],[Profit]]</f>
        <v>0</v>
      </c>
      <c r="S8" s="7"/>
    </row>
    <row r="9" spans="2:22" x14ac:dyDescent="0.3">
      <c r="B9" s="213" t="s">
        <v>1585</v>
      </c>
      <c r="C9" t="s">
        <v>435</v>
      </c>
      <c r="D9" t="s">
        <v>239</v>
      </c>
      <c r="E9" s="37"/>
      <c r="F9" s="81"/>
      <c r="G9" s="81"/>
      <c r="H9" s="81"/>
      <c r="I9" s="81"/>
      <c r="J9" s="81"/>
      <c r="K9" s="80"/>
      <c r="L9" s="80"/>
      <c r="M9" s="80"/>
      <c r="N9" s="80"/>
      <c r="O9" s="80"/>
      <c r="P9" s="167">
        <f>SUMPRODUCT(CLIN1_Material11[[#This Row],[Quantity
2023]:[Quantity
2027]],CLIN1_Material11[[#This Row],[Unit cost
2023]:[Unit cost
2027]])</f>
        <v>0</v>
      </c>
      <c r="Q9" s="141">
        <f>CLIN1_Material11[[#This Row],[Extended cost]]*$V$2</f>
        <v>0</v>
      </c>
      <c r="R9" s="7">
        <f>CLIN1_Material11[[#This Row],[Extended cost]]+CLIN1_Material11[[#This Row],[Profit]]</f>
        <v>0</v>
      </c>
      <c r="S9" s="7"/>
    </row>
    <row r="10" spans="2:22" x14ac:dyDescent="0.3">
      <c r="B10" s="213" t="s">
        <v>1586</v>
      </c>
      <c r="C10" t="s">
        <v>435</v>
      </c>
      <c r="D10" t="s">
        <v>239</v>
      </c>
      <c r="E10" s="37"/>
      <c r="F10" s="81"/>
      <c r="G10" s="81"/>
      <c r="H10" s="81"/>
      <c r="I10" s="81"/>
      <c r="J10" s="81"/>
      <c r="K10" s="80"/>
      <c r="L10" s="80"/>
      <c r="M10" s="80"/>
      <c r="N10" s="80"/>
      <c r="O10" s="80"/>
      <c r="P10" s="167">
        <f>SUMPRODUCT(CLIN1_Material11[[#This Row],[Quantity
2023]:[Quantity
2027]],CLIN1_Material11[[#This Row],[Unit cost
2023]:[Unit cost
2027]])</f>
        <v>0</v>
      </c>
      <c r="Q10" s="141">
        <f>CLIN1_Material11[[#This Row],[Extended cost]]*$V$2</f>
        <v>0</v>
      </c>
      <c r="R10" s="7">
        <f>CLIN1_Material11[[#This Row],[Extended cost]]+CLIN1_Material11[[#This Row],[Profit]]</f>
        <v>0</v>
      </c>
      <c r="S10" s="7"/>
    </row>
    <row r="11" spans="2:22" x14ac:dyDescent="0.3">
      <c r="B11" s="213" t="s">
        <v>316</v>
      </c>
      <c r="C11" t="s">
        <v>435</v>
      </c>
      <c r="D11" t="s">
        <v>239</v>
      </c>
      <c r="E11" s="37"/>
      <c r="F11" s="81"/>
      <c r="G11" s="81"/>
      <c r="H11" s="81"/>
      <c r="I11" s="81"/>
      <c r="J11" s="81"/>
      <c r="K11" s="80"/>
      <c r="L11" s="80"/>
      <c r="M11" s="80"/>
      <c r="N11" s="80"/>
      <c r="O11" s="80"/>
      <c r="P11" s="167">
        <f>SUMPRODUCT(CLIN1_Material11[[#This Row],[Quantity
2023]:[Quantity
2027]],CLIN1_Material11[[#This Row],[Unit cost
2023]:[Unit cost
2027]])</f>
        <v>0</v>
      </c>
      <c r="Q11" s="141">
        <f>CLIN1_Material11[[#This Row],[Extended cost]]*$V$2</f>
        <v>0</v>
      </c>
      <c r="R11" s="7">
        <f>CLIN1_Material11[[#This Row],[Extended cost]]+CLIN1_Material11[[#This Row],[Profit]]</f>
        <v>0</v>
      </c>
      <c r="S11" s="7"/>
    </row>
    <row r="12" spans="2:22" x14ac:dyDescent="0.3">
      <c r="B12" s="213" t="s">
        <v>1587</v>
      </c>
      <c r="C12" t="s">
        <v>435</v>
      </c>
      <c r="D12" t="s">
        <v>239</v>
      </c>
      <c r="E12" s="136"/>
      <c r="F12" s="168"/>
      <c r="G12" s="81"/>
      <c r="H12" s="81"/>
      <c r="I12" s="81"/>
      <c r="J12" s="81"/>
      <c r="K12" s="168"/>
      <c r="L12" s="168"/>
      <c r="M12" s="168"/>
      <c r="N12" s="168"/>
      <c r="O12" s="168"/>
      <c r="P12" s="167">
        <f>SUMPRODUCT(CLIN1_Material11[[#This Row],[Quantity
2023]:[Quantity
2027]],CLIN1_Material11[[#This Row],[Unit cost
2023]:[Unit cost
2027]])</f>
        <v>0</v>
      </c>
      <c r="Q12" s="141">
        <f>CLIN1_Material11[[#This Row],[Extended cost]]*$V$2</f>
        <v>0</v>
      </c>
      <c r="R12" s="7">
        <f>CLIN1_Material11[[#This Row],[Extended cost]]+CLIN1_Material11[[#This Row],[Profit]]</f>
        <v>0</v>
      </c>
      <c r="S12" s="141"/>
    </row>
    <row r="13" spans="2:22" x14ac:dyDescent="0.3">
      <c r="B13" s="213" t="s">
        <v>1588</v>
      </c>
      <c r="C13" t="s">
        <v>435</v>
      </c>
      <c r="D13" t="s">
        <v>239</v>
      </c>
      <c r="E13" s="136"/>
      <c r="F13" s="168"/>
      <c r="G13" s="81"/>
      <c r="H13" s="81"/>
      <c r="I13" s="81"/>
      <c r="J13" s="81"/>
      <c r="K13" s="168"/>
      <c r="L13" s="168"/>
      <c r="M13" s="168"/>
      <c r="N13" s="168"/>
      <c r="O13" s="168"/>
      <c r="P13" s="167">
        <f>SUMPRODUCT(CLIN1_Material11[[#This Row],[Quantity
2023]:[Quantity
2027]],CLIN1_Material11[[#This Row],[Unit cost
2023]:[Unit cost
2027]])</f>
        <v>0</v>
      </c>
      <c r="Q13" s="141">
        <f>CLIN1_Material11[[#This Row],[Extended cost]]*$V$2</f>
        <v>0</v>
      </c>
      <c r="R13" s="7">
        <f>CLIN1_Material11[[#This Row],[Extended cost]]+CLIN1_Material11[[#This Row],[Profit]]</f>
        <v>0</v>
      </c>
      <c r="S13" s="141"/>
    </row>
    <row r="14" spans="2:22" x14ac:dyDescent="0.3">
      <c r="B14" s="213" t="s">
        <v>1589</v>
      </c>
      <c r="C14" t="s">
        <v>435</v>
      </c>
      <c r="D14" t="s">
        <v>239</v>
      </c>
      <c r="E14" s="136"/>
      <c r="F14" s="168"/>
      <c r="G14" s="81"/>
      <c r="H14" s="81"/>
      <c r="I14" s="81"/>
      <c r="J14" s="81"/>
      <c r="K14" s="168"/>
      <c r="L14" s="168"/>
      <c r="M14" s="168"/>
      <c r="N14" s="168"/>
      <c r="O14" s="168"/>
      <c r="P14" s="167">
        <f>SUMPRODUCT(CLIN1_Material11[[#This Row],[Quantity
2023]:[Quantity
2027]],CLIN1_Material11[[#This Row],[Unit cost
2023]:[Unit cost
2027]])</f>
        <v>0</v>
      </c>
      <c r="Q14" s="141">
        <f>CLIN1_Material11[[#This Row],[Extended cost]]*$V$2</f>
        <v>0</v>
      </c>
      <c r="R14" s="7">
        <f>CLIN1_Material11[[#This Row],[Extended cost]]+CLIN1_Material11[[#This Row],[Profit]]</f>
        <v>0</v>
      </c>
      <c r="S14" s="141"/>
    </row>
    <row r="15" spans="2:22" x14ac:dyDescent="0.3">
      <c r="B15" s="213" t="s">
        <v>1590</v>
      </c>
      <c r="C15" t="s">
        <v>435</v>
      </c>
      <c r="D15" t="s">
        <v>239</v>
      </c>
      <c r="E15" s="136"/>
      <c r="F15" s="168"/>
      <c r="G15" s="81"/>
      <c r="H15" s="81"/>
      <c r="I15" s="81"/>
      <c r="J15" s="81"/>
      <c r="K15" s="168"/>
      <c r="L15" s="168"/>
      <c r="M15" s="168"/>
      <c r="N15" s="168"/>
      <c r="O15" s="168"/>
      <c r="P15" s="167">
        <f>SUMPRODUCT(CLIN1_Material11[[#This Row],[Quantity
2023]:[Quantity
2027]],CLIN1_Material11[[#This Row],[Unit cost
2023]:[Unit cost
2027]])</f>
        <v>0</v>
      </c>
      <c r="Q15" s="141">
        <f>CLIN1_Material11[[#This Row],[Extended cost]]*$V$2</f>
        <v>0</v>
      </c>
      <c r="R15" s="7">
        <f>CLIN1_Material11[[#This Row],[Extended cost]]+CLIN1_Material11[[#This Row],[Profit]]</f>
        <v>0</v>
      </c>
      <c r="S15" s="141"/>
    </row>
    <row r="16" spans="2:22" x14ac:dyDescent="0.3">
      <c r="B16" s="213" t="s">
        <v>1591</v>
      </c>
      <c r="C16" t="s">
        <v>435</v>
      </c>
      <c r="D16" t="s">
        <v>239</v>
      </c>
      <c r="E16" s="136"/>
      <c r="F16" s="168"/>
      <c r="G16" s="81"/>
      <c r="H16" s="81"/>
      <c r="I16" s="81"/>
      <c r="J16" s="81"/>
      <c r="K16" s="168"/>
      <c r="L16" s="168"/>
      <c r="M16" s="168"/>
      <c r="N16" s="168"/>
      <c r="O16" s="168"/>
      <c r="P16" s="167">
        <f>SUMPRODUCT(CLIN1_Material11[[#This Row],[Quantity
2023]:[Quantity
2027]],CLIN1_Material11[[#This Row],[Unit cost
2023]:[Unit cost
2027]])</f>
        <v>0</v>
      </c>
      <c r="Q16" s="141">
        <f>CLIN1_Material11[[#This Row],[Extended cost]]*$V$2</f>
        <v>0</v>
      </c>
      <c r="R16" s="7">
        <f>CLIN1_Material11[[#This Row],[Extended cost]]+CLIN1_Material11[[#This Row],[Profit]]</f>
        <v>0</v>
      </c>
      <c r="S16" s="141"/>
    </row>
    <row r="17" spans="2:19" x14ac:dyDescent="0.3">
      <c r="B17" s="213" t="s">
        <v>1592</v>
      </c>
      <c r="C17" t="s">
        <v>435</v>
      </c>
      <c r="D17" t="s">
        <v>239</v>
      </c>
      <c r="E17" s="136"/>
      <c r="F17" s="168"/>
      <c r="G17" s="81"/>
      <c r="H17" s="81"/>
      <c r="I17" s="81"/>
      <c r="J17" s="81"/>
      <c r="K17" s="168"/>
      <c r="L17" s="168"/>
      <c r="M17" s="168"/>
      <c r="N17" s="168"/>
      <c r="O17" s="168"/>
      <c r="P17" s="167">
        <f>SUMPRODUCT(CLIN1_Material11[[#This Row],[Quantity
2023]:[Quantity
2027]],CLIN1_Material11[[#This Row],[Unit cost
2023]:[Unit cost
2027]])</f>
        <v>0</v>
      </c>
      <c r="Q17" s="141">
        <f>CLIN1_Material11[[#This Row],[Extended cost]]*$V$2</f>
        <v>0</v>
      </c>
      <c r="R17" s="7">
        <f>CLIN1_Material11[[#This Row],[Extended cost]]+CLIN1_Material11[[#This Row],[Profit]]</f>
        <v>0</v>
      </c>
      <c r="S17" s="141"/>
    </row>
    <row r="18" spans="2:19" x14ac:dyDescent="0.3">
      <c r="B18" s="213" t="s">
        <v>1593</v>
      </c>
      <c r="C18" t="s">
        <v>435</v>
      </c>
      <c r="D18" t="s">
        <v>239</v>
      </c>
      <c r="E18" s="136"/>
      <c r="F18" s="168"/>
      <c r="G18" s="81"/>
      <c r="H18" s="81"/>
      <c r="I18" s="81"/>
      <c r="J18" s="81"/>
      <c r="K18" s="168"/>
      <c r="L18" s="168"/>
      <c r="M18" s="168"/>
      <c r="N18" s="168"/>
      <c r="O18" s="168"/>
      <c r="P18" s="167">
        <f>SUMPRODUCT(CLIN1_Material11[[#This Row],[Quantity
2023]:[Quantity
2027]],CLIN1_Material11[[#This Row],[Unit cost
2023]:[Unit cost
2027]])</f>
        <v>0</v>
      </c>
      <c r="Q18" s="141">
        <f>CLIN1_Material11[[#This Row],[Extended cost]]*$V$2</f>
        <v>0</v>
      </c>
      <c r="R18" s="7">
        <f>CLIN1_Material11[[#This Row],[Extended cost]]+CLIN1_Material11[[#This Row],[Profit]]</f>
        <v>0</v>
      </c>
      <c r="S18" s="141"/>
    </row>
    <row r="19" spans="2:19" x14ac:dyDescent="0.3">
      <c r="B19" s="213" t="s">
        <v>1594</v>
      </c>
      <c r="C19" t="s">
        <v>435</v>
      </c>
      <c r="D19" t="s">
        <v>239</v>
      </c>
      <c r="E19" s="136"/>
      <c r="F19" s="168"/>
      <c r="G19" s="81"/>
      <c r="H19" s="81"/>
      <c r="I19" s="81"/>
      <c r="J19" s="81"/>
      <c r="K19" s="168"/>
      <c r="L19" s="168"/>
      <c r="M19" s="168"/>
      <c r="N19" s="168"/>
      <c r="O19" s="168"/>
      <c r="P19" s="167">
        <f>SUMPRODUCT(CLIN1_Material11[[#This Row],[Quantity
2023]:[Quantity
2027]],CLIN1_Material11[[#This Row],[Unit cost
2023]:[Unit cost
2027]])</f>
        <v>0</v>
      </c>
      <c r="Q19" s="141">
        <f>CLIN1_Material11[[#This Row],[Extended cost]]*$V$2</f>
        <v>0</v>
      </c>
      <c r="R19" s="7">
        <f>CLIN1_Material11[[#This Row],[Extended cost]]+CLIN1_Material11[[#This Row],[Profit]]</f>
        <v>0</v>
      </c>
      <c r="S19" s="141"/>
    </row>
    <row r="20" spans="2:19" x14ac:dyDescent="0.3">
      <c r="B20" s="213" t="s">
        <v>1595</v>
      </c>
      <c r="C20" t="s">
        <v>435</v>
      </c>
      <c r="D20" t="s">
        <v>239</v>
      </c>
      <c r="E20" s="136"/>
      <c r="F20" s="168"/>
      <c r="G20" s="81"/>
      <c r="H20" s="81"/>
      <c r="I20" s="81"/>
      <c r="J20" s="81"/>
      <c r="K20" s="168"/>
      <c r="L20" s="168"/>
      <c r="M20" s="168"/>
      <c r="N20" s="168"/>
      <c r="O20" s="168"/>
      <c r="P20" s="167">
        <f>SUMPRODUCT(CLIN1_Material11[[#This Row],[Quantity
2023]:[Quantity
2027]],CLIN1_Material11[[#This Row],[Unit cost
2023]:[Unit cost
2027]])</f>
        <v>0</v>
      </c>
      <c r="Q20" s="141">
        <f>CLIN1_Material11[[#This Row],[Extended cost]]*$V$2</f>
        <v>0</v>
      </c>
      <c r="R20" s="7">
        <f>CLIN1_Material11[[#This Row],[Extended cost]]+CLIN1_Material11[[#This Row],[Profit]]</f>
        <v>0</v>
      </c>
      <c r="S20" s="141"/>
    </row>
    <row r="21" spans="2:19" x14ac:dyDescent="0.3">
      <c r="B21" s="213" t="s">
        <v>1596</v>
      </c>
      <c r="C21" t="s">
        <v>435</v>
      </c>
      <c r="D21" t="s">
        <v>239</v>
      </c>
      <c r="E21" s="136"/>
      <c r="F21" s="168"/>
      <c r="G21" s="81"/>
      <c r="H21" s="81"/>
      <c r="I21" s="81"/>
      <c r="J21" s="81"/>
      <c r="K21" s="168"/>
      <c r="L21" s="168"/>
      <c r="M21" s="168"/>
      <c r="N21" s="168"/>
      <c r="O21" s="168"/>
      <c r="P21" s="167">
        <f>SUMPRODUCT(CLIN1_Material11[[#This Row],[Quantity
2023]:[Quantity
2027]],CLIN1_Material11[[#This Row],[Unit cost
2023]:[Unit cost
2027]])</f>
        <v>0</v>
      </c>
      <c r="Q21" s="141">
        <f>CLIN1_Material11[[#This Row],[Extended cost]]*$V$2</f>
        <v>0</v>
      </c>
      <c r="R21" s="7">
        <f>CLIN1_Material11[[#This Row],[Extended cost]]+CLIN1_Material11[[#This Row],[Profit]]</f>
        <v>0</v>
      </c>
      <c r="S21" s="141"/>
    </row>
    <row r="22" spans="2:19" x14ac:dyDescent="0.3">
      <c r="B22" s="213" t="s">
        <v>322</v>
      </c>
      <c r="C22" t="s">
        <v>435</v>
      </c>
      <c r="D22" t="s">
        <v>239</v>
      </c>
      <c r="E22" s="136"/>
      <c r="F22" s="168"/>
      <c r="G22" s="81"/>
      <c r="H22" s="81"/>
      <c r="I22" s="81"/>
      <c r="J22" s="81"/>
      <c r="K22" s="168"/>
      <c r="L22" s="168"/>
      <c r="M22" s="168"/>
      <c r="N22" s="168"/>
      <c r="O22" s="168"/>
      <c r="P22" s="167">
        <f>SUMPRODUCT(CLIN1_Material11[[#This Row],[Quantity
2023]:[Quantity
2027]],CLIN1_Material11[[#This Row],[Unit cost
2023]:[Unit cost
2027]])</f>
        <v>0</v>
      </c>
      <c r="Q22" s="141">
        <f>CLIN1_Material11[[#This Row],[Extended cost]]*$V$2</f>
        <v>0</v>
      </c>
      <c r="R22" s="7">
        <f>CLIN1_Material11[[#This Row],[Extended cost]]+CLIN1_Material11[[#This Row],[Profit]]</f>
        <v>0</v>
      </c>
      <c r="S22" s="141"/>
    </row>
    <row r="23" spans="2:19" x14ac:dyDescent="0.3">
      <c r="B23" s="213" t="s">
        <v>323</v>
      </c>
      <c r="C23" t="s">
        <v>435</v>
      </c>
      <c r="D23" t="s">
        <v>239</v>
      </c>
      <c r="E23" s="136"/>
      <c r="F23" s="168"/>
      <c r="G23" s="81"/>
      <c r="H23" s="81"/>
      <c r="I23" s="81"/>
      <c r="J23" s="81"/>
      <c r="K23" s="168"/>
      <c r="L23" s="168"/>
      <c r="M23" s="168"/>
      <c r="N23" s="168"/>
      <c r="O23" s="168"/>
      <c r="P23" s="167">
        <f>SUMPRODUCT(CLIN1_Material11[[#This Row],[Quantity
2023]:[Quantity
2027]],CLIN1_Material11[[#This Row],[Unit cost
2023]:[Unit cost
2027]])</f>
        <v>0</v>
      </c>
      <c r="Q23" s="141">
        <f>CLIN1_Material11[[#This Row],[Extended cost]]*$V$2</f>
        <v>0</v>
      </c>
      <c r="R23" s="7">
        <f>CLIN1_Material11[[#This Row],[Extended cost]]+CLIN1_Material11[[#This Row],[Profit]]</f>
        <v>0</v>
      </c>
      <c r="S23" s="141"/>
    </row>
    <row r="24" spans="2:19" x14ac:dyDescent="0.3">
      <c r="B24" s="213" t="s">
        <v>325</v>
      </c>
      <c r="C24" t="s">
        <v>435</v>
      </c>
      <c r="D24" t="s">
        <v>239</v>
      </c>
      <c r="E24" s="136"/>
      <c r="F24" s="168"/>
      <c r="G24" s="81"/>
      <c r="H24" s="81"/>
      <c r="I24" s="81"/>
      <c r="J24" s="81"/>
      <c r="K24" s="168"/>
      <c r="L24" s="168"/>
      <c r="M24" s="168"/>
      <c r="N24" s="168"/>
      <c r="O24" s="168"/>
      <c r="P24" s="167">
        <f>SUMPRODUCT(CLIN1_Material11[[#This Row],[Quantity
2023]:[Quantity
2027]],CLIN1_Material11[[#This Row],[Unit cost
2023]:[Unit cost
2027]])</f>
        <v>0</v>
      </c>
      <c r="Q24" s="141">
        <f>CLIN1_Material11[[#This Row],[Extended cost]]*$V$2</f>
        <v>0</v>
      </c>
      <c r="R24" s="7">
        <f>CLIN1_Material11[[#This Row],[Extended cost]]+CLIN1_Material11[[#This Row],[Profit]]</f>
        <v>0</v>
      </c>
      <c r="S24" s="141"/>
    </row>
    <row r="25" spans="2:19" x14ac:dyDescent="0.3">
      <c r="B25" s="213" t="s">
        <v>326</v>
      </c>
      <c r="C25" t="s">
        <v>435</v>
      </c>
      <c r="D25" t="s">
        <v>239</v>
      </c>
      <c r="E25" s="136"/>
      <c r="F25" s="168"/>
      <c r="G25" s="81"/>
      <c r="H25" s="81"/>
      <c r="I25" s="81"/>
      <c r="J25" s="81"/>
      <c r="K25" s="168"/>
      <c r="L25" s="168"/>
      <c r="M25" s="168"/>
      <c r="N25" s="168"/>
      <c r="O25" s="168"/>
      <c r="P25" s="167">
        <f>SUMPRODUCT(CLIN1_Material11[[#This Row],[Quantity
2023]:[Quantity
2027]],CLIN1_Material11[[#This Row],[Unit cost
2023]:[Unit cost
2027]])</f>
        <v>0</v>
      </c>
      <c r="Q25" s="141">
        <f>CLIN1_Material11[[#This Row],[Extended cost]]*$V$2</f>
        <v>0</v>
      </c>
      <c r="R25" s="7">
        <f>CLIN1_Material11[[#This Row],[Extended cost]]+CLIN1_Material11[[#This Row],[Profit]]</f>
        <v>0</v>
      </c>
      <c r="S25" s="141"/>
    </row>
    <row r="26" spans="2:19" x14ac:dyDescent="0.3">
      <c r="B26" s="213" t="s">
        <v>1597</v>
      </c>
      <c r="C26" t="s">
        <v>435</v>
      </c>
      <c r="D26" t="s">
        <v>239</v>
      </c>
      <c r="E26" s="136"/>
      <c r="F26" s="168"/>
      <c r="G26" s="81"/>
      <c r="H26" s="81"/>
      <c r="I26" s="81"/>
      <c r="J26" s="81"/>
      <c r="K26" s="168"/>
      <c r="L26" s="168"/>
      <c r="M26" s="168"/>
      <c r="N26" s="168"/>
      <c r="O26" s="168"/>
      <c r="P26" s="167">
        <f>SUMPRODUCT(CLIN1_Material11[[#This Row],[Quantity
2023]:[Quantity
2027]],CLIN1_Material11[[#This Row],[Unit cost
2023]:[Unit cost
2027]])</f>
        <v>0</v>
      </c>
      <c r="Q26" s="141">
        <f>CLIN1_Material11[[#This Row],[Extended cost]]*$V$2</f>
        <v>0</v>
      </c>
      <c r="R26" s="7">
        <f>CLIN1_Material11[[#This Row],[Extended cost]]+CLIN1_Material11[[#This Row],[Profit]]</f>
        <v>0</v>
      </c>
      <c r="S26" s="141"/>
    </row>
    <row r="27" spans="2:19" x14ac:dyDescent="0.3">
      <c r="B27" s="213" t="s">
        <v>1598</v>
      </c>
      <c r="C27" t="s">
        <v>435</v>
      </c>
      <c r="D27" t="s">
        <v>239</v>
      </c>
      <c r="E27" s="136"/>
      <c r="F27" s="168"/>
      <c r="G27" s="81"/>
      <c r="H27" s="81"/>
      <c r="I27" s="81"/>
      <c r="J27" s="81"/>
      <c r="K27" s="168"/>
      <c r="L27" s="168"/>
      <c r="M27" s="168"/>
      <c r="N27" s="168"/>
      <c r="O27" s="168"/>
      <c r="P27" s="167">
        <f>SUMPRODUCT(CLIN1_Material11[[#This Row],[Quantity
2023]:[Quantity
2027]],CLIN1_Material11[[#This Row],[Unit cost
2023]:[Unit cost
2027]])</f>
        <v>0</v>
      </c>
      <c r="Q27" s="141">
        <f>CLIN1_Material11[[#This Row],[Extended cost]]*$V$2</f>
        <v>0</v>
      </c>
      <c r="R27" s="7">
        <f>CLIN1_Material11[[#This Row],[Extended cost]]+CLIN1_Material11[[#This Row],[Profit]]</f>
        <v>0</v>
      </c>
      <c r="S27" s="141"/>
    </row>
    <row r="28" spans="2:19" x14ac:dyDescent="0.3">
      <c r="B28" s="213" t="s">
        <v>1599</v>
      </c>
      <c r="C28" t="s">
        <v>435</v>
      </c>
      <c r="D28" t="s">
        <v>239</v>
      </c>
      <c r="E28" s="136"/>
      <c r="F28" s="168"/>
      <c r="G28" s="81"/>
      <c r="H28" s="81"/>
      <c r="I28" s="81"/>
      <c r="J28" s="81"/>
      <c r="K28" s="168"/>
      <c r="L28" s="168"/>
      <c r="M28" s="168"/>
      <c r="N28" s="168"/>
      <c r="O28" s="168"/>
      <c r="P28" s="167">
        <f>SUMPRODUCT(CLIN1_Material11[[#This Row],[Quantity
2023]:[Quantity
2027]],CLIN1_Material11[[#This Row],[Unit cost
2023]:[Unit cost
2027]])</f>
        <v>0</v>
      </c>
      <c r="Q28" s="141">
        <f>CLIN1_Material11[[#This Row],[Extended cost]]*$V$2</f>
        <v>0</v>
      </c>
      <c r="R28" s="7">
        <f>CLIN1_Material11[[#This Row],[Extended cost]]+CLIN1_Material11[[#This Row],[Profit]]</f>
        <v>0</v>
      </c>
      <c r="S28" s="141"/>
    </row>
    <row r="29" spans="2:19" x14ac:dyDescent="0.3">
      <c r="B29" s="213" t="s">
        <v>1600</v>
      </c>
      <c r="C29" t="s">
        <v>435</v>
      </c>
      <c r="D29" t="s">
        <v>239</v>
      </c>
      <c r="E29" s="136"/>
      <c r="F29" s="168"/>
      <c r="G29" s="81"/>
      <c r="H29" s="81"/>
      <c r="I29" s="81"/>
      <c r="J29" s="81"/>
      <c r="K29" s="168"/>
      <c r="L29" s="168"/>
      <c r="M29" s="168"/>
      <c r="N29" s="168"/>
      <c r="O29" s="168"/>
      <c r="P29" s="167">
        <f>SUMPRODUCT(CLIN1_Material11[[#This Row],[Quantity
2023]:[Quantity
2027]],CLIN1_Material11[[#This Row],[Unit cost
2023]:[Unit cost
2027]])</f>
        <v>0</v>
      </c>
      <c r="Q29" s="141">
        <f>CLIN1_Material11[[#This Row],[Extended cost]]*$V$2</f>
        <v>0</v>
      </c>
      <c r="R29" s="7">
        <f>CLIN1_Material11[[#This Row],[Extended cost]]+CLIN1_Material11[[#This Row],[Profit]]</f>
        <v>0</v>
      </c>
      <c r="S29" s="141"/>
    </row>
    <row r="30" spans="2:19" x14ac:dyDescent="0.3">
      <c r="B30" s="213" t="s">
        <v>1601</v>
      </c>
      <c r="C30" t="s">
        <v>435</v>
      </c>
      <c r="D30" t="s">
        <v>239</v>
      </c>
      <c r="E30" s="136"/>
      <c r="F30" s="168"/>
      <c r="G30" s="81"/>
      <c r="H30" s="81"/>
      <c r="I30" s="81"/>
      <c r="J30" s="81"/>
      <c r="K30" s="168"/>
      <c r="L30" s="168"/>
      <c r="M30" s="168"/>
      <c r="N30" s="168"/>
      <c r="O30" s="168"/>
      <c r="P30" s="167">
        <f>SUMPRODUCT(CLIN1_Material11[[#This Row],[Quantity
2023]:[Quantity
2027]],CLIN1_Material11[[#This Row],[Unit cost
2023]:[Unit cost
2027]])</f>
        <v>0</v>
      </c>
      <c r="Q30" s="141">
        <f>CLIN1_Material11[[#This Row],[Extended cost]]*$V$2</f>
        <v>0</v>
      </c>
      <c r="R30" s="7">
        <f>CLIN1_Material11[[#This Row],[Extended cost]]+CLIN1_Material11[[#This Row],[Profit]]</f>
        <v>0</v>
      </c>
      <c r="S30" s="141"/>
    </row>
    <row r="31" spans="2:19" x14ac:dyDescent="0.3">
      <c r="B31" s="213" t="s">
        <v>1602</v>
      </c>
      <c r="C31" t="s">
        <v>435</v>
      </c>
      <c r="D31" t="s">
        <v>239</v>
      </c>
      <c r="E31" s="136"/>
      <c r="F31" s="168"/>
      <c r="G31" s="81"/>
      <c r="H31" s="81"/>
      <c r="I31" s="81"/>
      <c r="J31" s="81"/>
      <c r="K31" s="168"/>
      <c r="L31" s="168"/>
      <c r="M31" s="168"/>
      <c r="N31" s="168"/>
      <c r="O31" s="168"/>
      <c r="P31" s="167">
        <f>SUMPRODUCT(CLIN1_Material11[[#This Row],[Quantity
2023]:[Quantity
2027]],CLIN1_Material11[[#This Row],[Unit cost
2023]:[Unit cost
2027]])</f>
        <v>0</v>
      </c>
      <c r="Q31" s="141">
        <f>CLIN1_Material11[[#This Row],[Extended cost]]*$V$2</f>
        <v>0</v>
      </c>
      <c r="R31" s="7">
        <f>CLIN1_Material11[[#This Row],[Extended cost]]+CLIN1_Material11[[#This Row],[Profit]]</f>
        <v>0</v>
      </c>
      <c r="S31" s="141"/>
    </row>
    <row r="32" spans="2:19" x14ac:dyDescent="0.3">
      <c r="B32" s="213" t="s">
        <v>1603</v>
      </c>
      <c r="C32" t="s">
        <v>435</v>
      </c>
      <c r="D32" t="s">
        <v>239</v>
      </c>
      <c r="E32" s="136"/>
      <c r="F32" s="168"/>
      <c r="G32" s="81"/>
      <c r="H32" s="81"/>
      <c r="I32" s="81"/>
      <c r="J32" s="81"/>
      <c r="K32" s="168"/>
      <c r="L32" s="168"/>
      <c r="M32" s="168"/>
      <c r="N32" s="168"/>
      <c r="O32" s="168"/>
      <c r="P32" s="167">
        <f>SUMPRODUCT(CLIN1_Material11[[#This Row],[Quantity
2023]:[Quantity
2027]],CLIN1_Material11[[#This Row],[Unit cost
2023]:[Unit cost
2027]])</f>
        <v>0</v>
      </c>
      <c r="Q32" s="141">
        <f>CLIN1_Material11[[#This Row],[Extended cost]]*$V$2</f>
        <v>0</v>
      </c>
      <c r="R32" s="7">
        <f>CLIN1_Material11[[#This Row],[Extended cost]]+CLIN1_Material11[[#This Row],[Profit]]</f>
        <v>0</v>
      </c>
      <c r="S32" s="141"/>
    </row>
    <row r="33" spans="2:19" x14ac:dyDescent="0.3">
      <c r="B33" s="213" t="s">
        <v>1604</v>
      </c>
      <c r="C33" t="s">
        <v>435</v>
      </c>
      <c r="D33" t="s">
        <v>239</v>
      </c>
      <c r="E33" s="136"/>
      <c r="F33" s="168"/>
      <c r="G33" s="81"/>
      <c r="H33" s="81"/>
      <c r="I33" s="81"/>
      <c r="J33" s="81"/>
      <c r="K33" s="168"/>
      <c r="L33" s="168"/>
      <c r="M33" s="168"/>
      <c r="N33" s="168"/>
      <c r="O33" s="168"/>
      <c r="P33" s="167">
        <f>SUMPRODUCT(CLIN1_Material11[[#This Row],[Quantity
2023]:[Quantity
2027]],CLIN1_Material11[[#This Row],[Unit cost
2023]:[Unit cost
2027]])</f>
        <v>0</v>
      </c>
      <c r="Q33" s="141">
        <f>CLIN1_Material11[[#This Row],[Extended cost]]*$V$2</f>
        <v>0</v>
      </c>
      <c r="R33" s="7">
        <f>CLIN1_Material11[[#This Row],[Extended cost]]+CLIN1_Material11[[#This Row],[Profit]]</f>
        <v>0</v>
      </c>
      <c r="S33" s="141"/>
    </row>
    <row r="34" spans="2:19" x14ac:dyDescent="0.3">
      <c r="B34" s="213" t="s">
        <v>1605</v>
      </c>
      <c r="C34" t="s">
        <v>435</v>
      </c>
      <c r="D34" t="s">
        <v>239</v>
      </c>
      <c r="E34" s="136"/>
      <c r="F34" s="168"/>
      <c r="G34" s="81"/>
      <c r="H34" s="81"/>
      <c r="I34" s="81"/>
      <c r="J34" s="81"/>
      <c r="K34" s="168"/>
      <c r="L34" s="168"/>
      <c r="M34" s="168"/>
      <c r="N34" s="168"/>
      <c r="O34" s="168"/>
      <c r="P34" s="167">
        <f>SUMPRODUCT(CLIN1_Material11[[#This Row],[Quantity
2023]:[Quantity
2027]],CLIN1_Material11[[#This Row],[Unit cost
2023]:[Unit cost
2027]])</f>
        <v>0</v>
      </c>
      <c r="Q34" s="141">
        <f>CLIN1_Material11[[#This Row],[Extended cost]]*$V$2</f>
        <v>0</v>
      </c>
      <c r="R34" s="7">
        <f>CLIN1_Material11[[#This Row],[Extended cost]]+CLIN1_Material11[[#This Row],[Profit]]</f>
        <v>0</v>
      </c>
      <c r="S34" s="141"/>
    </row>
    <row r="35" spans="2:19" x14ac:dyDescent="0.3">
      <c r="B35" s="213" t="s">
        <v>1606</v>
      </c>
      <c r="C35" t="s">
        <v>435</v>
      </c>
      <c r="D35" t="s">
        <v>239</v>
      </c>
      <c r="E35" s="136"/>
      <c r="F35" s="168"/>
      <c r="G35" s="81"/>
      <c r="H35" s="81"/>
      <c r="I35" s="81"/>
      <c r="J35" s="81"/>
      <c r="K35" s="168"/>
      <c r="L35" s="168"/>
      <c r="M35" s="168"/>
      <c r="N35" s="168"/>
      <c r="O35" s="168"/>
      <c r="P35" s="167">
        <f>SUMPRODUCT(CLIN1_Material11[[#This Row],[Quantity
2023]:[Quantity
2027]],CLIN1_Material11[[#This Row],[Unit cost
2023]:[Unit cost
2027]])</f>
        <v>0</v>
      </c>
      <c r="Q35" s="141">
        <f>CLIN1_Material11[[#This Row],[Extended cost]]*$V$2</f>
        <v>0</v>
      </c>
      <c r="R35" s="7">
        <f>CLIN1_Material11[[#This Row],[Extended cost]]+CLIN1_Material11[[#This Row],[Profit]]</f>
        <v>0</v>
      </c>
      <c r="S35" s="141"/>
    </row>
    <row r="36" spans="2:19" x14ac:dyDescent="0.3">
      <c r="B36" s="213" t="s">
        <v>1607</v>
      </c>
      <c r="C36" t="s">
        <v>435</v>
      </c>
      <c r="D36" t="s">
        <v>239</v>
      </c>
      <c r="E36" s="136"/>
      <c r="F36" s="168"/>
      <c r="G36" s="81"/>
      <c r="H36" s="81"/>
      <c r="I36" s="81"/>
      <c r="J36" s="81"/>
      <c r="K36" s="168"/>
      <c r="L36" s="168"/>
      <c r="M36" s="168"/>
      <c r="N36" s="168"/>
      <c r="O36" s="168"/>
      <c r="P36" s="167">
        <f>SUMPRODUCT(CLIN1_Material11[[#This Row],[Quantity
2023]:[Quantity
2027]],CLIN1_Material11[[#This Row],[Unit cost
2023]:[Unit cost
2027]])</f>
        <v>0</v>
      </c>
      <c r="Q36" s="141">
        <f>CLIN1_Material11[[#This Row],[Extended cost]]*$V$2</f>
        <v>0</v>
      </c>
      <c r="R36" s="7">
        <f>CLIN1_Material11[[#This Row],[Extended cost]]+CLIN1_Material11[[#This Row],[Profit]]</f>
        <v>0</v>
      </c>
      <c r="S36" s="141"/>
    </row>
    <row r="37" spans="2:19" x14ac:dyDescent="0.3">
      <c r="B37" s="213" t="s">
        <v>1608</v>
      </c>
      <c r="C37" t="s">
        <v>435</v>
      </c>
      <c r="D37" t="s">
        <v>239</v>
      </c>
      <c r="E37" s="136"/>
      <c r="F37" s="168"/>
      <c r="G37" s="81"/>
      <c r="H37" s="81"/>
      <c r="I37" s="81"/>
      <c r="J37" s="81"/>
      <c r="K37" s="168"/>
      <c r="L37" s="168"/>
      <c r="M37" s="168"/>
      <c r="N37" s="168"/>
      <c r="O37" s="168"/>
      <c r="P37" s="167">
        <f>SUMPRODUCT(CLIN1_Material11[[#This Row],[Quantity
2023]:[Quantity
2027]],CLIN1_Material11[[#This Row],[Unit cost
2023]:[Unit cost
2027]])</f>
        <v>0</v>
      </c>
      <c r="Q37" s="141">
        <f>CLIN1_Material11[[#This Row],[Extended cost]]*$V$2</f>
        <v>0</v>
      </c>
      <c r="R37" s="7">
        <f>CLIN1_Material11[[#This Row],[Extended cost]]+CLIN1_Material11[[#This Row],[Profit]]</f>
        <v>0</v>
      </c>
      <c r="S37" s="141"/>
    </row>
    <row r="38" spans="2:19" x14ac:dyDescent="0.3">
      <c r="B38" s="213" t="s">
        <v>1609</v>
      </c>
      <c r="C38" t="s">
        <v>435</v>
      </c>
      <c r="D38" t="s">
        <v>239</v>
      </c>
      <c r="E38" s="136"/>
      <c r="F38" s="168"/>
      <c r="G38" s="81"/>
      <c r="H38" s="81"/>
      <c r="I38" s="81"/>
      <c r="J38" s="81"/>
      <c r="K38" s="168"/>
      <c r="L38" s="168"/>
      <c r="M38" s="168"/>
      <c r="N38" s="168"/>
      <c r="O38" s="168"/>
      <c r="P38" s="167">
        <f>SUMPRODUCT(CLIN1_Material11[[#This Row],[Quantity
2023]:[Quantity
2027]],CLIN1_Material11[[#This Row],[Unit cost
2023]:[Unit cost
2027]])</f>
        <v>0</v>
      </c>
      <c r="Q38" s="141">
        <f>CLIN1_Material11[[#This Row],[Extended cost]]*$V$2</f>
        <v>0</v>
      </c>
      <c r="R38" s="7">
        <f>CLIN1_Material11[[#This Row],[Extended cost]]+CLIN1_Material11[[#This Row],[Profit]]</f>
        <v>0</v>
      </c>
      <c r="S38" s="141"/>
    </row>
    <row r="39" spans="2:19" x14ac:dyDescent="0.3">
      <c r="B39" s="213" t="s">
        <v>1610</v>
      </c>
      <c r="C39" t="s">
        <v>435</v>
      </c>
      <c r="D39" t="s">
        <v>239</v>
      </c>
      <c r="E39" s="136"/>
      <c r="F39" s="168"/>
      <c r="G39" s="81"/>
      <c r="H39" s="81"/>
      <c r="I39" s="81"/>
      <c r="J39" s="81"/>
      <c r="K39" s="168"/>
      <c r="L39" s="168"/>
      <c r="M39" s="168"/>
      <c r="N39" s="168"/>
      <c r="O39" s="168"/>
      <c r="P39" s="167">
        <f>SUMPRODUCT(CLIN1_Material11[[#This Row],[Quantity
2023]:[Quantity
2027]],CLIN1_Material11[[#This Row],[Unit cost
2023]:[Unit cost
2027]])</f>
        <v>0</v>
      </c>
      <c r="Q39" s="141">
        <f>CLIN1_Material11[[#This Row],[Extended cost]]*$V$2</f>
        <v>0</v>
      </c>
      <c r="R39" s="7">
        <f>CLIN1_Material11[[#This Row],[Extended cost]]+CLIN1_Material11[[#This Row],[Profit]]</f>
        <v>0</v>
      </c>
      <c r="S39" s="141"/>
    </row>
    <row r="40" spans="2:19" x14ac:dyDescent="0.3">
      <c r="B40" s="213" t="s">
        <v>1611</v>
      </c>
      <c r="C40" t="s">
        <v>435</v>
      </c>
      <c r="D40" t="s">
        <v>239</v>
      </c>
      <c r="E40" s="136"/>
      <c r="F40" s="168"/>
      <c r="G40" s="81"/>
      <c r="H40" s="81"/>
      <c r="I40" s="81"/>
      <c r="J40" s="81"/>
      <c r="K40" s="168"/>
      <c r="L40" s="168"/>
      <c r="M40" s="168"/>
      <c r="N40" s="168"/>
      <c r="O40" s="168"/>
      <c r="P40" s="167">
        <f>SUMPRODUCT(CLIN1_Material11[[#This Row],[Quantity
2023]:[Quantity
2027]],CLIN1_Material11[[#This Row],[Unit cost
2023]:[Unit cost
2027]])</f>
        <v>0</v>
      </c>
      <c r="Q40" s="141">
        <f>CLIN1_Material11[[#This Row],[Extended cost]]*$V$2</f>
        <v>0</v>
      </c>
      <c r="R40" s="7">
        <f>CLIN1_Material11[[#This Row],[Extended cost]]+CLIN1_Material11[[#This Row],[Profit]]</f>
        <v>0</v>
      </c>
      <c r="S40" s="141"/>
    </row>
    <row r="41" spans="2:19" x14ac:dyDescent="0.3">
      <c r="B41" s="213" t="s">
        <v>1612</v>
      </c>
      <c r="C41" t="s">
        <v>435</v>
      </c>
      <c r="D41" t="s">
        <v>239</v>
      </c>
      <c r="E41" s="136"/>
      <c r="F41" s="168"/>
      <c r="G41" s="81"/>
      <c r="H41" s="81"/>
      <c r="I41" s="81"/>
      <c r="J41" s="81"/>
      <c r="K41" s="168"/>
      <c r="L41" s="168"/>
      <c r="M41" s="168"/>
      <c r="N41" s="168"/>
      <c r="O41" s="168"/>
      <c r="P41" s="167">
        <f>SUMPRODUCT(CLIN1_Material11[[#This Row],[Quantity
2023]:[Quantity
2027]],CLIN1_Material11[[#This Row],[Unit cost
2023]:[Unit cost
2027]])</f>
        <v>0</v>
      </c>
      <c r="Q41" s="141">
        <f>CLIN1_Material11[[#This Row],[Extended cost]]*$V$2</f>
        <v>0</v>
      </c>
      <c r="R41" s="7">
        <f>CLIN1_Material11[[#This Row],[Extended cost]]+CLIN1_Material11[[#This Row],[Profit]]</f>
        <v>0</v>
      </c>
      <c r="S41" s="141"/>
    </row>
    <row r="42" spans="2:19" x14ac:dyDescent="0.3">
      <c r="B42" s="213" t="s">
        <v>1613</v>
      </c>
      <c r="C42" t="s">
        <v>435</v>
      </c>
      <c r="D42" t="s">
        <v>239</v>
      </c>
      <c r="E42" s="136"/>
      <c r="F42" s="168"/>
      <c r="G42" s="81"/>
      <c r="H42" s="81"/>
      <c r="I42" s="81"/>
      <c r="J42" s="81"/>
      <c r="K42" s="168"/>
      <c r="L42" s="168"/>
      <c r="M42" s="168"/>
      <c r="N42" s="168"/>
      <c r="O42" s="168"/>
      <c r="P42" s="167">
        <f>SUMPRODUCT(CLIN1_Material11[[#This Row],[Quantity
2023]:[Quantity
2027]],CLIN1_Material11[[#This Row],[Unit cost
2023]:[Unit cost
2027]])</f>
        <v>0</v>
      </c>
      <c r="Q42" s="141">
        <f>CLIN1_Material11[[#This Row],[Extended cost]]*$V$2</f>
        <v>0</v>
      </c>
      <c r="R42" s="7">
        <f>CLIN1_Material11[[#This Row],[Extended cost]]+CLIN1_Material11[[#This Row],[Profit]]</f>
        <v>0</v>
      </c>
      <c r="S42" s="141"/>
    </row>
    <row r="43" spans="2:19" x14ac:dyDescent="0.3">
      <c r="B43" s="213" t="s">
        <v>1614</v>
      </c>
      <c r="C43" t="s">
        <v>435</v>
      </c>
      <c r="D43" t="s">
        <v>239</v>
      </c>
      <c r="E43" s="136"/>
      <c r="F43" s="168"/>
      <c r="G43" s="81"/>
      <c r="H43" s="81"/>
      <c r="I43" s="81"/>
      <c r="J43" s="81"/>
      <c r="K43" s="168"/>
      <c r="L43" s="168"/>
      <c r="M43" s="168"/>
      <c r="N43" s="168"/>
      <c r="O43" s="168"/>
      <c r="P43" s="167">
        <f>SUMPRODUCT(CLIN1_Material11[[#This Row],[Quantity
2023]:[Quantity
2027]],CLIN1_Material11[[#This Row],[Unit cost
2023]:[Unit cost
2027]])</f>
        <v>0</v>
      </c>
      <c r="Q43" s="141">
        <f>CLIN1_Material11[[#This Row],[Extended cost]]*$V$2</f>
        <v>0</v>
      </c>
      <c r="R43" s="7">
        <f>CLIN1_Material11[[#This Row],[Extended cost]]+CLIN1_Material11[[#This Row],[Profit]]</f>
        <v>0</v>
      </c>
      <c r="S43" s="141"/>
    </row>
    <row r="44" spans="2:19" x14ac:dyDescent="0.3">
      <c r="B44" s="213" t="s">
        <v>1615</v>
      </c>
      <c r="C44" t="s">
        <v>435</v>
      </c>
      <c r="D44" t="s">
        <v>239</v>
      </c>
      <c r="E44" s="136"/>
      <c r="F44" s="168"/>
      <c r="G44" s="81"/>
      <c r="H44" s="81"/>
      <c r="I44" s="81"/>
      <c r="J44" s="81"/>
      <c r="K44" s="168"/>
      <c r="L44" s="168"/>
      <c r="M44" s="168"/>
      <c r="N44" s="168"/>
      <c r="O44" s="168"/>
      <c r="P44" s="167">
        <f>SUMPRODUCT(CLIN1_Material11[[#This Row],[Quantity
2023]:[Quantity
2027]],CLIN1_Material11[[#This Row],[Unit cost
2023]:[Unit cost
2027]])</f>
        <v>0</v>
      </c>
      <c r="Q44" s="141">
        <f>CLIN1_Material11[[#This Row],[Extended cost]]*$V$2</f>
        <v>0</v>
      </c>
      <c r="R44" s="7">
        <f>CLIN1_Material11[[#This Row],[Extended cost]]+CLIN1_Material11[[#This Row],[Profit]]</f>
        <v>0</v>
      </c>
      <c r="S44" s="141"/>
    </row>
    <row r="45" spans="2:19" x14ac:dyDescent="0.3">
      <c r="B45" s="213" t="s">
        <v>1616</v>
      </c>
      <c r="C45" t="s">
        <v>435</v>
      </c>
      <c r="D45" t="s">
        <v>239</v>
      </c>
      <c r="E45" s="136"/>
      <c r="F45" s="168"/>
      <c r="G45" s="81"/>
      <c r="H45" s="81"/>
      <c r="I45" s="81"/>
      <c r="J45" s="81"/>
      <c r="K45" s="168"/>
      <c r="L45" s="168"/>
      <c r="M45" s="168"/>
      <c r="N45" s="168"/>
      <c r="O45" s="168"/>
      <c r="P45" s="167">
        <f>SUMPRODUCT(CLIN1_Material11[[#This Row],[Quantity
2023]:[Quantity
2027]],CLIN1_Material11[[#This Row],[Unit cost
2023]:[Unit cost
2027]])</f>
        <v>0</v>
      </c>
      <c r="Q45" s="141">
        <f>CLIN1_Material11[[#This Row],[Extended cost]]*$V$2</f>
        <v>0</v>
      </c>
      <c r="R45" s="7">
        <f>CLIN1_Material11[[#This Row],[Extended cost]]+CLIN1_Material11[[#This Row],[Profit]]</f>
        <v>0</v>
      </c>
      <c r="S45" s="141"/>
    </row>
    <row r="46" spans="2:19" x14ac:dyDescent="0.3">
      <c r="B46" s="213" t="s">
        <v>1617</v>
      </c>
      <c r="C46" t="s">
        <v>435</v>
      </c>
      <c r="D46" t="s">
        <v>239</v>
      </c>
      <c r="E46" s="136"/>
      <c r="F46" s="168"/>
      <c r="G46" s="81"/>
      <c r="H46" s="81"/>
      <c r="I46" s="81"/>
      <c r="J46" s="81"/>
      <c r="K46" s="168"/>
      <c r="L46" s="168"/>
      <c r="M46" s="168"/>
      <c r="N46" s="168"/>
      <c r="O46" s="168"/>
      <c r="P46" s="167">
        <f>SUMPRODUCT(CLIN1_Material11[[#This Row],[Quantity
2023]:[Quantity
2027]],CLIN1_Material11[[#This Row],[Unit cost
2023]:[Unit cost
2027]])</f>
        <v>0</v>
      </c>
      <c r="Q46" s="141">
        <f>CLIN1_Material11[[#This Row],[Extended cost]]*$V$2</f>
        <v>0</v>
      </c>
      <c r="R46" s="7">
        <f>CLIN1_Material11[[#This Row],[Extended cost]]+CLIN1_Material11[[#This Row],[Profit]]</f>
        <v>0</v>
      </c>
      <c r="S46" s="141"/>
    </row>
    <row r="47" spans="2:19" x14ac:dyDescent="0.3">
      <c r="B47" s="213" t="s">
        <v>1682</v>
      </c>
      <c r="C47" t="s">
        <v>435</v>
      </c>
      <c r="D47" t="s">
        <v>239</v>
      </c>
      <c r="E47" s="136"/>
      <c r="F47" s="168"/>
      <c r="G47" s="81"/>
      <c r="H47" s="81"/>
      <c r="I47" s="81"/>
      <c r="J47" s="81"/>
      <c r="K47" s="168"/>
      <c r="L47" s="168"/>
      <c r="M47" s="168"/>
      <c r="N47" s="168"/>
      <c r="O47" s="168"/>
      <c r="P47" s="167">
        <f>SUMPRODUCT(CLIN1_Material11[[#This Row],[Quantity
2023]:[Quantity
2027]],CLIN1_Material11[[#This Row],[Unit cost
2023]:[Unit cost
2027]])</f>
        <v>0</v>
      </c>
      <c r="Q47" s="141">
        <f>CLIN1_Material11[[#This Row],[Extended cost]]*$V$2</f>
        <v>0</v>
      </c>
      <c r="R47" s="7">
        <f>CLIN1_Material11[[#This Row],[Extended cost]]+CLIN1_Material11[[#This Row],[Profit]]</f>
        <v>0</v>
      </c>
      <c r="S47" s="141"/>
    </row>
    <row r="48" spans="2:19" x14ac:dyDescent="0.3">
      <c r="B48" s="213" t="s">
        <v>1683</v>
      </c>
      <c r="C48" t="s">
        <v>435</v>
      </c>
      <c r="D48" t="s">
        <v>239</v>
      </c>
      <c r="E48" s="136"/>
      <c r="F48" s="168"/>
      <c r="G48" s="81"/>
      <c r="H48" s="81"/>
      <c r="I48" s="81"/>
      <c r="J48" s="81"/>
      <c r="K48" s="168"/>
      <c r="L48" s="168"/>
      <c r="M48" s="168"/>
      <c r="N48" s="168"/>
      <c r="O48" s="168"/>
      <c r="P48" s="167">
        <f>SUMPRODUCT(CLIN1_Material11[[#This Row],[Quantity
2023]:[Quantity
2027]],CLIN1_Material11[[#This Row],[Unit cost
2023]:[Unit cost
2027]])</f>
        <v>0</v>
      </c>
      <c r="Q48" s="141">
        <f>CLIN1_Material11[[#This Row],[Extended cost]]*$V$2</f>
        <v>0</v>
      </c>
      <c r="R48" s="7">
        <f>CLIN1_Material11[[#This Row],[Extended cost]]+CLIN1_Material11[[#This Row],[Profit]]</f>
        <v>0</v>
      </c>
      <c r="S48" s="141"/>
    </row>
    <row r="49" spans="2:19" x14ac:dyDescent="0.3">
      <c r="B49" s="213" t="s">
        <v>1684</v>
      </c>
      <c r="C49" t="s">
        <v>435</v>
      </c>
      <c r="D49" t="s">
        <v>239</v>
      </c>
      <c r="E49" s="136"/>
      <c r="F49" s="168"/>
      <c r="G49" s="81"/>
      <c r="H49" s="81"/>
      <c r="I49" s="81"/>
      <c r="J49" s="81"/>
      <c r="K49" s="168"/>
      <c r="L49" s="168"/>
      <c r="M49" s="168"/>
      <c r="N49" s="168"/>
      <c r="O49" s="168"/>
      <c r="P49" s="167">
        <f>SUMPRODUCT(CLIN1_Material11[[#This Row],[Quantity
2023]:[Quantity
2027]],CLIN1_Material11[[#This Row],[Unit cost
2023]:[Unit cost
2027]])</f>
        <v>0</v>
      </c>
      <c r="Q49" s="141">
        <f>CLIN1_Material11[[#This Row],[Extended cost]]*$V$2</f>
        <v>0</v>
      </c>
      <c r="R49" s="7">
        <f>CLIN1_Material11[[#This Row],[Extended cost]]+CLIN1_Material11[[#This Row],[Profit]]</f>
        <v>0</v>
      </c>
      <c r="S49" s="141"/>
    </row>
    <row r="50" spans="2:19" x14ac:dyDescent="0.3">
      <c r="B50" s="213" t="s">
        <v>1685</v>
      </c>
      <c r="C50" t="s">
        <v>435</v>
      </c>
      <c r="D50" t="s">
        <v>239</v>
      </c>
      <c r="E50" s="136"/>
      <c r="F50" s="168"/>
      <c r="G50" s="81"/>
      <c r="H50" s="81"/>
      <c r="I50" s="81"/>
      <c r="J50" s="81"/>
      <c r="K50" s="168"/>
      <c r="L50" s="168"/>
      <c r="M50" s="168"/>
      <c r="N50" s="168"/>
      <c r="O50" s="168"/>
      <c r="P50" s="167">
        <f>SUMPRODUCT(CLIN1_Material11[[#This Row],[Quantity
2023]:[Quantity
2027]],CLIN1_Material11[[#This Row],[Unit cost
2023]:[Unit cost
2027]])</f>
        <v>0</v>
      </c>
      <c r="Q50" s="141">
        <f>CLIN1_Material11[[#This Row],[Extended cost]]*$V$2</f>
        <v>0</v>
      </c>
      <c r="R50" s="7">
        <f>CLIN1_Material11[[#This Row],[Extended cost]]+CLIN1_Material11[[#This Row],[Profit]]</f>
        <v>0</v>
      </c>
      <c r="S50" s="141"/>
    </row>
    <row r="51" spans="2:19" x14ac:dyDescent="0.3">
      <c r="B51" s="213" t="s">
        <v>1576</v>
      </c>
      <c r="C51" t="s">
        <v>435</v>
      </c>
      <c r="D51" t="s">
        <v>239</v>
      </c>
      <c r="E51" s="136"/>
      <c r="F51" s="168"/>
      <c r="G51" s="81"/>
      <c r="H51" s="81"/>
      <c r="I51" s="81"/>
      <c r="J51" s="81"/>
      <c r="K51" s="168"/>
      <c r="L51" s="168"/>
      <c r="M51" s="168"/>
      <c r="N51" s="168"/>
      <c r="O51" s="168"/>
      <c r="P51" s="167">
        <f>SUMPRODUCT(CLIN1_Material11[[#This Row],[Quantity
2023]:[Quantity
2027]],CLIN1_Material11[[#This Row],[Unit cost
2023]:[Unit cost
2027]])</f>
        <v>0</v>
      </c>
      <c r="Q51" s="141">
        <f>CLIN1_Material11[[#This Row],[Extended cost]]*$V$2</f>
        <v>0</v>
      </c>
      <c r="R51" s="7">
        <f>CLIN1_Material11[[#This Row],[Extended cost]]+CLIN1_Material11[[#This Row],[Profit]]</f>
        <v>0</v>
      </c>
      <c r="S51" s="141"/>
    </row>
    <row r="52" spans="2:19" x14ac:dyDescent="0.3">
      <c r="B52" s="213" t="s">
        <v>334</v>
      </c>
      <c r="C52" t="s">
        <v>435</v>
      </c>
      <c r="D52" t="s">
        <v>239</v>
      </c>
      <c r="E52" s="136"/>
      <c r="F52" s="168"/>
      <c r="G52" s="81"/>
      <c r="H52" s="81"/>
      <c r="I52" s="81"/>
      <c r="J52" s="81"/>
      <c r="K52" s="168"/>
      <c r="L52" s="168"/>
      <c r="M52" s="168"/>
      <c r="N52" s="168"/>
      <c r="O52" s="168"/>
      <c r="P52" s="167">
        <f>SUMPRODUCT(CLIN1_Material11[[#This Row],[Quantity
2023]:[Quantity
2027]],CLIN1_Material11[[#This Row],[Unit cost
2023]:[Unit cost
2027]])</f>
        <v>0</v>
      </c>
      <c r="Q52" s="141">
        <f>CLIN1_Material11[[#This Row],[Extended cost]]*$V$2</f>
        <v>0</v>
      </c>
      <c r="R52" s="7">
        <f>CLIN1_Material11[[#This Row],[Extended cost]]+CLIN1_Material11[[#This Row],[Profit]]</f>
        <v>0</v>
      </c>
      <c r="S52" s="141"/>
    </row>
    <row r="53" spans="2:19" x14ac:dyDescent="0.3">
      <c r="B53" s="213" t="s">
        <v>335</v>
      </c>
      <c r="C53" t="s">
        <v>435</v>
      </c>
      <c r="D53" t="s">
        <v>239</v>
      </c>
      <c r="E53" s="136"/>
      <c r="F53" s="168"/>
      <c r="G53" s="81"/>
      <c r="H53" s="81"/>
      <c r="I53" s="81"/>
      <c r="J53" s="81"/>
      <c r="K53" s="168"/>
      <c r="L53" s="168"/>
      <c r="M53" s="168"/>
      <c r="N53" s="168"/>
      <c r="O53" s="168"/>
      <c r="P53" s="167">
        <f>SUMPRODUCT(CLIN1_Material11[[#This Row],[Quantity
2023]:[Quantity
2027]],CLIN1_Material11[[#This Row],[Unit cost
2023]:[Unit cost
2027]])</f>
        <v>0</v>
      </c>
      <c r="Q53" s="141">
        <f>CLIN1_Material11[[#This Row],[Extended cost]]*$V$2</f>
        <v>0</v>
      </c>
      <c r="R53" s="7">
        <f>CLIN1_Material11[[#This Row],[Extended cost]]+CLIN1_Material11[[#This Row],[Profit]]</f>
        <v>0</v>
      </c>
      <c r="S53" s="141"/>
    </row>
    <row r="54" spans="2:19" x14ac:dyDescent="0.3">
      <c r="B54" s="213" t="s">
        <v>336</v>
      </c>
      <c r="C54" t="s">
        <v>435</v>
      </c>
      <c r="D54" t="s">
        <v>239</v>
      </c>
      <c r="E54" s="136"/>
      <c r="F54" s="168"/>
      <c r="G54" s="81"/>
      <c r="H54" s="81"/>
      <c r="I54" s="81"/>
      <c r="J54" s="81"/>
      <c r="K54" s="168"/>
      <c r="L54" s="168"/>
      <c r="M54" s="168"/>
      <c r="N54" s="168"/>
      <c r="O54" s="168"/>
      <c r="P54" s="167">
        <f>SUMPRODUCT(CLIN1_Material11[[#This Row],[Quantity
2023]:[Quantity
2027]],CLIN1_Material11[[#This Row],[Unit cost
2023]:[Unit cost
2027]])</f>
        <v>0</v>
      </c>
      <c r="Q54" s="141">
        <f>CLIN1_Material11[[#This Row],[Extended cost]]*$V$2</f>
        <v>0</v>
      </c>
      <c r="R54" s="7">
        <f>CLIN1_Material11[[#This Row],[Extended cost]]+CLIN1_Material11[[#This Row],[Profit]]</f>
        <v>0</v>
      </c>
      <c r="S54" s="141"/>
    </row>
    <row r="55" spans="2:19" x14ac:dyDescent="0.3">
      <c r="B55" s="213" t="s">
        <v>1582</v>
      </c>
      <c r="C55" t="s">
        <v>435</v>
      </c>
      <c r="D55" t="s">
        <v>239</v>
      </c>
      <c r="E55" s="136"/>
      <c r="F55" s="168"/>
      <c r="G55" s="81"/>
      <c r="H55" s="81"/>
      <c r="I55" s="81"/>
      <c r="J55" s="81"/>
      <c r="K55" s="168"/>
      <c r="L55" s="168"/>
      <c r="M55" s="168"/>
      <c r="N55" s="168"/>
      <c r="O55" s="168"/>
      <c r="P55" s="167">
        <f>SUMPRODUCT(CLIN1_Material11[[#This Row],[Quantity
2023]:[Quantity
2027]],CLIN1_Material11[[#This Row],[Unit cost
2023]:[Unit cost
2027]])</f>
        <v>0</v>
      </c>
      <c r="Q55" s="141">
        <f>CLIN1_Material11[[#This Row],[Extended cost]]*$V$2</f>
        <v>0</v>
      </c>
      <c r="R55" s="7">
        <f>CLIN1_Material11[[#This Row],[Extended cost]]+CLIN1_Material11[[#This Row],[Profit]]</f>
        <v>0</v>
      </c>
      <c r="S55" s="141"/>
    </row>
    <row r="56" spans="2:19" x14ac:dyDescent="0.3">
      <c r="B56" s="213" t="s">
        <v>1618</v>
      </c>
      <c r="C56" t="s">
        <v>435</v>
      </c>
      <c r="D56" t="s">
        <v>239</v>
      </c>
      <c r="E56" s="136"/>
      <c r="F56" s="168"/>
      <c r="G56" s="81"/>
      <c r="H56" s="81"/>
      <c r="I56" s="81"/>
      <c r="J56" s="81"/>
      <c r="K56" s="168"/>
      <c r="L56" s="168"/>
      <c r="M56" s="168"/>
      <c r="N56" s="168"/>
      <c r="O56" s="168"/>
      <c r="P56" s="167">
        <f>SUMPRODUCT(CLIN1_Material11[[#This Row],[Quantity
2023]:[Quantity
2027]],CLIN1_Material11[[#This Row],[Unit cost
2023]:[Unit cost
2027]])</f>
        <v>0</v>
      </c>
      <c r="Q56" s="141">
        <f>CLIN1_Material11[[#This Row],[Extended cost]]*$V$2</f>
        <v>0</v>
      </c>
      <c r="R56" s="7">
        <f>CLIN1_Material11[[#This Row],[Extended cost]]+CLIN1_Material11[[#This Row],[Profit]]</f>
        <v>0</v>
      </c>
      <c r="S56" s="141"/>
    </row>
    <row r="57" spans="2:19" x14ac:dyDescent="0.3">
      <c r="B57" s="213" t="s">
        <v>1619</v>
      </c>
      <c r="C57" t="s">
        <v>435</v>
      </c>
      <c r="D57" t="s">
        <v>239</v>
      </c>
      <c r="E57" s="136"/>
      <c r="F57" s="168"/>
      <c r="G57" s="81"/>
      <c r="H57" s="81"/>
      <c r="I57" s="81"/>
      <c r="J57" s="81"/>
      <c r="K57" s="168"/>
      <c r="L57" s="168"/>
      <c r="M57" s="168"/>
      <c r="N57" s="168"/>
      <c r="O57" s="168"/>
      <c r="P57" s="167">
        <f>SUMPRODUCT(CLIN1_Material11[[#This Row],[Quantity
2023]:[Quantity
2027]],CLIN1_Material11[[#This Row],[Unit cost
2023]:[Unit cost
2027]])</f>
        <v>0</v>
      </c>
      <c r="Q57" s="141">
        <f>CLIN1_Material11[[#This Row],[Extended cost]]*$V$2</f>
        <v>0</v>
      </c>
      <c r="R57" s="7">
        <f>CLIN1_Material11[[#This Row],[Extended cost]]+CLIN1_Material11[[#This Row],[Profit]]</f>
        <v>0</v>
      </c>
      <c r="S57" s="141"/>
    </row>
    <row r="58" spans="2:19" x14ac:dyDescent="0.3">
      <c r="B58" s="213" t="s">
        <v>340</v>
      </c>
      <c r="C58" t="s">
        <v>435</v>
      </c>
      <c r="D58" t="s">
        <v>239</v>
      </c>
      <c r="E58" s="136"/>
      <c r="F58" s="168"/>
      <c r="G58" s="81"/>
      <c r="H58" s="81"/>
      <c r="I58" s="81"/>
      <c r="J58" s="81"/>
      <c r="K58" s="168"/>
      <c r="L58" s="168"/>
      <c r="M58" s="168"/>
      <c r="N58" s="168"/>
      <c r="O58" s="168"/>
      <c r="P58" s="167">
        <f>SUMPRODUCT(CLIN1_Material11[[#This Row],[Quantity
2023]:[Quantity
2027]],CLIN1_Material11[[#This Row],[Unit cost
2023]:[Unit cost
2027]])</f>
        <v>0</v>
      </c>
      <c r="Q58" s="141">
        <f>CLIN1_Material11[[#This Row],[Extended cost]]*$V$2</f>
        <v>0</v>
      </c>
      <c r="R58" s="7">
        <f>CLIN1_Material11[[#This Row],[Extended cost]]+CLIN1_Material11[[#This Row],[Profit]]</f>
        <v>0</v>
      </c>
      <c r="S58" s="141"/>
    </row>
    <row r="59" spans="2:19" x14ac:dyDescent="0.3">
      <c r="B59" s="213" t="s">
        <v>341</v>
      </c>
      <c r="C59" t="s">
        <v>435</v>
      </c>
      <c r="D59" t="s">
        <v>239</v>
      </c>
      <c r="E59" s="136"/>
      <c r="F59" s="168"/>
      <c r="G59" s="81"/>
      <c r="H59" s="81"/>
      <c r="I59" s="81"/>
      <c r="J59" s="81"/>
      <c r="K59" s="168"/>
      <c r="L59" s="168"/>
      <c r="M59" s="168"/>
      <c r="N59" s="168"/>
      <c r="O59" s="168"/>
      <c r="P59" s="167">
        <f>SUMPRODUCT(CLIN1_Material11[[#This Row],[Quantity
2023]:[Quantity
2027]],CLIN1_Material11[[#This Row],[Unit cost
2023]:[Unit cost
2027]])</f>
        <v>0</v>
      </c>
      <c r="Q59" s="141">
        <f>CLIN1_Material11[[#This Row],[Extended cost]]*$V$2</f>
        <v>0</v>
      </c>
      <c r="R59" s="7">
        <f>CLIN1_Material11[[#This Row],[Extended cost]]+CLIN1_Material11[[#This Row],[Profit]]</f>
        <v>0</v>
      </c>
      <c r="S59" s="141"/>
    </row>
    <row r="60" spans="2:19" x14ac:dyDescent="0.3">
      <c r="B60" s="213" t="s">
        <v>342</v>
      </c>
      <c r="C60" t="s">
        <v>435</v>
      </c>
      <c r="D60" t="s">
        <v>239</v>
      </c>
      <c r="E60" s="136"/>
      <c r="F60" s="168"/>
      <c r="G60" s="81"/>
      <c r="H60" s="81"/>
      <c r="I60" s="81"/>
      <c r="J60" s="81"/>
      <c r="K60" s="168"/>
      <c r="L60" s="168"/>
      <c r="M60" s="168"/>
      <c r="N60" s="168"/>
      <c r="O60" s="168"/>
      <c r="P60" s="167">
        <f>SUMPRODUCT(CLIN1_Material11[[#This Row],[Quantity
2023]:[Quantity
2027]],CLIN1_Material11[[#This Row],[Unit cost
2023]:[Unit cost
2027]])</f>
        <v>0</v>
      </c>
      <c r="Q60" s="141">
        <f>CLIN1_Material11[[#This Row],[Extended cost]]*$V$2</f>
        <v>0</v>
      </c>
      <c r="R60" s="7">
        <f>CLIN1_Material11[[#This Row],[Extended cost]]+CLIN1_Material11[[#This Row],[Profit]]</f>
        <v>0</v>
      </c>
      <c r="S60" s="141"/>
    </row>
    <row r="61" spans="2:19" x14ac:dyDescent="0.3">
      <c r="B61" s="213" t="s">
        <v>1620</v>
      </c>
      <c r="C61" t="s">
        <v>435</v>
      </c>
      <c r="D61" t="s">
        <v>239</v>
      </c>
      <c r="E61" s="136"/>
      <c r="F61" s="168"/>
      <c r="G61" s="81"/>
      <c r="H61" s="81"/>
      <c r="I61" s="81"/>
      <c r="J61" s="81"/>
      <c r="K61" s="168"/>
      <c r="L61" s="168"/>
      <c r="M61" s="168"/>
      <c r="N61" s="168"/>
      <c r="O61" s="168"/>
      <c r="P61" s="167">
        <f>SUMPRODUCT(CLIN1_Material11[[#This Row],[Quantity
2023]:[Quantity
2027]],CLIN1_Material11[[#This Row],[Unit cost
2023]:[Unit cost
2027]])</f>
        <v>0</v>
      </c>
      <c r="Q61" s="141">
        <f>CLIN1_Material11[[#This Row],[Extended cost]]*$V$2</f>
        <v>0</v>
      </c>
      <c r="R61" s="7">
        <f>CLIN1_Material11[[#This Row],[Extended cost]]+CLIN1_Material11[[#This Row],[Profit]]</f>
        <v>0</v>
      </c>
      <c r="S61" s="141"/>
    </row>
    <row r="62" spans="2:19" x14ac:dyDescent="0.3">
      <c r="B62" s="213" t="s">
        <v>1621</v>
      </c>
      <c r="C62" t="s">
        <v>435</v>
      </c>
      <c r="D62" t="s">
        <v>239</v>
      </c>
      <c r="E62" s="136"/>
      <c r="F62" s="168"/>
      <c r="G62" s="81"/>
      <c r="H62" s="81"/>
      <c r="I62" s="81"/>
      <c r="J62" s="81"/>
      <c r="K62" s="168"/>
      <c r="L62" s="168"/>
      <c r="M62" s="168"/>
      <c r="N62" s="168"/>
      <c r="O62" s="168"/>
      <c r="P62" s="167">
        <f>SUMPRODUCT(CLIN1_Material11[[#This Row],[Quantity
2023]:[Quantity
2027]],CLIN1_Material11[[#This Row],[Unit cost
2023]:[Unit cost
2027]])</f>
        <v>0</v>
      </c>
      <c r="Q62" s="141">
        <f>CLIN1_Material11[[#This Row],[Extended cost]]*$V$2</f>
        <v>0</v>
      </c>
      <c r="R62" s="7">
        <f>CLIN1_Material11[[#This Row],[Extended cost]]+CLIN1_Material11[[#This Row],[Profit]]</f>
        <v>0</v>
      </c>
      <c r="S62" s="141"/>
    </row>
    <row r="63" spans="2:19" x14ac:dyDescent="0.3">
      <c r="B63" s="213" t="s">
        <v>1622</v>
      </c>
      <c r="C63" t="s">
        <v>435</v>
      </c>
      <c r="D63" t="s">
        <v>239</v>
      </c>
      <c r="E63" s="136"/>
      <c r="F63" s="168"/>
      <c r="G63" s="81"/>
      <c r="H63" s="81"/>
      <c r="I63" s="81"/>
      <c r="J63" s="81"/>
      <c r="K63" s="168"/>
      <c r="L63" s="168"/>
      <c r="M63" s="168"/>
      <c r="N63" s="168"/>
      <c r="O63" s="168"/>
      <c r="P63" s="167">
        <f>SUMPRODUCT(CLIN1_Material11[[#This Row],[Quantity
2023]:[Quantity
2027]],CLIN1_Material11[[#This Row],[Unit cost
2023]:[Unit cost
2027]])</f>
        <v>0</v>
      </c>
      <c r="Q63" s="141">
        <f>CLIN1_Material11[[#This Row],[Extended cost]]*$V$2</f>
        <v>0</v>
      </c>
      <c r="R63" s="7">
        <f>CLIN1_Material11[[#This Row],[Extended cost]]+CLIN1_Material11[[#This Row],[Profit]]</f>
        <v>0</v>
      </c>
      <c r="S63" s="141"/>
    </row>
    <row r="64" spans="2:19" x14ac:dyDescent="0.3">
      <c r="B64" s="213" t="s">
        <v>1623</v>
      </c>
      <c r="C64" t="s">
        <v>435</v>
      </c>
      <c r="D64" t="s">
        <v>239</v>
      </c>
      <c r="E64" s="136"/>
      <c r="F64" s="168"/>
      <c r="G64" s="81"/>
      <c r="H64" s="81"/>
      <c r="I64" s="81"/>
      <c r="J64" s="81"/>
      <c r="K64" s="168"/>
      <c r="L64" s="168"/>
      <c r="M64" s="168"/>
      <c r="N64" s="168"/>
      <c r="O64" s="168"/>
      <c r="P64" s="167">
        <f>SUMPRODUCT(CLIN1_Material11[[#This Row],[Quantity
2023]:[Quantity
2027]],CLIN1_Material11[[#This Row],[Unit cost
2023]:[Unit cost
2027]])</f>
        <v>0</v>
      </c>
      <c r="Q64" s="141">
        <f>CLIN1_Material11[[#This Row],[Extended cost]]*$V$2</f>
        <v>0</v>
      </c>
      <c r="R64" s="7">
        <f>CLIN1_Material11[[#This Row],[Extended cost]]+CLIN1_Material11[[#This Row],[Profit]]</f>
        <v>0</v>
      </c>
      <c r="S64" s="141"/>
    </row>
    <row r="65" spans="2:19" x14ac:dyDescent="0.3">
      <c r="B65" s="213" t="s">
        <v>1624</v>
      </c>
      <c r="C65" t="s">
        <v>435</v>
      </c>
      <c r="D65" t="s">
        <v>239</v>
      </c>
      <c r="E65" s="136"/>
      <c r="F65" s="168"/>
      <c r="G65" s="81"/>
      <c r="H65" s="81"/>
      <c r="I65" s="81"/>
      <c r="J65" s="81"/>
      <c r="K65" s="168"/>
      <c r="L65" s="168"/>
      <c r="M65" s="168"/>
      <c r="N65" s="168"/>
      <c r="O65" s="168"/>
      <c r="P65" s="167">
        <f>SUMPRODUCT(CLIN1_Material11[[#This Row],[Quantity
2023]:[Quantity
2027]],CLIN1_Material11[[#This Row],[Unit cost
2023]:[Unit cost
2027]])</f>
        <v>0</v>
      </c>
      <c r="Q65" s="141">
        <f>CLIN1_Material11[[#This Row],[Extended cost]]*$V$2</f>
        <v>0</v>
      </c>
      <c r="R65" s="7">
        <f>CLIN1_Material11[[#This Row],[Extended cost]]+CLIN1_Material11[[#This Row],[Profit]]</f>
        <v>0</v>
      </c>
      <c r="S65" s="141"/>
    </row>
    <row r="66" spans="2:19" x14ac:dyDescent="0.3">
      <c r="B66" s="213" t="s">
        <v>1625</v>
      </c>
      <c r="C66" t="s">
        <v>435</v>
      </c>
      <c r="D66" t="s">
        <v>239</v>
      </c>
      <c r="E66" s="136"/>
      <c r="F66" s="168"/>
      <c r="G66" s="81"/>
      <c r="H66" s="81"/>
      <c r="I66" s="81"/>
      <c r="J66" s="81"/>
      <c r="K66" s="168"/>
      <c r="L66" s="168"/>
      <c r="M66" s="168"/>
      <c r="N66" s="168"/>
      <c r="O66" s="168"/>
      <c r="P66" s="167">
        <f>SUMPRODUCT(CLIN1_Material11[[#This Row],[Quantity
2023]:[Quantity
2027]],CLIN1_Material11[[#This Row],[Unit cost
2023]:[Unit cost
2027]])</f>
        <v>0</v>
      </c>
      <c r="Q66" s="141">
        <f>CLIN1_Material11[[#This Row],[Extended cost]]*$V$2</f>
        <v>0</v>
      </c>
      <c r="R66" s="7">
        <f>CLIN1_Material11[[#This Row],[Extended cost]]+CLIN1_Material11[[#This Row],[Profit]]</f>
        <v>0</v>
      </c>
      <c r="S66" s="141"/>
    </row>
    <row r="67" spans="2:19" x14ac:dyDescent="0.3">
      <c r="B67" s="213" t="s">
        <v>1626</v>
      </c>
      <c r="C67" t="s">
        <v>435</v>
      </c>
      <c r="D67" t="s">
        <v>239</v>
      </c>
      <c r="E67" s="136"/>
      <c r="F67" s="168"/>
      <c r="G67" s="81"/>
      <c r="H67" s="81"/>
      <c r="I67" s="81"/>
      <c r="J67" s="81"/>
      <c r="K67" s="168"/>
      <c r="L67" s="168"/>
      <c r="M67" s="168"/>
      <c r="N67" s="168"/>
      <c r="O67" s="168"/>
      <c r="P67" s="167">
        <f>SUMPRODUCT(CLIN1_Material11[[#This Row],[Quantity
2023]:[Quantity
2027]],CLIN1_Material11[[#This Row],[Unit cost
2023]:[Unit cost
2027]])</f>
        <v>0</v>
      </c>
      <c r="Q67" s="141">
        <f>CLIN1_Material11[[#This Row],[Extended cost]]*$V$2</f>
        <v>0</v>
      </c>
      <c r="R67" s="7">
        <f>CLIN1_Material11[[#This Row],[Extended cost]]+CLIN1_Material11[[#This Row],[Profit]]</f>
        <v>0</v>
      </c>
      <c r="S67" s="141"/>
    </row>
    <row r="68" spans="2:19" x14ac:dyDescent="0.3">
      <c r="B68" s="213" t="s">
        <v>1627</v>
      </c>
      <c r="C68" t="s">
        <v>435</v>
      </c>
      <c r="D68" t="s">
        <v>239</v>
      </c>
      <c r="E68" s="136"/>
      <c r="F68" s="168"/>
      <c r="G68" s="81"/>
      <c r="H68" s="81"/>
      <c r="I68" s="81"/>
      <c r="J68" s="81"/>
      <c r="K68" s="168"/>
      <c r="L68" s="168"/>
      <c r="M68" s="168"/>
      <c r="N68" s="168"/>
      <c r="O68" s="168"/>
      <c r="P68" s="167">
        <f>SUMPRODUCT(CLIN1_Material11[[#This Row],[Quantity
2023]:[Quantity
2027]],CLIN1_Material11[[#This Row],[Unit cost
2023]:[Unit cost
2027]])</f>
        <v>0</v>
      </c>
      <c r="Q68" s="141">
        <f>CLIN1_Material11[[#This Row],[Extended cost]]*$V$2</f>
        <v>0</v>
      </c>
      <c r="R68" s="7">
        <f>CLIN1_Material11[[#This Row],[Extended cost]]+CLIN1_Material11[[#This Row],[Profit]]</f>
        <v>0</v>
      </c>
      <c r="S68" s="141"/>
    </row>
    <row r="69" spans="2:19" x14ac:dyDescent="0.3">
      <c r="B69" s="213" t="s">
        <v>1628</v>
      </c>
      <c r="C69" t="s">
        <v>435</v>
      </c>
      <c r="D69" t="s">
        <v>239</v>
      </c>
      <c r="E69" s="136"/>
      <c r="F69" s="168"/>
      <c r="G69" s="81"/>
      <c r="H69" s="81"/>
      <c r="I69" s="81"/>
      <c r="J69" s="81"/>
      <c r="K69" s="168"/>
      <c r="L69" s="168"/>
      <c r="M69" s="168"/>
      <c r="N69" s="168"/>
      <c r="O69" s="168"/>
      <c r="P69" s="167">
        <f>SUMPRODUCT(CLIN1_Material11[[#This Row],[Quantity
2023]:[Quantity
2027]],CLIN1_Material11[[#This Row],[Unit cost
2023]:[Unit cost
2027]])</f>
        <v>0</v>
      </c>
      <c r="Q69" s="141">
        <f>CLIN1_Material11[[#This Row],[Extended cost]]*$V$2</f>
        <v>0</v>
      </c>
      <c r="R69" s="7">
        <f>CLIN1_Material11[[#This Row],[Extended cost]]+CLIN1_Material11[[#This Row],[Profit]]</f>
        <v>0</v>
      </c>
      <c r="S69" s="141"/>
    </row>
    <row r="70" spans="2:19" x14ac:dyDescent="0.3">
      <c r="B70" s="213" t="s">
        <v>1629</v>
      </c>
      <c r="C70" t="s">
        <v>435</v>
      </c>
      <c r="D70" t="s">
        <v>239</v>
      </c>
      <c r="E70" s="136"/>
      <c r="F70" s="168"/>
      <c r="G70" s="81"/>
      <c r="H70" s="81"/>
      <c r="I70" s="81"/>
      <c r="J70" s="81"/>
      <c r="K70" s="168"/>
      <c r="L70" s="168"/>
      <c r="M70" s="168"/>
      <c r="N70" s="168"/>
      <c r="O70" s="168"/>
      <c r="P70" s="167">
        <f>SUMPRODUCT(CLIN1_Material11[[#This Row],[Quantity
2023]:[Quantity
2027]],CLIN1_Material11[[#This Row],[Unit cost
2023]:[Unit cost
2027]])</f>
        <v>0</v>
      </c>
      <c r="Q70" s="141">
        <f>CLIN1_Material11[[#This Row],[Extended cost]]*$V$2</f>
        <v>0</v>
      </c>
      <c r="R70" s="7">
        <f>CLIN1_Material11[[#This Row],[Extended cost]]+CLIN1_Material11[[#This Row],[Profit]]</f>
        <v>0</v>
      </c>
      <c r="S70" s="141"/>
    </row>
    <row r="71" spans="2:19" x14ac:dyDescent="0.3">
      <c r="B71" s="213" t="s">
        <v>1630</v>
      </c>
      <c r="C71" t="s">
        <v>435</v>
      </c>
      <c r="D71" t="s">
        <v>239</v>
      </c>
      <c r="E71" s="136"/>
      <c r="F71" s="168"/>
      <c r="G71" s="81"/>
      <c r="H71" s="81"/>
      <c r="I71" s="81"/>
      <c r="J71" s="81"/>
      <c r="K71" s="168"/>
      <c r="L71" s="168"/>
      <c r="M71" s="168"/>
      <c r="N71" s="168"/>
      <c r="O71" s="168"/>
      <c r="P71" s="167">
        <f>SUMPRODUCT(CLIN1_Material11[[#This Row],[Quantity
2023]:[Quantity
2027]],CLIN1_Material11[[#This Row],[Unit cost
2023]:[Unit cost
2027]])</f>
        <v>0</v>
      </c>
      <c r="Q71" s="141">
        <f>CLIN1_Material11[[#This Row],[Extended cost]]*$V$2</f>
        <v>0</v>
      </c>
      <c r="R71" s="7">
        <f>CLIN1_Material11[[#This Row],[Extended cost]]+CLIN1_Material11[[#This Row],[Profit]]</f>
        <v>0</v>
      </c>
      <c r="S71" s="141"/>
    </row>
    <row r="72" spans="2:19" x14ac:dyDescent="0.3">
      <c r="B72" s="213" t="s">
        <v>1631</v>
      </c>
      <c r="C72" t="s">
        <v>435</v>
      </c>
      <c r="D72" t="s">
        <v>239</v>
      </c>
      <c r="E72" s="136"/>
      <c r="F72" s="168"/>
      <c r="G72" s="81"/>
      <c r="H72" s="81"/>
      <c r="I72" s="81"/>
      <c r="J72" s="81"/>
      <c r="K72" s="168"/>
      <c r="L72" s="168"/>
      <c r="M72" s="168"/>
      <c r="N72" s="168"/>
      <c r="O72" s="168"/>
      <c r="P72" s="167">
        <f>SUMPRODUCT(CLIN1_Material11[[#This Row],[Quantity
2023]:[Quantity
2027]],CLIN1_Material11[[#This Row],[Unit cost
2023]:[Unit cost
2027]])</f>
        <v>0</v>
      </c>
      <c r="Q72" s="141">
        <f>CLIN1_Material11[[#This Row],[Extended cost]]*$V$2</f>
        <v>0</v>
      </c>
      <c r="R72" s="7">
        <f>CLIN1_Material11[[#This Row],[Extended cost]]+CLIN1_Material11[[#This Row],[Profit]]</f>
        <v>0</v>
      </c>
      <c r="S72" s="141"/>
    </row>
    <row r="73" spans="2:19" x14ac:dyDescent="0.3">
      <c r="B73" s="213" t="s">
        <v>1632</v>
      </c>
      <c r="C73" t="s">
        <v>435</v>
      </c>
      <c r="D73" t="s">
        <v>239</v>
      </c>
      <c r="E73" s="37"/>
      <c r="F73" s="81"/>
      <c r="G73" s="81"/>
      <c r="H73" s="81"/>
      <c r="I73" s="81"/>
      <c r="J73" s="81"/>
      <c r="K73" s="80"/>
      <c r="L73" s="80"/>
      <c r="M73" s="80"/>
      <c r="N73" s="80"/>
      <c r="O73" s="80"/>
      <c r="P73" s="167">
        <f>SUMPRODUCT(CLIN1_Material11[[#This Row],[Quantity
2023]:[Quantity
2027]],CLIN1_Material11[[#This Row],[Unit cost
2023]:[Unit cost
2027]])</f>
        <v>0</v>
      </c>
      <c r="Q73" s="141">
        <f>CLIN1_Material11[[#This Row],[Extended cost]]*$V$2</f>
        <v>0</v>
      </c>
      <c r="R73" s="7">
        <f>CLIN1_Material11[[#This Row],[Extended cost]]+CLIN1_Material11[[#This Row],[Profit]]</f>
        <v>0</v>
      </c>
      <c r="S73" s="7"/>
    </row>
    <row r="74" spans="2:19" x14ac:dyDescent="0.3">
      <c r="B74" s="213" t="s">
        <v>1633</v>
      </c>
      <c r="C74" t="s">
        <v>435</v>
      </c>
      <c r="D74" t="s">
        <v>239</v>
      </c>
      <c r="E74" s="37"/>
      <c r="F74" s="81"/>
      <c r="G74" s="81"/>
      <c r="H74" s="81"/>
      <c r="I74" s="81"/>
      <c r="J74" s="81"/>
      <c r="K74" s="80"/>
      <c r="L74" s="80"/>
      <c r="M74" s="80"/>
      <c r="N74" s="80"/>
      <c r="O74" s="80"/>
      <c r="P74" s="167">
        <f>SUMPRODUCT(CLIN1_Material11[[#This Row],[Quantity
2023]:[Quantity
2027]],CLIN1_Material11[[#This Row],[Unit cost
2023]:[Unit cost
2027]])</f>
        <v>0</v>
      </c>
      <c r="Q74" s="141">
        <f>CLIN1_Material11[[#This Row],[Extended cost]]*$V$2</f>
        <v>0</v>
      </c>
      <c r="R74" s="7">
        <f>CLIN1_Material11[[#This Row],[Extended cost]]+CLIN1_Material11[[#This Row],[Profit]]</f>
        <v>0</v>
      </c>
      <c r="S74" s="7"/>
    </row>
    <row r="75" spans="2:19" x14ac:dyDescent="0.3">
      <c r="B75" s="213" t="s">
        <v>355</v>
      </c>
      <c r="C75" t="s">
        <v>435</v>
      </c>
      <c r="D75" t="s">
        <v>239</v>
      </c>
      <c r="E75" s="37"/>
      <c r="F75" s="81"/>
      <c r="G75" s="81"/>
      <c r="H75" s="81"/>
      <c r="I75" s="81"/>
      <c r="J75" s="81"/>
      <c r="K75" s="80"/>
      <c r="L75" s="80"/>
      <c r="M75" s="80"/>
      <c r="N75" s="80"/>
      <c r="O75" s="80"/>
      <c r="P75" s="167">
        <f>SUMPRODUCT(CLIN1_Material11[[#This Row],[Quantity
2023]:[Quantity
2027]],CLIN1_Material11[[#This Row],[Unit cost
2023]:[Unit cost
2027]])</f>
        <v>0</v>
      </c>
      <c r="Q75" s="141">
        <f>CLIN1_Material11[[#This Row],[Extended cost]]*$V$2</f>
        <v>0</v>
      </c>
      <c r="R75" s="7">
        <f>CLIN1_Material11[[#This Row],[Extended cost]]+CLIN1_Material11[[#This Row],[Profit]]</f>
        <v>0</v>
      </c>
      <c r="S75" s="7"/>
    </row>
    <row r="76" spans="2:19" x14ac:dyDescent="0.3">
      <c r="B76" s="213" t="s">
        <v>356</v>
      </c>
      <c r="C76" t="s">
        <v>435</v>
      </c>
      <c r="D76" t="s">
        <v>239</v>
      </c>
      <c r="E76" s="37"/>
      <c r="F76" s="81"/>
      <c r="G76" s="81"/>
      <c r="H76" s="81"/>
      <c r="I76" s="81"/>
      <c r="J76" s="81"/>
      <c r="K76" s="80"/>
      <c r="L76" s="80"/>
      <c r="M76" s="80"/>
      <c r="N76" s="80"/>
      <c r="O76" s="80"/>
      <c r="P76" s="167">
        <f>SUMPRODUCT(CLIN1_Material11[[#This Row],[Quantity
2023]:[Quantity
2027]],CLIN1_Material11[[#This Row],[Unit cost
2023]:[Unit cost
2027]])</f>
        <v>0</v>
      </c>
      <c r="Q76" s="141">
        <f>CLIN1_Material11[[#This Row],[Extended cost]]*$V$2</f>
        <v>0</v>
      </c>
      <c r="R76" s="7">
        <f>CLIN1_Material11[[#This Row],[Extended cost]]+CLIN1_Material11[[#This Row],[Profit]]</f>
        <v>0</v>
      </c>
      <c r="S76" s="7"/>
    </row>
    <row r="77" spans="2:19" x14ac:dyDescent="0.3">
      <c r="B77" s="213" t="s">
        <v>1634</v>
      </c>
      <c r="C77" t="s">
        <v>435</v>
      </c>
      <c r="D77" t="s">
        <v>239</v>
      </c>
      <c r="E77" s="37"/>
      <c r="F77" s="81"/>
      <c r="G77" s="81"/>
      <c r="H77" s="81"/>
      <c r="I77" s="81"/>
      <c r="J77" s="81"/>
      <c r="K77" s="80"/>
      <c r="L77" s="80"/>
      <c r="M77" s="80"/>
      <c r="N77" s="80"/>
      <c r="O77" s="80"/>
      <c r="P77" s="167">
        <f>SUMPRODUCT(CLIN1_Material11[[#This Row],[Quantity
2023]:[Quantity
2027]],CLIN1_Material11[[#This Row],[Unit cost
2023]:[Unit cost
2027]])</f>
        <v>0</v>
      </c>
      <c r="Q77" s="141">
        <f>CLIN1_Material11[[#This Row],[Extended cost]]*$V$2</f>
        <v>0</v>
      </c>
      <c r="R77" s="7">
        <f>CLIN1_Material11[[#This Row],[Extended cost]]+CLIN1_Material11[[#This Row],[Profit]]</f>
        <v>0</v>
      </c>
      <c r="S77" s="7"/>
    </row>
    <row r="78" spans="2:19" x14ac:dyDescent="0.3">
      <c r="B78" s="213" t="s">
        <v>1686</v>
      </c>
      <c r="C78" t="s">
        <v>435</v>
      </c>
      <c r="D78" t="s">
        <v>239</v>
      </c>
      <c r="E78" s="37"/>
      <c r="F78" s="81"/>
      <c r="G78" s="81"/>
      <c r="H78" s="81"/>
      <c r="I78" s="81"/>
      <c r="J78" s="81"/>
      <c r="K78" s="80"/>
      <c r="L78" s="80"/>
      <c r="M78" s="80"/>
      <c r="N78" s="80"/>
      <c r="O78" s="80"/>
      <c r="P78" s="167">
        <f>SUMPRODUCT(CLIN1_Material11[[#This Row],[Quantity
2023]:[Quantity
2027]],CLIN1_Material11[[#This Row],[Unit cost
2023]:[Unit cost
2027]])</f>
        <v>0</v>
      </c>
      <c r="Q78" s="141">
        <f>CLIN1_Material11[[#This Row],[Extended cost]]*$V$2</f>
        <v>0</v>
      </c>
      <c r="R78" s="7">
        <f>CLIN1_Material11[[#This Row],[Extended cost]]+CLIN1_Material11[[#This Row],[Profit]]</f>
        <v>0</v>
      </c>
      <c r="S78" s="7"/>
    </row>
    <row r="79" spans="2:19" x14ac:dyDescent="0.3">
      <c r="B79" s="213" t="s">
        <v>1635</v>
      </c>
      <c r="C79" t="s">
        <v>435</v>
      </c>
      <c r="D79" t="s">
        <v>239</v>
      </c>
      <c r="E79" s="37"/>
      <c r="F79" s="81"/>
      <c r="G79" s="81"/>
      <c r="H79" s="81"/>
      <c r="I79" s="81"/>
      <c r="J79" s="81"/>
      <c r="K79" s="80"/>
      <c r="L79" s="80"/>
      <c r="M79" s="80"/>
      <c r="N79" s="80"/>
      <c r="O79" s="80"/>
      <c r="P79" s="167">
        <f>SUMPRODUCT(CLIN1_Material11[[#This Row],[Quantity
2023]:[Quantity
2027]],CLIN1_Material11[[#This Row],[Unit cost
2023]:[Unit cost
2027]])</f>
        <v>0</v>
      </c>
      <c r="Q79" s="141">
        <f>CLIN1_Material11[[#This Row],[Extended cost]]*$V$2</f>
        <v>0</v>
      </c>
      <c r="R79" s="7">
        <f>CLIN1_Material11[[#This Row],[Extended cost]]+CLIN1_Material11[[#This Row],[Profit]]</f>
        <v>0</v>
      </c>
      <c r="S79" s="7"/>
    </row>
    <row r="80" spans="2:19" x14ac:dyDescent="0.3">
      <c r="B80" s="213" t="s">
        <v>365</v>
      </c>
      <c r="C80" t="s">
        <v>435</v>
      </c>
      <c r="D80" t="s">
        <v>239</v>
      </c>
      <c r="E80" s="37"/>
      <c r="F80" s="81"/>
      <c r="G80" s="81"/>
      <c r="H80" s="81"/>
      <c r="I80" s="81"/>
      <c r="J80" s="81"/>
      <c r="K80" s="80"/>
      <c r="L80" s="80"/>
      <c r="M80" s="80"/>
      <c r="N80" s="80"/>
      <c r="O80" s="80"/>
      <c r="P80" s="167">
        <f>SUMPRODUCT(CLIN1_Material11[[#This Row],[Quantity
2023]:[Quantity
2027]],CLIN1_Material11[[#This Row],[Unit cost
2023]:[Unit cost
2027]])</f>
        <v>0</v>
      </c>
      <c r="Q80" s="141">
        <f>CLIN1_Material11[[#This Row],[Extended cost]]*$V$2</f>
        <v>0</v>
      </c>
      <c r="R80" s="7">
        <f>CLIN1_Material11[[#This Row],[Extended cost]]+CLIN1_Material11[[#This Row],[Profit]]</f>
        <v>0</v>
      </c>
      <c r="S80" s="7"/>
    </row>
    <row r="81" spans="2:19" x14ac:dyDescent="0.3">
      <c r="B81" s="213" t="s">
        <v>366</v>
      </c>
      <c r="C81" t="s">
        <v>435</v>
      </c>
      <c r="D81" t="s">
        <v>239</v>
      </c>
      <c r="E81" s="37"/>
      <c r="F81" s="81"/>
      <c r="G81" s="81"/>
      <c r="H81" s="81"/>
      <c r="I81" s="81"/>
      <c r="J81" s="81"/>
      <c r="K81" s="80"/>
      <c r="L81" s="80"/>
      <c r="M81" s="80"/>
      <c r="N81" s="80"/>
      <c r="O81" s="80"/>
      <c r="P81" s="167">
        <f>SUMPRODUCT(CLIN1_Material11[[#This Row],[Quantity
2023]:[Quantity
2027]],CLIN1_Material11[[#This Row],[Unit cost
2023]:[Unit cost
2027]])</f>
        <v>0</v>
      </c>
      <c r="Q81" s="141">
        <f>CLIN1_Material11[[#This Row],[Extended cost]]*$V$2</f>
        <v>0</v>
      </c>
      <c r="R81" s="7">
        <f>CLIN1_Material11[[#This Row],[Extended cost]]+CLIN1_Material11[[#This Row],[Profit]]</f>
        <v>0</v>
      </c>
      <c r="S81" s="7"/>
    </row>
    <row r="82" spans="2:19" x14ac:dyDescent="0.3">
      <c r="B82" s="213" t="s">
        <v>368</v>
      </c>
      <c r="C82" t="s">
        <v>435</v>
      </c>
      <c r="D82" t="s">
        <v>239</v>
      </c>
      <c r="E82" s="37"/>
      <c r="F82" s="81"/>
      <c r="G82" s="81"/>
      <c r="H82" s="81"/>
      <c r="I82" s="81"/>
      <c r="J82" s="81"/>
      <c r="K82" s="80"/>
      <c r="L82" s="80"/>
      <c r="M82" s="80"/>
      <c r="N82" s="80"/>
      <c r="O82" s="80"/>
      <c r="P82" s="167">
        <f>SUMPRODUCT(CLIN1_Material11[[#This Row],[Quantity
2023]:[Quantity
2027]],CLIN1_Material11[[#This Row],[Unit cost
2023]:[Unit cost
2027]])</f>
        <v>0</v>
      </c>
      <c r="Q82" s="141">
        <f>CLIN1_Material11[[#This Row],[Extended cost]]*$V$2</f>
        <v>0</v>
      </c>
      <c r="R82" s="7">
        <f>CLIN1_Material11[[#This Row],[Extended cost]]+CLIN1_Material11[[#This Row],[Profit]]</f>
        <v>0</v>
      </c>
      <c r="S82" s="7"/>
    </row>
    <row r="83" spans="2:19" x14ac:dyDescent="0.3">
      <c r="B83" s="213" t="s">
        <v>369</v>
      </c>
      <c r="C83" t="s">
        <v>435</v>
      </c>
      <c r="D83" t="s">
        <v>239</v>
      </c>
      <c r="E83" s="37"/>
      <c r="F83" s="81"/>
      <c r="G83" s="81"/>
      <c r="H83" s="81"/>
      <c r="I83" s="81"/>
      <c r="J83" s="81"/>
      <c r="K83" s="80"/>
      <c r="L83" s="80"/>
      <c r="M83" s="80"/>
      <c r="N83" s="80"/>
      <c r="O83" s="80"/>
      <c r="P83" s="167">
        <f>SUMPRODUCT(CLIN1_Material11[[#This Row],[Quantity
2023]:[Quantity
2027]],CLIN1_Material11[[#This Row],[Unit cost
2023]:[Unit cost
2027]])</f>
        <v>0</v>
      </c>
      <c r="Q83" s="141">
        <f>CLIN1_Material11[[#This Row],[Extended cost]]*$V$2</f>
        <v>0</v>
      </c>
      <c r="R83" s="7">
        <f>CLIN1_Material11[[#This Row],[Extended cost]]+CLIN1_Material11[[#This Row],[Profit]]</f>
        <v>0</v>
      </c>
      <c r="S83" s="7"/>
    </row>
    <row r="84" spans="2:19" x14ac:dyDescent="0.3">
      <c r="B84" s="213" t="s">
        <v>370</v>
      </c>
      <c r="C84" t="s">
        <v>435</v>
      </c>
      <c r="D84" t="s">
        <v>239</v>
      </c>
      <c r="E84" s="37"/>
      <c r="F84" s="81"/>
      <c r="G84" s="81"/>
      <c r="H84" s="81"/>
      <c r="I84" s="81"/>
      <c r="J84" s="81"/>
      <c r="K84" s="80"/>
      <c r="L84" s="80"/>
      <c r="M84" s="80"/>
      <c r="N84" s="80"/>
      <c r="O84" s="80"/>
      <c r="P84" s="167">
        <f>SUMPRODUCT(CLIN1_Material11[[#This Row],[Quantity
2023]:[Quantity
2027]],CLIN1_Material11[[#This Row],[Unit cost
2023]:[Unit cost
2027]])</f>
        <v>0</v>
      </c>
      <c r="Q84" s="141">
        <f>CLIN1_Material11[[#This Row],[Extended cost]]*$V$2</f>
        <v>0</v>
      </c>
      <c r="R84" s="7">
        <f>CLIN1_Material11[[#This Row],[Extended cost]]+CLIN1_Material11[[#This Row],[Profit]]</f>
        <v>0</v>
      </c>
      <c r="S84" s="7"/>
    </row>
    <row r="85" spans="2:19" x14ac:dyDescent="0.3">
      <c r="B85" s="213" t="s">
        <v>1636</v>
      </c>
      <c r="C85" t="s">
        <v>435</v>
      </c>
      <c r="D85" t="s">
        <v>239</v>
      </c>
      <c r="E85" s="37"/>
      <c r="F85" s="81"/>
      <c r="G85" s="81"/>
      <c r="H85" s="81"/>
      <c r="I85" s="81"/>
      <c r="J85" s="81"/>
      <c r="K85" s="80"/>
      <c r="L85" s="80"/>
      <c r="M85" s="80"/>
      <c r="N85" s="80"/>
      <c r="O85" s="80"/>
      <c r="P85" s="167">
        <f>SUMPRODUCT(CLIN1_Material11[[#This Row],[Quantity
2023]:[Quantity
2027]],CLIN1_Material11[[#This Row],[Unit cost
2023]:[Unit cost
2027]])</f>
        <v>0</v>
      </c>
      <c r="Q85" s="141">
        <f>CLIN1_Material11[[#This Row],[Extended cost]]*$V$2</f>
        <v>0</v>
      </c>
      <c r="R85" s="7">
        <f>CLIN1_Material11[[#This Row],[Extended cost]]+CLIN1_Material11[[#This Row],[Profit]]</f>
        <v>0</v>
      </c>
      <c r="S85" s="7"/>
    </row>
    <row r="86" spans="2:19" x14ac:dyDescent="0.3">
      <c r="B86" s="213" t="s">
        <v>1637</v>
      </c>
      <c r="C86" t="s">
        <v>435</v>
      </c>
      <c r="D86" t="s">
        <v>239</v>
      </c>
      <c r="E86" s="37"/>
      <c r="F86" s="81"/>
      <c r="G86" s="81"/>
      <c r="H86" s="81"/>
      <c r="I86" s="81"/>
      <c r="J86" s="81"/>
      <c r="K86" s="80"/>
      <c r="L86" s="80"/>
      <c r="M86" s="80"/>
      <c r="N86" s="80"/>
      <c r="O86" s="80"/>
      <c r="P86" s="167">
        <f>SUMPRODUCT(CLIN1_Material11[[#This Row],[Quantity
2023]:[Quantity
2027]],CLIN1_Material11[[#This Row],[Unit cost
2023]:[Unit cost
2027]])</f>
        <v>0</v>
      </c>
      <c r="Q86" s="141">
        <f>CLIN1_Material11[[#This Row],[Extended cost]]*$V$2</f>
        <v>0</v>
      </c>
      <c r="R86" s="7">
        <f>CLIN1_Material11[[#This Row],[Extended cost]]+CLIN1_Material11[[#This Row],[Profit]]</f>
        <v>0</v>
      </c>
      <c r="S86" s="7"/>
    </row>
    <row r="87" spans="2:19" x14ac:dyDescent="0.3">
      <c r="B87" s="213" t="s">
        <v>1638</v>
      </c>
      <c r="C87" t="s">
        <v>435</v>
      </c>
      <c r="D87" t="s">
        <v>239</v>
      </c>
      <c r="E87" s="37"/>
      <c r="F87" s="81"/>
      <c r="G87" s="81"/>
      <c r="H87" s="81"/>
      <c r="I87" s="81"/>
      <c r="J87" s="81"/>
      <c r="K87" s="80"/>
      <c r="L87" s="80"/>
      <c r="M87" s="80"/>
      <c r="N87" s="80"/>
      <c r="O87" s="80"/>
      <c r="P87" s="167">
        <f>SUMPRODUCT(CLIN1_Material11[[#This Row],[Quantity
2023]:[Quantity
2027]],CLIN1_Material11[[#This Row],[Unit cost
2023]:[Unit cost
2027]])</f>
        <v>0</v>
      </c>
      <c r="Q87" s="141">
        <f>CLIN1_Material11[[#This Row],[Extended cost]]*$V$2</f>
        <v>0</v>
      </c>
      <c r="R87" s="7">
        <f>CLIN1_Material11[[#This Row],[Extended cost]]+CLIN1_Material11[[#This Row],[Profit]]</f>
        <v>0</v>
      </c>
      <c r="S87" s="7"/>
    </row>
    <row r="88" spans="2:19" x14ac:dyDescent="0.3">
      <c r="B88" s="213" t="s">
        <v>1639</v>
      </c>
      <c r="C88" t="s">
        <v>435</v>
      </c>
      <c r="D88" t="s">
        <v>239</v>
      </c>
      <c r="E88" s="37"/>
      <c r="F88" s="81"/>
      <c r="G88" s="81"/>
      <c r="H88" s="81"/>
      <c r="I88" s="81"/>
      <c r="J88" s="81"/>
      <c r="K88" s="80"/>
      <c r="L88" s="80"/>
      <c r="M88" s="80"/>
      <c r="N88" s="80"/>
      <c r="O88" s="80"/>
      <c r="P88" s="167">
        <f>SUMPRODUCT(CLIN1_Material11[[#This Row],[Quantity
2023]:[Quantity
2027]],CLIN1_Material11[[#This Row],[Unit cost
2023]:[Unit cost
2027]])</f>
        <v>0</v>
      </c>
      <c r="Q88" s="141">
        <f>CLIN1_Material11[[#This Row],[Extended cost]]*$V$2</f>
        <v>0</v>
      </c>
      <c r="R88" s="7">
        <f>CLIN1_Material11[[#This Row],[Extended cost]]+CLIN1_Material11[[#This Row],[Profit]]</f>
        <v>0</v>
      </c>
      <c r="S88" s="7"/>
    </row>
    <row r="89" spans="2:19" x14ac:dyDescent="0.3">
      <c r="B89" s="213" t="s">
        <v>1640</v>
      </c>
      <c r="C89" t="s">
        <v>435</v>
      </c>
      <c r="D89" t="s">
        <v>239</v>
      </c>
      <c r="E89" s="37"/>
      <c r="F89" s="81"/>
      <c r="G89" s="81"/>
      <c r="H89" s="81"/>
      <c r="I89" s="81"/>
      <c r="J89" s="81"/>
      <c r="K89" s="80"/>
      <c r="L89" s="80"/>
      <c r="M89" s="80"/>
      <c r="N89" s="80"/>
      <c r="O89" s="80"/>
      <c r="P89" s="167">
        <f>SUMPRODUCT(CLIN1_Material11[[#This Row],[Quantity
2023]:[Quantity
2027]],CLIN1_Material11[[#This Row],[Unit cost
2023]:[Unit cost
2027]])</f>
        <v>0</v>
      </c>
      <c r="Q89" s="141">
        <f>CLIN1_Material11[[#This Row],[Extended cost]]*$V$2</f>
        <v>0</v>
      </c>
      <c r="R89" s="7">
        <f>CLIN1_Material11[[#This Row],[Extended cost]]+CLIN1_Material11[[#This Row],[Profit]]</f>
        <v>0</v>
      </c>
      <c r="S89" s="7"/>
    </row>
    <row r="90" spans="2:19" x14ac:dyDescent="0.3">
      <c r="B90" s="213" t="s">
        <v>1641</v>
      </c>
      <c r="C90" t="s">
        <v>435</v>
      </c>
      <c r="D90" t="s">
        <v>239</v>
      </c>
      <c r="E90" s="37"/>
      <c r="F90" s="81"/>
      <c r="G90" s="81"/>
      <c r="H90" s="81"/>
      <c r="I90" s="81"/>
      <c r="J90" s="81"/>
      <c r="K90" s="80"/>
      <c r="L90" s="80"/>
      <c r="M90" s="80"/>
      <c r="N90" s="80"/>
      <c r="O90" s="80"/>
      <c r="P90" s="167">
        <f>SUMPRODUCT(CLIN1_Material11[[#This Row],[Quantity
2023]:[Quantity
2027]],CLIN1_Material11[[#This Row],[Unit cost
2023]:[Unit cost
2027]])</f>
        <v>0</v>
      </c>
      <c r="Q90" s="141">
        <f>CLIN1_Material11[[#This Row],[Extended cost]]*$V$2</f>
        <v>0</v>
      </c>
      <c r="R90" s="7">
        <f>CLIN1_Material11[[#This Row],[Extended cost]]+CLIN1_Material11[[#This Row],[Profit]]</f>
        <v>0</v>
      </c>
      <c r="S90" s="7"/>
    </row>
    <row r="91" spans="2:19" x14ac:dyDescent="0.3">
      <c r="B91" s="213" t="s">
        <v>1642</v>
      </c>
      <c r="C91" t="s">
        <v>435</v>
      </c>
      <c r="D91" t="s">
        <v>239</v>
      </c>
      <c r="E91" s="37"/>
      <c r="F91" s="81"/>
      <c r="G91" s="81"/>
      <c r="H91" s="81"/>
      <c r="I91" s="81"/>
      <c r="J91" s="81"/>
      <c r="K91" s="80"/>
      <c r="L91" s="80"/>
      <c r="M91" s="80"/>
      <c r="N91" s="80"/>
      <c r="O91" s="80"/>
      <c r="P91" s="167">
        <f>SUMPRODUCT(CLIN1_Material11[[#This Row],[Quantity
2023]:[Quantity
2027]],CLIN1_Material11[[#This Row],[Unit cost
2023]:[Unit cost
2027]])</f>
        <v>0</v>
      </c>
      <c r="Q91" s="141">
        <f>CLIN1_Material11[[#This Row],[Extended cost]]*$V$2</f>
        <v>0</v>
      </c>
      <c r="R91" s="7">
        <f>CLIN1_Material11[[#This Row],[Extended cost]]+CLIN1_Material11[[#This Row],[Profit]]</f>
        <v>0</v>
      </c>
      <c r="S91" s="7"/>
    </row>
    <row r="92" spans="2:19" x14ac:dyDescent="0.3">
      <c r="B92" s="213" t="s">
        <v>1643</v>
      </c>
      <c r="C92" t="s">
        <v>435</v>
      </c>
      <c r="D92" t="s">
        <v>239</v>
      </c>
      <c r="E92" s="37"/>
      <c r="F92" s="81"/>
      <c r="G92" s="81"/>
      <c r="H92" s="81"/>
      <c r="I92" s="81"/>
      <c r="J92" s="81"/>
      <c r="K92" s="80"/>
      <c r="L92" s="80"/>
      <c r="M92" s="80"/>
      <c r="N92" s="80"/>
      <c r="O92" s="80"/>
      <c r="P92" s="167">
        <f>SUMPRODUCT(CLIN1_Material11[[#This Row],[Quantity
2023]:[Quantity
2027]],CLIN1_Material11[[#This Row],[Unit cost
2023]:[Unit cost
2027]])</f>
        <v>0</v>
      </c>
      <c r="Q92" s="141">
        <f>CLIN1_Material11[[#This Row],[Extended cost]]*$V$2</f>
        <v>0</v>
      </c>
      <c r="R92" s="7">
        <f>CLIN1_Material11[[#This Row],[Extended cost]]+CLIN1_Material11[[#This Row],[Profit]]</f>
        <v>0</v>
      </c>
      <c r="S92" s="7"/>
    </row>
    <row r="93" spans="2:19" x14ac:dyDescent="0.3">
      <c r="B93" s="213" t="s">
        <v>1644</v>
      </c>
      <c r="C93" t="s">
        <v>435</v>
      </c>
      <c r="D93" t="s">
        <v>239</v>
      </c>
      <c r="E93" s="37"/>
      <c r="F93" s="81"/>
      <c r="G93" s="81"/>
      <c r="H93" s="81"/>
      <c r="I93" s="81"/>
      <c r="J93" s="81"/>
      <c r="K93" s="80"/>
      <c r="L93" s="80"/>
      <c r="M93" s="80"/>
      <c r="N93" s="80"/>
      <c r="O93" s="80"/>
      <c r="P93" s="167">
        <f>SUMPRODUCT(CLIN1_Material11[[#This Row],[Quantity
2023]:[Quantity
2027]],CLIN1_Material11[[#This Row],[Unit cost
2023]:[Unit cost
2027]])</f>
        <v>0</v>
      </c>
      <c r="Q93" s="141">
        <f>CLIN1_Material11[[#This Row],[Extended cost]]*$V$2</f>
        <v>0</v>
      </c>
      <c r="R93" s="7">
        <f>CLIN1_Material11[[#This Row],[Extended cost]]+CLIN1_Material11[[#This Row],[Profit]]</f>
        <v>0</v>
      </c>
      <c r="S93" s="7"/>
    </row>
    <row r="94" spans="2:19" x14ac:dyDescent="0.3">
      <c r="B94" s="213" t="s">
        <v>1645</v>
      </c>
      <c r="C94" t="s">
        <v>435</v>
      </c>
      <c r="D94" t="s">
        <v>239</v>
      </c>
      <c r="E94" s="37"/>
      <c r="F94" s="81"/>
      <c r="G94" s="81"/>
      <c r="H94" s="81"/>
      <c r="I94" s="81"/>
      <c r="J94" s="81"/>
      <c r="K94" s="80"/>
      <c r="L94" s="80"/>
      <c r="M94" s="80"/>
      <c r="N94" s="80"/>
      <c r="O94" s="80"/>
      <c r="P94" s="167">
        <f>SUMPRODUCT(CLIN1_Material11[[#This Row],[Quantity
2023]:[Quantity
2027]],CLIN1_Material11[[#This Row],[Unit cost
2023]:[Unit cost
2027]])</f>
        <v>0</v>
      </c>
      <c r="Q94" s="141">
        <f>CLIN1_Material11[[#This Row],[Extended cost]]*$V$2</f>
        <v>0</v>
      </c>
      <c r="R94" s="7">
        <f>CLIN1_Material11[[#This Row],[Extended cost]]+CLIN1_Material11[[#This Row],[Profit]]</f>
        <v>0</v>
      </c>
      <c r="S94" s="7"/>
    </row>
    <row r="95" spans="2:19" x14ac:dyDescent="0.3">
      <c r="B95" s="213" t="s">
        <v>1646</v>
      </c>
      <c r="C95" t="s">
        <v>435</v>
      </c>
      <c r="D95" t="s">
        <v>239</v>
      </c>
      <c r="E95" s="37"/>
      <c r="F95" s="81"/>
      <c r="G95" s="81"/>
      <c r="H95" s="81"/>
      <c r="I95" s="81"/>
      <c r="J95" s="81"/>
      <c r="K95" s="80"/>
      <c r="L95" s="80"/>
      <c r="M95" s="80"/>
      <c r="N95" s="80"/>
      <c r="O95" s="80"/>
      <c r="P95" s="167">
        <f>SUMPRODUCT(CLIN1_Material11[[#This Row],[Quantity
2023]:[Quantity
2027]],CLIN1_Material11[[#This Row],[Unit cost
2023]:[Unit cost
2027]])</f>
        <v>0</v>
      </c>
      <c r="Q95" s="141">
        <f>CLIN1_Material11[[#This Row],[Extended cost]]*$V$2</f>
        <v>0</v>
      </c>
      <c r="R95" s="7">
        <f>CLIN1_Material11[[#This Row],[Extended cost]]+CLIN1_Material11[[#This Row],[Profit]]</f>
        <v>0</v>
      </c>
      <c r="S95" s="7"/>
    </row>
    <row r="96" spans="2:19" x14ac:dyDescent="0.3">
      <c r="B96" s="213" t="s">
        <v>1647</v>
      </c>
      <c r="C96" t="s">
        <v>435</v>
      </c>
      <c r="D96" t="s">
        <v>239</v>
      </c>
      <c r="E96" s="37"/>
      <c r="F96" s="81"/>
      <c r="G96" s="81"/>
      <c r="H96" s="81"/>
      <c r="I96" s="81"/>
      <c r="J96" s="81"/>
      <c r="K96" s="80"/>
      <c r="L96" s="80"/>
      <c r="M96" s="80"/>
      <c r="N96" s="80"/>
      <c r="O96" s="80"/>
      <c r="P96" s="167">
        <f>SUMPRODUCT(CLIN1_Material11[[#This Row],[Quantity
2023]:[Quantity
2027]],CLIN1_Material11[[#This Row],[Unit cost
2023]:[Unit cost
2027]])</f>
        <v>0</v>
      </c>
      <c r="Q96" s="141">
        <f>CLIN1_Material11[[#This Row],[Extended cost]]*$V$2</f>
        <v>0</v>
      </c>
      <c r="R96" s="7">
        <f>CLIN1_Material11[[#This Row],[Extended cost]]+CLIN1_Material11[[#This Row],[Profit]]</f>
        <v>0</v>
      </c>
      <c r="S96" s="7"/>
    </row>
    <row r="97" spans="2:19" x14ac:dyDescent="0.3">
      <c r="B97" s="213" t="s">
        <v>1648</v>
      </c>
      <c r="C97" t="s">
        <v>435</v>
      </c>
      <c r="D97" t="s">
        <v>239</v>
      </c>
      <c r="E97" s="37"/>
      <c r="F97" s="81"/>
      <c r="G97" s="81"/>
      <c r="H97" s="81"/>
      <c r="I97" s="81"/>
      <c r="J97" s="81"/>
      <c r="K97" s="80"/>
      <c r="L97" s="80"/>
      <c r="M97" s="80"/>
      <c r="N97" s="80"/>
      <c r="O97" s="80"/>
      <c r="P97" s="167">
        <f>SUMPRODUCT(CLIN1_Material11[[#This Row],[Quantity
2023]:[Quantity
2027]],CLIN1_Material11[[#This Row],[Unit cost
2023]:[Unit cost
2027]])</f>
        <v>0</v>
      </c>
      <c r="Q97" s="141">
        <f>CLIN1_Material11[[#This Row],[Extended cost]]*$V$2</f>
        <v>0</v>
      </c>
      <c r="R97" s="7">
        <f>CLIN1_Material11[[#This Row],[Extended cost]]+CLIN1_Material11[[#This Row],[Profit]]</f>
        <v>0</v>
      </c>
      <c r="S97" s="7"/>
    </row>
    <row r="98" spans="2:19" x14ac:dyDescent="0.3">
      <c r="B98" s="213" t="s">
        <v>1649</v>
      </c>
      <c r="C98" t="s">
        <v>435</v>
      </c>
      <c r="D98" t="s">
        <v>239</v>
      </c>
      <c r="E98" s="37"/>
      <c r="F98" s="81"/>
      <c r="G98" s="81"/>
      <c r="H98" s="81"/>
      <c r="I98" s="81"/>
      <c r="J98" s="81"/>
      <c r="K98" s="80"/>
      <c r="L98" s="80"/>
      <c r="M98" s="80"/>
      <c r="N98" s="80"/>
      <c r="O98" s="80"/>
      <c r="P98" s="167">
        <f>SUMPRODUCT(CLIN1_Material11[[#This Row],[Quantity
2023]:[Quantity
2027]],CLIN1_Material11[[#This Row],[Unit cost
2023]:[Unit cost
2027]])</f>
        <v>0</v>
      </c>
      <c r="Q98" s="141">
        <f>CLIN1_Material11[[#This Row],[Extended cost]]*$V$2</f>
        <v>0</v>
      </c>
      <c r="R98" s="7">
        <f>CLIN1_Material11[[#This Row],[Extended cost]]+CLIN1_Material11[[#This Row],[Profit]]</f>
        <v>0</v>
      </c>
      <c r="S98" s="7"/>
    </row>
    <row r="99" spans="2:19" x14ac:dyDescent="0.3">
      <c r="B99" s="213" t="s">
        <v>1650</v>
      </c>
      <c r="C99" t="s">
        <v>435</v>
      </c>
      <c r="D99" t="s">
        <v>239</v>
      </c>
      <c r="E99" s="37"/>
      <c r="F99" s="81"/>
      <c r="G99" s="81"/>
      <c r="H99" s="81"/>
      <c r="I99" s="81"/>
      <c r="J99" s="81"/>
      <c r="K99" s="80"/>
      <c r="L99" s="80"/>
      <c r="M99" s="80"/>
      <c r="N99" s="80"/>
      <c r="O99" s="80"/>
      <c r="P99" s="167">
        <f>SUMPRODUCT(CLIN1_Material11[[#This Row],[Quantity
2023]:[Quantity
2027]],CLIN1_Material11[[#This Row],[Unit cost
2023]:[Unit cost
2027]])</f>
        <v>0</v>
      </c>
      <c r="Q99" s="141">
        <f>CLIN1_Material11[[#This Row],[Extended cost]]*$V$2</f>
        <v>0</v>
      </c>
      <c r="R99" s="7">
        <f>CLIN1_Material11[[#This Row],[Extended cost]]+CLIN1_Material11[[#This Row],[Profit]]</f>
        <v>0</v>
      </c>
      <c r="S99" s="7"/>
    </row>
    <row r="100" spans="2:19" x14ac:dyDescent="0.3">
      <c r="B100" s="213" t="s">
        <v>1651</v>
      </c>
      <c r="C100" t="s">
        <v>435</v>
      </c>
      <c r="D100" t="s">
        <v>239</v>
      </c>
      <c r="E100" s="37"/>
      <c r="F100" s="81"/>
      <c r="G100" s="81"/>
      <c r="H100" s="81"/>
      <c r="I100" s="81"/>
      <c r="J100" s="81"/>
      <c r="K100" s="80"/>
      <c r="L100" s="80"/>
      <c r="M100" s="80"/>
      <c r="N100" s="80"/>
      <c r="O100" s="80"/>
      <c r="P100" s="167">
        <f>SUMPRODUCT(CLIN1_Material11[[#This Row],[Quantity
2023]:[Quantity
2027]],CLIN1_Material11[[#This Row],[Unit cost
2023]:[Unit cost
2027]])</f>
        <v>0</v>
      </c>
      <c r="Q100" s="141">
        <f>CLIN1_Material11[[#This Row],[Extended cost]]*$V$2</f>
        <v>0</v>
      </c>
      <c r="R100" s="7">
        <f>CLIN1_Material11[[#This Row],[Extended cost]]+CLIN1_Material11[[#This Row],[Profit]]</f>
        <v>0</v>
      </c>
      <c r="S100" s="7"/>
    </row>
    <row r="101" spans="2:19" x14ac:dyDescent="0.3">
      <c r="B101" s="213" t="s">
        <v>1652</v>
      </c>
      <c r="C101" t="s">
        <v>435</v>
      </c>
      <c r="D101" t="s">
        <v>239</v>
      </c>
      <c r="E101" s="37"/>
      <c r="F101" s="81"/>
      <c r="G101" s="81"/>
      <c r="H101" s="81"/>
      <c r="I101" s="81"/>
      <c r="J101" s="81"/>
      <c r="K101" s="80"/>
      <c r="L101" s="80"/>
      <c r="M101" s="80"/>
      <c r="N101" s="80"/>
      <c r="O101" s="80"/>
      <c r="P101" s="167">
        <f>SUMPRODUCT(CLIN1_Material11[[#This Row],[Quantity
2023]:[Quantity
2027]],CLIN1_Material11[[#This Row],[Unit cost
2023]:[Unit cost
2027]])</f>
        <v>0</v>
      </c>
      <c r="Q101" s="141">
        <f>CLIN1_Material11[[#This Row],[Extended cost]]*$V$2</f>
        <v>0</v>
      </c>
      <c r="R101" s="7">
        <f>CLIN1_Material11[[#This Row],[Extended cost]]+CLIN1_Material11[[#This Row],[Profit]]</f>
        <v>0</v>
      </c>
      <c r="S101" s="7"/>
    </row>
    <row r="102" spans="2:19" x14ac:dyDescent="0.3">
      <c r="B102" s="213" t="s">
        <v>1653</v>
      </c>
      <c r="C102" t="s">
        <v>435</v>
      </c>
      <c r="D102" t="s">
        <v>239</v>
      </c>
      <c r="E102" s="37"/>
      <c r="F102" s="81"/>
      <c r="G102" s="81"/>
      <c r="H102" s="81"/>
      <c r="I102" s="81"/>
      <c r="J102" s="81"/>
      <c r="K102" s="80"/>
      <c r="L102" s="80"/>
      <c r="M102" s="80"/>
      <c r="N102" s="80"/>
      <c r="O102" s="80"/>
      <c r="P102" s="167">
        <f>SUMPRODUCT(CLIN1_Material11[[#This Row],[Quantity
2023]:[Quantity
2027]],CLIN1_Material11[[#This Row],[Unit cost
2023]:[Unit cost
2027]])</f>
        <v>0</v>
      </c>
      <c r="Q102" s="141">
        <f>CLIN1_Material11[[#This Row],[Extended cost]]*$V$2</f>
        <v>0</v>
      </c>
      <c r="R102" s="7">
        <f>CLIN1_Material11[[#This Row],[Extended cost]]+CLIN1_Material11[[#This Row],[Profit]]</f>
        <v>0</v>
      </c>
      <c r="S102" s="7"/>
    </row>
    <row r="103" spans="2:19" x14ac:dyDescent="0.3">
      <c r="B103" s="213" t="s">
        <v>1654</v>
      </c>
      <c r="C103" t="s">
        <v>435</v>
      </c>
      <c r="D103" t="s">
        <v>239</v>
      </c>
      <c r="E103" s="37"/>
      <c r="F103" s="81"/>
      <c r="G103" s="81"/>
      <c r="H103" s="81"/>
      <c r="I103" s="81"/>
      <c r="J103" s="81"/>
      <c r="K103" s="80"/>
      <c r="L103" s="80"/>
      <c r="M103" s="80"/>
      <c r="N103" s="80"/>
      <c r="O103" s="80"/>
      <c r="P103" s="167">
        <f>SUMPRODUCT(CLIN1_Material11[[#This Row],[Quantity
2023]:[Quantity
2027]],CLIN1_Material11[[#This Row],[Unit cost
2023]:[Unit cost
2027]])</f>
        <v>0</v>
      </c>
      <c r="Q103" s="141">
        <f>CLIN1_Material11[[#This Row],[Extended cost]]*$V$2</f>
        <v>0</v>
      </c>
      <c r="R103" s="7">
        <f>CLIN1_Material11[[#This Row],[Extended cost]]+CLIN1_Material11[[#This Row],[Profit]]</f>
        <v>0</v>
      </c>
      <c r="S103" s="7"/>
    </row>
    <row r="104" spans="2:19" x14ac:dyDescent="0.3">
      <c r="B104" s="213" t="s">
        <v>1655</v>
      </c>
      <c r="C104" t="s">
        <v>435</v>
      </c>
      <c r="D104" t="s">
        <v>239</v>
      </c>
      <c r="E104" s="37"/>
      <c r="F104" s="81"/>
      <c r="G104" s="81"/>
      <c r="H104" s="81"/>
      <c r="I104" s="81"/>
      <c r="J104" s="81"/>
      <c r="K104" s="80"/>
      <c r="L104" s="80"/>
      <c r="M104" s="80"/>
      <c r="N104" s="80"/>
      <c r="O104" s="80"/>
      <c r="P104" s="167">
        <f>SUMPRODUCT(CLIN1_Material11[[#This Row],[Quantity
2023]:[Quantity
2027]],CLIN1_Material11[[#This Row],[Unit cost
2023]:[Unit cost
2027]])</f>
        <v>0</v>
      </c>
      <c r="Q104" s="141">
        <f>CLIN1_Material11[[#This Row],[Extended cost]]*$V$2</f>
        <v>0</v>
      </c>
      <c r="R104" s="7">
        <f>CLIN1_Material11[[#This Row],[Extended cost]]+CLIN1_Material11[[#This Row],[Profit]]</f>
        <v>0</v>
      </c>
      <c r="S104" s="7"/>
    </row>
    <row r="105" spans="2:19" x14ac:dyDescent="0.3">
      <c r="B105" s="213" t="s">
        <v>1656</v>
      </c>
      <c r="C105" t="s">
        <v>435</v>
      </c>
      <c r="D105" t="s">
        <v>239</v>
      </c>
      <c r="E105" s="37"/>
      <c r="F105" s="81"/>
      <c r="G105" s="81"/>
      <c r="H105" s="81"/>
      <c r="I105" s="81"/>
      <c r="J105" s="81"/>
      <c r="K105" s="80"/>
      <c r="L105" s="80"/>
      <c r="M105" s="80"/>
      <c r="N105" s="80"/>
      <c r="O105" s="80"/>
      <c r="P105" s="167">
        <f>SUMPRODUCT(CLIN1_Material11[[#This Row],[Quantity
2023]:[Quantity
2027]],CLIN1_Material11[[#This Row],[Unit cost
2023]:[Unit cost
2027]])</f>
        <v>0</v>
      </c>
      <c r="Q105" s="141">
        <f>CLIN1_Material11[[#This Row],[Extended cost]]*$V$2</f>
        <v>0</v>
      </c>
      <c r="R105" s="7">
        <f>CLIN1_Material11[[#This Row],[Extended cost]]+CLIN1_Material11[[#This Row],[Profit]]</f>
        <v>0</v>
      </c>
      <c r="S105" s="7"/>
    </row>
    <row r="106" spans="2:19" x14ac:dyDescent="0.3">
      <c r="B106" s="213" t="s">
        <v>1657</v>
      </c>
      <c r="C106" t="s">
        <v>435</v>
      </c>
      <c r="D106" t="s">
        <v>239</v>
      </c>
      <c r="E106" s="37"/>
      <c r="F106" s="81"/>
      <c r="G106" s="81"/>
      <c r="H106" s="81"/>
      <c r="I106" s="81"/>
      <c r="J106" s="81"/>
      <c r="K106" s="80"/>
      <c r="L106" s="80"/>
      <c r="M106" s="80"/>
      <c r="N106" s="80"/>
      <c r="O106" s="80"/>
      <c r="P106" s="167">
        <f>SUMPRODUCT(CLIN1_Material11[[#This Row],[Quantity
2023]:[Quantity
2027]],CLIN1_Material11[[#This Row],[Unit cost
2023]:[Unit cost
2027]])</f>
        <v>0</v>
      </c>
      <c r="Q106" s="141">
        <f>CLIN1_Material11[[#This Row],[Extended cost]]*$V$2</f>
        <v>0</v>
      </c>
      <c r="R106" s="7">
        <f>CLIN1_Material11[[#This Row],[Extended cost]]+CLIN1_Material11[[#This Row],[Profit]]</f>
        <v>0</v>
      </c>
      <c r="S106" s="7"/>
    </row>
    <row r="107" spans="2:19" x14ac:dyDescent="0.3">
      <c r="B107" s="213" t="s">
        <v>1658</v>
      </c>
      <c r="C107" t="s">
        <v>435</v>
      </c>
      <c r="D107" t="s">
        <v>239</v>
      </c>
      <c r="E107" s="37"/>
      <c r="F107" s="214"/>
      <c r="K107" s="214"/>
      <c r="L107" s="214"/>
      <c r="M107" s="214"/>
      <c r="N107" s="214"/>
      <c r="O107" s="214"/>
      <c r="P107" s="167">
        <f>SUMPRODUCT(CLIN1_Material11[[#This Row],[Quantity
2023]:[Quantity
2027]],CLIN1_Material11[[#This Row],[Unit cost
2023]:[Unit cost
2027]])</f>
        <v>0</v>
      </c>
      <c r="Q107" s="141">
        <f>CLIN1_Material11[[#This Row],[Extended cost]]*$V$2</f>
        <v>0</v>
      </c>
      <c r="R107" s="7">
        <f>CLIN1_Material11[[#This Row],[Extended cost]]+CLIN1_Material11[[#This Row],[Profit]]</f>
        <v>0</v>
      </c>
      <c r="S107" s="7"/>
    </row>
    <row r="108" spans="2:19" x14ac:dyDescent="0.3">
      <c r="B108" s="213" t="s">
        <v>1687</v>
      </c>
      <c r="C108" t="s">
        <v>435</v>
      </c>
      <c r="D108" t="s">
        <v>239</v>
      </c>
      <c r="E108" s="37"/>
      <c r="F108" s="214"/>
      <c r="K108" s="214"/>
      <c r="L108" s="214"/>
      <c r="M108" s="214"/>
      <c r="N108" s="214"/>
      <c r="O108" s="214"/>
      <c r="P108" s="167">
        <f>SUMPRODUCT(CLIN1_Material11[[#This Row],[Quantity
2023]:[Quantity
2027]],CLIN1_Material11[[#This Row],[Unit cost
2023]:[Unit cost
2027]])</f>
        <v>0</v>
      </c>
      <c r="Q108" s="141">
        <f>CLIN1_Material11[[#This Row],[Extended cost]]*$V$2</f>
        <v>0</v>
      </c>
      <c r="R108" s="7">
        <f>CLIN1_Material11[[#This Row],[Extended cost]]+CLIN1_Material11[[#This Row],[Profit]]</f>
        <v>0</v>
      </c>
      <c r="S108" s="7"/>
    </row>
    <row r="109" spans="2:19" x14ac:dyDescent="0.3">
      <c r="B109" s="213" t="s">
        <v>1659</v>
      </c>
      <c r="C109" t="s">
        <v>435</v>
      </c>
      <c r="D109" t="s">
        <v>239</v>
      </c>
      <c r="E109" s="37"/>
      <c r="F109" s="214"/>
      <c r="K109" s="214"/>
      <c r="L109" s="214"/>
      <c r="M109" s="214"/>
      <c r="N109" s="214"/>
      <c r="O109" s="214"/>
      <c r="P109" s="167">
        <f>SUMPRODUCT(CLIN1_Material11[[#This Row],[Quantity
2023]:[Quantity
2027]],CLIN1_Material11[[#This Row],[Unit cost
2023]:[Unit cost
2027]])</f>
        <v>0</v>
      </c>
      <c r="Q109" s="141">
        <f>CLIN1_Material11[[#This Row],[Extended cost]]*$V$2</f>
        <v>0</v>
      </c>
      <c r="R109" s="7">
        <f>CLIN1_Material11[[#This Row],[Extended cost]]+CLIN1_Material11[[#This Row],[Profit]]</f>
        <v>0</v>
      </c>
      <c r="S109" s="7"/>
    </row>
    <row r="110" spans="2:19" x14ac:dyDescent="0.3">
      <c r="B110" s="213" t="s">
        <v>1660</v>
      </c>
      <c r="C110" t="s">
        <v>435</v>
      </c>
      <c r="D110" t="s">
        <v>239</v>
      </c>
      <c r="E110" s="37"/>
      <c r="F110" s="214"/>
      <c r="K110" s="214"/>
      <c r="L110" s="214"/>
      <c r="M110" s="214"/>
      <c r="N110" s="214"/>
      <c r="O110" s="214"/>
      <c r="P110" s="167">
        <f>SUMPRODUCT(CLIN1_Material11[[#This Row],[Quantity
2023]:[Quantity
2027]],CLIN1_Material11[[#This Row],[Unit cost
2023]:[Unit cost
2027]])</f>
        <v>0</v>
      </c>
      <c r="Q110" s="141">
        <f>CLIN1_Material11[[#This Row],[Extended cost]]*$V$2</f>
        <v>0</v>
      </c>
      <c r="R110" s="7">
        <f>CLIN1_Material11[[#This Row],[Extended cost]]+CLIN1_Material11[[#This Row],[Profit]]</f>
        <v>0</v>
      </c>
      <c r="S110" s="7"/>
    </row>
    <row r="111" spans="2:19" x14ac:dyDescent="0.3">
      <c r="B111" s="213" t="s">
        <v>1702</v>
      </c>
      <c r="C111" t="s">
        <v>435</v>
      </c>
      <c r="D111" t="s">
        <v>239</v>
      </c>
      <c r="E111" s="37"/>
      <c r="F111" s="214"/>
      <c r="K111" s="214"/>
      <c r="L111" s="214"/>
      <c r="M111" s="214"/>
      <c r="N111" s="214"/>
      <c r="O111" s="214"/>
      <c r="P111" s="167">
        <f>SUMPRODUCT(CLIN1_Material11[[#This Row],[Quantity
2023]:[Quantity
2027]],CLIN1_Material11[[#This Row],[Unit cost
2023]:[Unit cost
2027]])</f>
        <v>0</v>
      </c>
      <c r="Q111" s="141">
        <f>CLIN1_Material11[[#This Row],[Extended cost]]*$V$2</f>
        <v>0</v>
      </c>
      <c r="R111" s="7">
        <f>CLIN1_Material11[[#This Row],[Extended cost]]+CLIN1_Material11[[#This Row],[Profit]]</f>
        <v>0</v>
      </c>
      <c r="S111" s="7"/>
    </row>
    <row r="112" spans="2:19" x14ac:dyDescent="0.3">
      <c r="B112" s="213" t="s">
        <v>1661</v>
      </c>
      <c r="C112" t="s">
        <v>435</v>
      </c>
      <c r="D112" t="s">
        <v>239</v>
      </c>
      <c r="E112" s="37"/>
      <c r="F112" s="214"/>
      <c r="K112" s="214"/>
      <c r="L112" s="214"/>
      <c r="M112" s="214"/>
      <c r="N112" s="214"/>
      <c r="O112" s="214"/>
      <c r="P112" s="167">
        <f>SUMPRODUCT(CLIN1_Material11[[#This Row],[Quantity
2023]:[Quantity
2027]],CLIN1_Material11[[#This Row],[Unit cost
2023]:[Unit cost
2027]])</f>
        <v>0</v>
      </c>
      <c r="Q112" s="141">
        <f>CLIN1_Material11[[#This Row],[Extended cost]]*$V$2</f>
        <v>0</v>
      </c>
      <c r="R112" s="7">
        <f>CLIN1_Material11[[#This Row],[Extended cost]]+CLIN1_Material11[[#This Row],[Profit]]</f>
        <v>0</v>
      </c>
      <c r="S112" s="7"/>
    </row>
    <row r="113" spans="2:19" x14ac:dyDescent="0.3">
      <c r="B113" s="213" t="s">
        <v>1662</v>
      </c>
      <c r="C113" t="s">
        <v>435</v>
      </c>
      <c r="D113" t="s">
        <v>239</v>
      </c>
      <c r="E113" s="37"/>
      <c r="F113" s="214"/>
      <c r="K113" s="214"/>
      <c r="L113" s="214"/>
      <c r="M113" s="214"/>
      <c r="N113" s="214"/>
      <c r="O113" s="214"/>
      <c r="P113" s="167">
        <f>SUMPRODUCT(CLIN1_Material11[[#This Row],[Quantity
2023]:[Quantity
2027]],CLIN1_Material11[[#This Row],[Unit cost
2023]:[Unit cost
2027]])</f>
        <v>0</v>
      </c>
      <c r="Q113" s="141">
        <f>CLIN1_Material11[[#This Row],[Extended cost]]*$V$2</f>
        <v>0</v>
      </c>
      <c r="R113" s="7">
        <f>CLIN1_Material11[[#This Row],[Extended cost]]+CLIN1_Material11[[#This Row],[Profit]]</f>
        <v>0</v>
      </c>
      <c r="S113" s="7"/>
    </row>
    <row r="114" spans="2:19" x14ac:dyDescent="0.3">
      <c r="B114" s="213" t="s">
        <v>1663</v>
      </c>
      <c r="C114" t="s">
        <v>435</v>
      </c>
      <c r="D114" t="s">
        <v>239</v>
      </c>
      <c r="E114" s="37"/>
      <c r="F114" s="214"/>
      <c r="K114" s="214"/>
      <c r="L114" s="214"/>
      <c r="M114" s="214"/>
      <c r="N114" s="214"/>
      <c r="O114" s="214"/>
      <c r="P114" s="167">
        <f>SUMPRODUCT(CLIN1_Material11[[#This Row],[Quantity
2023]:[Quantity
2027]],CLIN1_Material11[[#This Row],[Unit cost
2023]:[Unit cost
2027]])</f>
        <v>0</v>
      </c>
      <c r="Q114" s="141">
        <f>CLIN1_Material11[[#This Row],[Extended cost]]*$V$2</f>
        <v>0</v>
      </c>
      <c r="R114" s="7">
        <f>CLIN1_Material11[[#This Row],[Extended cost]]+CLIN1_Material11[[#This Row],[Profit]]</f>
        <v>0</v>
      </c>
      <c r="S114" s="7"/>
    </row>
    <row r="115" spans="2:19" x14ac:dyDescent="0.3">
      <c r="B115" s="213" t="s">
        <v>1664</v>
      </c>
      <c r="C115" t="s">
        <v>435</v>
      </c>
      <c r="D115" t="s">
        <v>239</v>
      </c>
      <c r="E115" s="37"/>
      <c r="F115" s="214"/>
      <c r="K115" s="214"/>
      <c r="L115" s="214"/>
      <c r="M115" s="214"/>
      <c r="N115" s="214"/>
      <c r="O115" s="214"/>
      <c r="P115" s="167">
        <f>SUMPRODUCT(CLIN1_Material11[[#This Row],[Quantity
2023]:[Quantity
2027]],CLIN1_Material11[[#This Row],[Unit cost
2023]:[Unit cost
2027]])</f>
        <v>0</v>
      </c>
      <c r="Q115" s="141">
        <f>CLIN1_Material11[[#This Row],[Extended cost]]*$V$2</f>
        <v>0</v>
      </c>
      <c r="R115" s="7">
        <f>CLIN1_Material11[[#This Row],[Extended cost]]+CLIN1_Material11[[#This Row],[Profit]]</f>
        <v>0</v>
      </c>
      <c r="S115" s="7"/>
    </row>
    <row r="116" spans="2:19" x14ac:dyDescent="0.3">
      <c r="B116" t="s">
        <v>1665</v>
      </c>
      <c r="C116" t="s">
        <v>435</v>
      </c>
      <c r="D116" t="s">
        <v>239</v>
      </c>
      <c r="E116" s="507"/>
      <c r="F116" s="511"/>
      <c r="K116" s="511"/>
      <c r="L116" s="511"/>
      <c r="M116" s="511"/>
      <c r="N116" s="511"/>
      <c r="O116" s="511"/>
      <c r="P116" s="167">
        <f>SUMPRODUCT(CLIN1_Material11[[#This Row],[Quantity
2023]:[Quantity
2027]],CLIN1_Material11[[#This Row],[Unit cost
2023]:[Unit cost
2027]])</f>
        <v>0</v>
      </c>
      <c r="Q116" s="141">
        <f>CLIN1_Material11[[#This Row],[Extended cost]]*$V$2</f>
        <v>0</v>
      </c>
      <c r="R116" s="7">
        <f>CLIN1_Material11[[#This Row],[Extended cost]]+CLIN1_Material11[[#This Row],[Profit]]</f>
        <v>0</v>
      </c>
      <c r="S116" s="510"/>
    </row>
    <row r="117" spans="2:19" x14ac:dyDescent="0.3">
      <c r="B117" t="s">
        <v>1688</v>
      </c>
      <c r="C117" t="s">
        <v>435</v>
      </c>
      <c r="D117" t="s">
        <v>239</v>
      </c>
      <c r="E117" s="507"/>
      <c r="F117" s="511"/>
      <c r="K117" s="511"/>
      <c r="L117" s="511"/>
      <c r="M117" s="511"/>
      <c r="N117" s="511"/>
      <c r="O117" s="511"/>
      <c r="P117" s="167">
        <f>SUMPRODUCT(CLIN1_Material11[[#This Row],[Quantity
2023]:[Quantity
2027]],CLIN1_Material11[[#This Row],[Unit cost
2023]:[Unit cost
2027]])</f>
        <v>0</v>
      </c>
      <c r="Q117" s="141">
        <f>CLIN1_Material11[[#This Row],[Extended cost]]*$V$2</f>
        <v>0</v>
      </c>
      <c r="R117" s="7">
        <f>CLIN1_Material11[[#This Row],[Extended cost]]+CLIN1_Material11[[#This Row],[Profit]]</f>
        <v>0</v>
      </c>
      <c r="S117" s="510"/>
    </row>
    <row r="118" spans="2:19" x14ac:dyDescent="0.3">
      <c r="B118" t="s">
        <v>1666</v>
      </c>
      <c r="C118" t="s">
        <v>435</v>
      </c>
      <c r="D118" t="s">
        <v>239</v>
      </c>
      <c r="E118" s="514"/>
      <c r="F118" s="515"/>
      <c r="K118" s="515"/>
      <c r="L118" s="515"/>
      <c r="M118" s="515"/>
      <c r="N118" s="515"/>
      <c r="O118" s="515"/>
      <c r="P118" s="167">
        <f>SUMPRODUCT(CLIN1_Material11[[#This Row],[Quantity
2023]:[Quantity
2027]],CLIN1_Material11[[#This Row],[Unit cost
2023]:[Unit cost
2027]])</f>
        <v>0</v>
      </c>
      <c r="Q118" s="141">
        <f>CLIN1_Material11[[#This Row],[Extended cost]]*$V$2</f>
        <v>0</v>
      </c>
      <c r="R118" s="7">
        <f>P118+Q118</f>
        <v>0</v>
      </c>
      <c r="S118" s="516"/>
    </row>
    <row r="119" spans="2:19" x14ac:dyDescent="0.3">
      <c r="B119" t="s">
        <v>1689</v>
      </c>
      <c r="C119" t="s">
        <v>435</v>
      </c>
      <c r="D119" t="s">
        <v>239</v>
      </c>
      <c r="E119" s="514"/>
      <c r="F119" s="515"/>
      <c r="K119" s="515"/>
      <c r="L119" s="515"/>
      <c r="M119" s="515"/>
      <c r="N119" s="515"/>
      <c r="O119" s="515"/>
      <c r="P119" s="167">
        <f>SUMPRODUCT(CLIN1_Material11[[#This Row],[Quantity
2023]:[Quantity
2027]],CLIN1_Material11[[#This Row],[Unit cost
2023]:[Unit cost
2027]])</f>
        <v>0</v>
      </c>
      <c r="Q119" s="141">
        <f>CLIN1_Material11[[#This Row],[Extended cost]]*$V$2</f>
        <v>0</v>
      </c>
      <c r="R119" s="510">
        <f>P119+Q119</f>
        <v>0</v>
      </c>
      <c r="S119" s="516"/>
    </row>
    <row r="120" spans="2:19" x14ac:dyDescent="0.3">
      <c r="B120" t="s">
        <v>1690</v>
      </c>
      <c r="C120" t="s">
        <v>435</v>
      </c>
      <c r="D120" t="s">
        <v>239</v>
      </c>
      <c r="E120" s="514"/>
      <c r="F120" s="515"/>
      <c r="K120" s="515"/>
      <c r="L120" s="515"/>
      <c r="M120" s="515"/>
      <c r="N120" s="515"/>
      <c r="O120" s="515"/>
      <c r="P120" s="167">
        <f>SUMPRODUCT(CLIN1_Material11[[#This Row],[Quantity
2023]:[Quantity
2027]],CLIN1_Material11[[#This Row],[Unit cost
2023]:[Unit cost
2027]])</f>
        <v>0</v>
      </c>
      <c r="Q120" s="141">
        <f>CLIN1_Material11[[#This Row],[Extended cost]]*$V$2</f>
        <v>0</v>
      </c>
      <c r="R120" s="510">
        <f>P120+Q120</f>
        <v>0</v>
      </c>
      <c r="S120" s="516"/>
    </row>
    <row r="121" spans="2:19" x14ac:dyDescent="0.3">
      <c r="B121" t="s">
        <v>210</v>
      </c>
      <c r="F121" s="541"/>
      <c r="K121" s="541"/>
      <c r="L121" s="541"/>
      <c r="M121" s="541"/>
      <c r="N121" s="541"/>
      <c r="O121" s="541"/>
      <c r="P121" s="542"/>
      <c r="Q121" s="542"/>
      <c r="R121" s="542">
        <f>SUBTOTAL(109,CLIN1_Material11[Fully burdened cost])</f>
        <v>0</v>
      </c>
      <c r="S121" s="541"/>
    </row>
  </sheetData>
  <mergeCells count="1">
    <mergeCell ref="U1:V1"/>
  </mergeCells>
  <dataValidations count="2">
    <dataValidation type="list" allowBlank="1" showInputMessage="1" showErrorMessage="1" sqref="B3">
      <formula1>Clin_List</formula1>
    </dataValidation>
    <dataValidation type="list" allowBlank="1" showInputMessage="1" showErrorMessage="1" sqref="E3:E120">
      <formula1>rngCurrencies</formula1>
    </dataValidation>
  </dataValidations>
  <pageMargins left="0.70866141732283472" right="0.70866141732283472" top="0.74803149606299213" bottom="0.74803149606299213" header="0.31496062992125984" footer="0.31496062992125984"/>
  <pageSetup paperSize="9" scale="46" fitToHeight="10" orientation="landscape" horizontalDpi="1200" verticalDpi="1200" r:id="rId1"/>
  <headerFooter>
    <oddHeader>&amp;CNATO UNCLASSIFIED&amp;RCO-14252-NNMS</oddHeader>
    <oddFooter>&amp;CNATO UNCLASSIFIED&amp;RCO-14252-NNMS</oddFooter>
  </headerFooter>
  <drawing r:id="rId2"/>
  <legacyDrawing r:id="rId3"/>
  <tableParts count="1">
    <tablePart r:id="rId4"/>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39997558519241921"/>
    <pageSetUpPr fitToPage="1"/>
  </sheetPr>
  <dimension ref="B1:P121"/>
  <sheetViews>
    <sheetView zoomScaleNormal="100" workbookViewId="0">
      <pane ySplit="2" topLeftCell="A3" activePane="bottomLeft" state="frozen"/>
      <selection activeCell="D21" sqref="C21:D21"/>
      <selection pane="bottomLeft" activeCell="D3" sqref="D3"/>
    </sheetView>
  </sheetViews>
  <sheetFormatPr defaultRowHeight="14.4" x14ac:dyDescent="0.3"/>
  <cols>
    <col min="1" max="1" width="1.88671875" customWidth="1"/>
    <col min="2" max="2" width="20.88671875" customWidth="1"/>
    <col min="3" max="3" width="40.33203125" customWidth="1"/>
    <col min="4" max="4" width="8" customWidth="1"/>
    <col min="5" max="5" width="13.5546875" customWidth="1"/>
    <col min="6" max="6" width="9.88671875" customWidth="1"/>
    <col min="7" max="7" width="11.109375" customWidth="1"/>
    <col min="8" max="8" width="14.44140625" bestFit="1" customWidth="1"/>
    <col min="9" max="9" width="16.109375" bestFit="1" customWidth="1"/>
    <col min="10" max="10" width="13.109375" customWidth="1"/>
    <col min="11" max="11" width="16.109375" bestFit="1" customWidth="1"/>
    <col min="12" max="12" width="17" customWidth="1"/>
    <col min="13" max="13" width="12.109375" bestFit="1" customWidth="1"/>
    <col min="14" max="14" width="3.88671875" customWidth="1"/>
  </cols>
  <sheetData>
    <row r="1" spans="2:16" ht="93" x14ac:dyDescent="0.3">
      <c r="B1" s="116" t="s">
        <v>240</v>
      </c>
      <c r="C1" s="116" t="s">
        <v>241</v>
      </c>
      <c r="D1" s="116" t="s">
        <v>242</v>
      </c>
      <c r="E1" s="116" t="s">
        <v>176</v>
      </c>
      <c r="F1" s="116" t="s">
        <v>243</v>
      </c>
      <c r="G1" s="116" t="s">
        <v>244</v>
      </c>
      <c r="H1" s="116" t="s">
        <v>245</v>
      </c>
      <c r="I1" s="116" t="s">
        <v>246</v>
      </c>
      <c r="J1" s="116" t="s">
        <v>247</v>
      </c>
      <c r="K1" s="116" t="s">
        <v>248</v>
      </c>
      <c r="L1" s="116" t="s">
        <v>188</v>
      </c>
      <c r="M1" s="116" t="s">
        <v>249</v>
      </c>
      <c r="N1" s="117"/>
      <c r="O1" s="564" t="s">
        <v>250</v>
      </c>
      <c r="P1" s="564"/>
    </row>
    <row r="2" spans="2:16" s="2" customFormat="1" ht="28.8" x14ac:dyDescent="0.3">
      <c r="B2" s="3" t="s">
        <v>41</v>
      </c>
      <c r="C2" s="3" t="s">
        <v>251</v>
      </c>
      <c r="D2" s="3" t="s">
        <v>252</v>
      </c>
      <c r="E2" s="3" t="s">
        <v>166</v>
      </c>
      <c r="F2" s="3" t="s">
        <v>253</v>
      </c>
      <c r="G2" s="3" t="s">
        <v>254</v>
      </c>
      <c r="H2" s="3" t="s">
        <v>255</v>
      </c>
      <c r="I2" s="3" t="s">
        <v>256</v>
      </c>
      <c r="J2" s="30" t="s">
        <v>257</v>
      </c>
      <c r="K2" s="30" t="s">
        <v>168</v>
      </c>
      <c r="L2" s="30" t="s">
        <v>169</v>
      </c>
      <c r="M2" s="30" t="s">
        <v>258</v>
      </c>
      <c r="N2" s="30"/>
      <c r="O2" s="88" t="s">
        <v>199</v>
      </c>
      <c r="P2" s="62">
        <v>0</v>
      </c>
    </row>
    <row r="3" spans="2:16" ht="15" customHeight="1" x14ac:dyDescent="0.35">
      <c r="B3" s="44" t="s">
        <v>200</v>
      </c>
      <c r="C3" s="44" t="s">
        <v>259</v>
      </c>
      <c r="D3" s="44">
        <v>2023</v>
      </c>
      <c r="E3" s="45" t="s">
        <v>202</v>
      </c>
      <c r="F3" s="44">
        <v>4</v>
      </c>
      <c r="G3" s="44">
        <v>3</v>
      </c>
      <c r="H3" s="44">
        <v>5</v>
      </c>
      <c r="I3" s="73">
        <v>600</v>
      </c>
      <c r="J3" s="73">
        <v>150</v>
      </c>
      <c r="K3" s="71" t="s">
        <v>260</v>
      </c>
      <c r="L3" s="71" t="s">
        <v>261</v>
      </c>
      <c r="M3" s="71" t="s">
        <v>262</v>
      </c>
      <c r="N3" s="43"/>
      <c r="O3" s="43" t="s">
        <v>206</v>
      </c>
    </row>
    <row r="4" spans="2:16" x14ac:dyDescent="0.3">
      <c r="B4" s="213" t="s">
        <v>1583</v>
      </c>
      <c r="C4" s="126" t="s">
        <v>437</v>
      </c>
      <c r="E4" s="5"/>
      <c r="F4" s="72"/>
      <c r="G4" s="72"/>
      <c r="H4" s="72"/>
      <c r="I4" s="69"/>
      <c r="J4" s="69"/>
      <c r="K4" s="115">
        <f>Table3812[[#This Row],[Nr of
trips]]*Table3812[[#This Row],[Nr of
people]]*Table3812[[#This Row],[Cost per roundtrip]]+Table3812[[#This Row],[Nr of
trips]]*Table3812[[#This Row],[Nr of
people]]*Table3812[[#This Row],[Nr of Days
per trip]]*Table3812[[#This Row],[Per Diem]]</f>
        <v>0</v>
      </c>
      <c r="L4" s="69">
        <f>Table3812[[#This Row],[Extended cost]]*$P$2</f>
        <v>0</v>
      </c>
      <c r="M4" s="69">
        <f>Table3812[[#This Row],[Extended cost]]+Table3812[[#This Row],[Profit]]</f>
        <v>0</v>
      </c>
    </row>
    <row r="5" spans="2:16" x14ac:dyDescent="0.3">
      <c r="B5" s="213" t="s">
        <v>313</v>
      </c>
      <c r="C5" s="126" t="s">
        <v>437</v>
      </c>
      <c r="E5" s="5"/>
      <c r="F5" s="72"/>
      <c r="G5" s="72"/>
      <c r="H5" s="72"/>
      <c r="I5" s="69"/>
      <c r="J5" s="69"/>
      <c r="K5" s="115">
        <f>Table3812[[#This Row],[Nr of
trips]]*Table3812[[#This Row],[Nr of
people]]*Table3812[[#This Row],[Cost per roundtrip]]+Table3812[[#This Row],[Nr of
trips]]*Table3812[[#This Row],[Nr of
people]]*Table3812[[#This Row],[Nr of Days
per trip]]*Table3812[[#This Row],[Per Diem]]</f>
        <v>0</v>
      </c>
      <c r="L5" s="69">
        <f>Table3812[[#This Row],[Extended cost]]*$P$2</f>
        <v>0</v>
      </c>
      <c r="M5" s="69">
        <f>Table3812[[#This Row],[Extended cost]]+Table3812[[#This Row],[Profit]]</f>
        <v>0</v>
      </c>
    </row>
    <row r="6" spans="2:16" x14ac:dyDescent="0.3">
      <c r="B6" s="213" t="s">
        <v>314</v>
      </c>
      <c r="C6" s="126" t="s">
        <v>437</v>
      </c>
      <c r="E6" s="5"/>
      <c r="F6" s="72"/>
      <c r="G6" s="72"/>
      <c r="H6" s="72"/>
      <c r="I6" s="69"/>
      <c r="J6" s="69"/>
      <c r="K6" s="115">
        <f>Table3812[[#This Row],[Nr of
trips]]*Table3812[[#This Row],[Nr of
people]]*Table3812[[#This Row],[Cost per roundtrip]]+Table3812[[#This Row],[Nr of
trips]]*Table3812[[#This Row],[Nr of
people]]*Table3812[[#This Row],[Nr of Days
per trip]]*Table3812[[#This Row],[Per Diem]]</f>
        <v>0</v>
      </c>
      <c r="L6" s="69">
        <f>Table3812[[#This Row],[Extended cost]]*$P$2</f>
        <v>0</v>
      </c>
      <c r="M6" s="69">
        <f>Table3812[[#This Row],[Extended cost]]+Table3812[[#This Row],[Profit]]</f>
        <v>0</v>
      </c>
    </row>
    <row r="7" spans="2:16" x14ac:dyDescent="0.3">
      <c r="B7" s="213" t="s">
        <v>315</v>
      </c>
      <c r="C7" s="126" t="s">
        <v>437</v>
      </c>
      <c r="E7" s="5"/>
      <c r="F7" s="72"/>
      <c r="G7" s="72"/>
      <c r="H7" s="72"/>
      <c r="I7" s="69"/>
      <c r="J7" s="69"/>
      <c r="K7" s="115">
        <f>Table3812[[#This Row],[Nr of
trips]]*Table3812[[#This Row],[Nr of
people]]*Table3812[[#This Row],[Cost per roundtrip]]+Table3812[[#This Row],[Nr of
trips]]*Table3812[[#This Row],[Nr of
people]]*Table3812[[#This Row],[Nr of Days
per trip]]*Table3812[[#This Row],[Per Diem]]</f>
        <v>0</v>
      </c>
      <c r="L7" s="69">
        <f>Table3812[[#This Row],[Extended cost]]*$P$2</f>
        <v>0</v>
      </c>
      <c r="M7" s="69">
        <f>Table3812[[#This Row],[Extended cost]]+Table3812[[#This Row],[Profit]]</f>
        <v>0</v>
      </c>
    </row>
    <row r="8" spans="2:16" x14ac:dyDescent="0.3">
      <c r="B8" s="213" t="s">
        <v>1584</v>
      </c>
      <c r="C8" s="126" t="s">
        <v>437</v>
      </c>
      <c r="E8" s="5"/>
      <c r="F8" s="72"/>
      <c r="G8" s="72"/>
      <c r="H8" s="72"/>
      <c r="I8" s="69"/>
      <c r="J8" s="69"/>
      <c r="K8" s="115">
        <f>Table3812[[#This Row],[Nr of
trips]]*Table3812[[#This Row],[Nr of
people]]*Table3812[[#This Row],[Cost per roundtrip]]+Table3812[[#This Row],[Nr of
trips]]*Table3812[[#This Row],[Nr of
people]]*Table3812[[#This Row],[Nr of Days
per trip]]*Table3812[[#This Row],[Per Diem]]</f>
        <v>0</v>
      </c>
      <c r="L8" s="69">
        <f>Table3812[[#This Row],[Extended cost]]*$P$2</f>
        <v>0</v>
      </c>
      <c r="M8" s="69">
        <f>Table3812[[#This Row],[Extended cost]]+Table3812[[#This Row],[Profit]]</f>
        <v>0</v>
      </c>
    </row>
    <row r="9" spans="2:16" x14ac:dyDescent="0.3">
      <c r="B9" s="213" t="s">
        <v>1585</v>
      </c>
      <c r="C9" s="126" t="s">
        <v>437</v>
      </c>
      <c r="E9" s="5"/>
      <c r="F9" s="72"/>
      <c r="G9" s="72"/>
      <c r="H9" s="72"/>
      <c r="I9" s="69"/>
      <c r="J9" s="69"/>
      <c r="K9" s="115">
        <f>Table3812[[#This Row],[Nr of
trips]]*Table3812[[#This Row],[Nr of
people]]*Table3812[[#This Row],[Cost per roundtrip]]+Table3812[[#This Row],[Nr of
trips]]*Table3812[[#This Row],[Nr of
people]]*Table3812[[#This Row],[Nr of Days
per trip]]*Table3812[[#This Row],[Per Diem]]</f>
        <v>0</v>
      </c>
      <c r="L9" s="69">
        <f>Table3812[[#This Row],[Extended cost]]*$P$2</f>
        <v>0</v>
      </c>
      <c r="M9" s="69">
        <f>Table3812[[#This Row],[Extended cost]]+Table3812[[#This Row],[Profit]]</f>
        <v>0</v>
      </c>
    </row>
    <row r="10" spans="2:16" x14ac:dyDescent="0.3">
      <c r="B10" s="213" t="s">
        <v>1586</v>
      </c>
      <c r="C10" s="126" t="s">
        <v>437</v>
      </c>
      <c r="E10" s="5"/>
      <c r="F10" s="72"/>
      <c r="G10" s="72"/>
      <c r="H10" s="72"/>
      <c r="I10" s="69"/>
      <c r="J10" s="69"/>
      <c r="K10" s="115">
        <f>Table3812[[#This Row],[Nr of
trips]]*Table3812[[#This Row],[Nr of
people]]*Table3812[[#This Row],[Cost per roundtrip]]+Table3812[[#This Row],[Nr of
trips]]*Table3812[[#This Row],[Nr of
people]]*Table3812[[#This Row],[Nr of Days
per trip]]*Table3812[[#This Row],[Per Diem]]</f>
        <v>0</v>
      </c>
      <c r="L10" s="69">
        <f>Table3812[[#This Row],[Extended cost]]*$P$2</f>
        <v>0</v>
      </c>
      <c r="M10" s="69">
        <f>Table3812[[#This Row],[Extended cost]]+Table3812[[#This Row],[Profit]]</f>
        <v>0</v>
      </c>
    </row>
    <row r="11" spans="2:16" x14ac:dyDescent="0.3">
      <c r="B11" s="213" t="s">
        <v>316</v>
      </c>
      <c r="C11" s="126" t="s">
        <v>437</v>
      </c>
      <c r="E11" s="5"/>
      <c r="F11" s="72"/>
      <c r="G11" s="72"/>
      <c r="H11" s="72"/>
      <c r="I11" s="69"/>
      <c r="J11" s="69"/>
      <c r="K11" s="115">
        <f>Table3812[[#This Row],[Nr of
trips]]*Table3812[[#This Row],[Nr of
people]]*Table3812[[#This Row],[Cost per roundtrip]]+Table3812[[#This Row],[Nr of
trips]]*Table3812[[#This Row],[Nr of
people]]*Table3812[[#This Row],[Nr of Days
per trip]]*Table3812[[#This Row],[Per Diem]]</f>
        <v>0</v>
      </c>
      <c r="L11" s="69">
        <f>Table3812[[#This Row],[Extended cost]]*$P$2</f>
        <v>0</v>
      </c>
      <c r="M11" s="69">
        <f>Table3812[[#This Row],[Extended cost]]+Table3812[[#This Row],[Profit]]</f>
        <v>0</v>
      </c>
    </row>
    <row r="12" spans="2:16" x14ac:dyDescent="0.3">
      <c r="B12" s="213" t="s">
        <v>1587</v>
      </c>
      <c r="C12" s="126" t="s">
        <v>437</v>
      </c>
      <c r="D12" s="10"/>
      <c r="E12" s="5"/>
      <c r="F12" s="133"/>
      <c r="G12" s="133"/>
      <c r="H12" s="133"/>
      <c r="I12" s="134"/>
      <c r="J12" s="134"/>
      <c r="K12" s="135">
        <f>Table3812[[#This Row],[Nr of
trips]]*Table3812[[#This Row],[Nr of
people]]*Table3812[[#This Row],[Cost per roundtrip]]+Table3812[[#This Row],[Nr of
trips]]*Table3812[[#This Row],[Nr of
people]]*Table3812[[#This Row],[Nr of Days
per trip]]*Table3812[[#This Row],[Per Diem]]</f>
        <v>0</v>
      </c>
      <c r="L12" s="134">
        <f>Table3812[[#This Row],[Extended cost]]*$P$2</f>
        <v>0</v>
      </c>
      <c r="M12" s="134">
        <f>Table3812[[#This Row],[Extended cost]]+Table3812[[#This Row],[Profit]]</f>
        <v>0</v>
      </c>
    </row>
    <row r="13" spans="2:16" x14ac:dyDescent="0.3">
      <c r="B13" s="213" t="s">
        <v>1588</v>
      </c>
      <c r="C13" s="126" t="s">
        <v>437</v>
      </c>
      <c r="D13" s="10"/>
      <c r="E13" s="5"/>
      <c r="F13" s="133"/>
      <c r="G13" s="133"/>
      <c r="H13" s="133"/>
      <c r="I13" s="134"/>
      <c r="J13" s="134"/>
      <c r="K13" s="135">
        <f>Table3812[[#This Row],[Nr of
trips]]*Table3812[[#This Row],[Nr of
people]]*Table3812[[#This Row],[Cost per roundtrip]]+Table3812[[#This Row],[Nr of
trips]]*Table3812[[#This Row],[Nr of
people]]*Table3812[[#This Row],[Nr of Days
per trip]]*Table3812[[#This Row],[Per Diem]]</f>
        <v>0</v>
      </c>
      <c r="L13" s="134">
        <f>Table3812[[#This Row],[Extended cost]]*$P$2</f>
        <v>0</v>
      </c>
      <c r="M13" s="134">
        <f>Table3812[[#This Row],[Extended cost]]+Table3812[[#This Row],[Profit]]</f>
        <v>0</v>
      </c>
    </row>
    <row r="14" spans="2:16" x14ac:dyDescent="0.3">
      <c r="B14" s="213" t="s">
        <v>1589</v>
      </c>
      <c r="C14" s="126" t="s">
        <v>437</v>
      </c>
      <c r="D14" s="10"/>
      <c r="E14" s="5"/>
      <c r="F14" s="133"/>
      <c r="G14" s="133"/>
      <c r="H14" s="133"/>
      <c r="I14" s="134"/>
      <c r="J14" s="134"/>
      <c r="K14" s="135">
        <f>Table3812[[#This Row],[Nr of
trips]]*Table3812[[#This Row],[Nr of
people]]*Table3812[[#This Row],[Cost per roundtrip]]+Table3812[[#This Row],[Nr of
trips]]*Table3812[[#This Row],[Nr of
people]]*Table3812[[#This Row],[Nr of Days
per trip]]*Table3812[[#This Row],[Per Diem]]</f>
        <v>0</v>
      </c>
      <c r="L14" s="134">
        <f>Table3812[[#This Row],[Extended cost]]*$P$2</f>
        <v>0</v>
      </c>
      <c r="M14" s="134">
        <f>Table3812[[#This Row],[Extended cost]]+Table3812[[#This Row],[Profit]]</f>
        <v>0</v>
      </c>
    </row>
    <row r="15" spans="2:16" x14ac:dyDescent="0.3">
      <c r="B15" s="213" t="s">
        <v>1590</v>
      </c>
      <c r="C15" s="126" t="s">
        <v>437</v>
      </c>
      <c r="D15" s="10"/>
      <c r="E15" s="5"/>
      <c r="F15" s="133"/>
      <c r="G15" s="133"/>
      <c r="H15" s="133"/>
      <c r="I15" s="134"/>
      <c r="J15" s="134"/>
      <c r="K15" s="135">
        <f>Table3812[[#This Row],[Nr of
trips]]*Table3812[[#This Row],[Nr of
people]]*Table3812[[#This Row],[Cost per roundtrip]]+Table3812[[#This Row],[Nr of
trips]]*Table3812[[#This Row],[Nr of
people]]*Table3812[[#This Row],[Nr of Days
per trip]]*Table3812[[#This Row],[Per Diem]]</f>
        <v>0</v>
      </c>
      <c r="L15" s="134">
        <f>Table3812[[#This Row],[Extended cost]]*$P$2</f>
        <v>0</v>
      </c>
      <c r="M15" s="134">
        <f>Table3812[[#This Row],[Extended cost]]+Table3812[[#This Row],[Profit]]</f>
        <v>0</v>
      </c>
    </row>
    <row r="16" spans="2:16" x14ac:dyDescent="0.3">
      <c r="B16" s="213" t="s">
        <v>1591</v>
      </c>
      <c r="C16" s="126" t="s">
        <v>437</v>
      </c>
      <c r="D16" s="10"/>
      <c r="E16" s="5"/>
      <c r="F16" s="133"/>
      <c r="G16" s="133"/>
      <c r="H16" s="133"/>
      <c r="I16" s="134"/>
      <c r="J16" s="134"/>
      <c r="K16" s="135">
        <f>Table3812[[#This Row],[Nr of
trips]]*Table3812[[#This Row],[Nr of
people]]*Table3812[[#This Row],[Cost per roundtrip]]+Table3812[[#This Row],[Nr of
trips]]*Table3812[[#This Row],[Nr of
people]]*Table3812[[#This Row],[Nr of Days
per trip]]*Table3812[[#This Row],[Per Diem]]</f>
        <v>0</v>
      </c>
      <c r="L16" s="134">
        <f>Table3812[[#This Row],[Extended cost]]*$P$2</f>
        <v>0</v>
      </c>
      <c r="M16" s="134">
        <f>Table3812[[#This Row],[Extended cost]]+Table3812[[#This Row],[Profit]]</f>
        <v>0</v>
      </c>
    </row>
    <row r="17" spans="2:13" x14ac:dyDescent="0.3">
      <c r="B17" s="213" t="s">
        <v>1592</v>
      </c>
      <c r="C17" s="126" t="s">
        <v>437</v>
      </c>
      <c r="D17" s="10"/>
      <c r="E17" s="5"/>
      <c r="F17" s="133"/>
      <c r="G17" s="133"/>
      <c r="H17" s="133"/>
      <c r="I17" s="134"/>
      <c r="J17" s="134"/>
      <c r="K17" s="135">
        <f>Table3812[[#This Row],[Nr of
trips]]*Table3812[[#This Row],[Nr of
people]]*Table3812[[#This Row],[Cost per roundtrip]]+Table3812[[#This Row],[Nr of
trips]]*Table3812[[#This Row],[Nr of
people]]*Table3812[[#This Row],[Nr of Days
per trip]]*Table3812[[#This Row],[Per Diem]]</f>
        <v>0</v>
      </c>
      <c r="L17" s="134">
        <f>Table3812[[#This Row],[Extended cost]]*$P$2</f>
        <v>0</v>
      </c>
      <c r="M17" s="134">
        <f>Table3812[[#This Row],[Extended cost]]+Table3812[[#This Row],[Profit]]</f>
        <v>0</v>
      </c>
    </row>
    <row r="18" spans="2:13" x14ac:dyDescent="0.3">
      <c r="B18" s="213" t="s">
        <v>1593</v>
      </c>
      <c r="C18" s="126" t="s">
        <v>437</v>
      </c>
      <c r="D18" s="10"/>
      <c r="E18" s="5"/>
      <c r="F18" s="133"/>
      <c r="G18" s="133"/>
      <c r="H18" s="133"/>
      <c r="I18" s="134"/>
      <c r="J18" s="134"/>
      <c r="K18" s="135">
        <f>Table3812[[#This Row],[Nr of
trips]]*Table3812[[#This Row],[Nr of
people]]*Table3812[[#This Row],[Cost per roundtrip]]+Table3812[[#This Row],[Nr of
trips]]*Table3812[[#This Row],[Nr of
people]]*Table3812[[#This Row],[Nr of Days
per trip]]*Table3812[[#This Row],[Per Diem]]</f>
        <v>0</v>
      </c>
      <c r="L18" s="134">
        <f>Table3812[[#This Row],[Extended cost]]*$P$2</f>
        <v>0</v>
      </c>
      <c r="M18" s="134">
        <f>Table3812[[#This Row],[Extended cost]]+Table3812[[#This Row],[Profit]]</f>
        <v>0</v>
      </c>
    </row>
    <row r="19" spans="2:13" x14ac:dyDescent="0.3">
      <c r="B19" s="213" t="s">
        <v>1594</v>
      </c>
      <c r="C19" s="126" t="s">
        <v>437</v>
      </c>
      <c r="D19" s="10"/>
      <c r="E19" s="5"/>
      <c r="F19" s="133"/>
      <c r="G19" s="133"/>
      <c r="H19" s="133"/>
      <c r="I19" s="134"/>
      <c r="J19" s="134"/>
      <c r="K19" s="135">
        <f>Table3812[[#This Row],[Nr of
trips]]*Table3812[[#This Row],[Nr of
people]]*Table3812[[#This Row],[Cost per roundtrip]]+Table3812[[#This Row],[Nr of
trips]]*Table3812[[#This Row],[Nr of
people]]*Table3812[[#This Row],[Nr of Days
per trip]]*Table3812[[#This Row],[Per Diem]]</f>
        <v>0</v>
      </c>
      <c r="L19" s="134">
        <f>Table3812[[#This Row],[Extended cost]]*$P$2</f>
        <v>0</v>
      </c>
      <c r="M19" s="134">
        <f>Table3812[[#This Row],[Extended cost]]+Table3812[[#This Row],[Profit]]</f>
        <v>0</v>
      </c>
    </row>
    <row r="20" spans="2:13" x14ac:dyDescent="0.3">
      <c r="B20" s="213" t="s">
        <v>1595</v>
      </c>
      <c r="C20" s="126" t="s">
        <v>437</v>
      </c>
      <c r="D20" s="10"/>
      <c r="E20" s="5"/>
      <c r="F20" s="133"/>
      <c r="G20" s="133"/>
      <c r="H20" s="133"/>
      <c r="I20" s="134"/>
      <c r="J20" s="134"/>
      <c r="K20" s="135">
        <f>Table3812[[#This Row],[Nr of
trips]]*Table3812[[#This Row],[Nr of
people]]*Table3812[[#This Row],[Cost per roundtrip]]+Table3812[[#This Row],[Nr of
trips]]*Table3812[[#This Row],[Nr of
people]]*Table3812[[#This Row],[Nr of Days
per trip]]*Table3812[[#This Row],[Per Diem]]</f>
        <v>0</v>
      </c>
      <c r="L20" s="134">
        <f>Table3812[[#This Row],[Extended cost]]*$P$2</f>
        <v>0</v>
      </c>
      <c r="M20" s="134">
        <f>Table3812[[#This Row],[Extended cost]]+Table3812[[#This Row],[Profit]]</f>
        <v>0</v>
      </c>
    </row>
    <row r="21" spans="2:13" x14ac:dyDescent="0.3">
      <c r="B21" s="213" t="s">
        <v>1596</v>
      </c>
      <c r="C21" s="126" t="s">
        <v>437</v>
      </c>
      <c r="D21" s="10"/>
      <c r="E21" s="5"/>
      <c r="F21" s="133"/>
      <c r="G21" s="133"/>
      <c r="H21" s="133"/>
      <c r="I21" s="134"/>
      <c r="J21" s="134"/>
      <c r="K21" s="135">
        <f>Table3812[[#This Row],[Nr of
trips]]*Table3812[[#This Row],[Nr of
people]]*Table3812[[#This Row],[Cost per roundtrip]]+Table3812[[#This Row],[Nr of
trips]]*Table3812[[#This Row],[Nr of
people]]*Table3812[[#This Row],[Nr of Days
per trip]]*Table3812[[#This Row],[Per Diem]]</f>
        <v>0</v>
      </c>
      <c r="L21" s="134">
        <f>Table3812[[#This Row],[Extended cost]]*$P$2</f>
        <v>0</v>
      </c>
      <c r="M21" s="134">
        <f>Table3812[[#This Row],[Extended cost]]+Table3812[[#This Row],[Profit]]</f>
        <v>0</v>
      </c>
    </row>
    <row r="22" spans="2:13" x14ac:dyDescent="0.3">
      <c r="B22" s="213" t="s">
        <v>322</v>
      </c>
      <c r="C22" s="126" t="s">
        <v>437</v>
      </c>
      <c r="D22" s="10"/>
      <c r="E22" s="5"/>
      <c r="F22" s="133"/>
      <c r="G22" s="133"/>
      <c r="H22" s="133"/>
      <c r="I22" s="134"/>
      <c r="J22" s="134"/>
      <c r="K22" s="135">
        <f>Table3812[[#This Row],[Nr of
trips]]*Table3812[[#This Row],[Nr of
people]]*Table3812[[#This Row],[Cost per roundtrip]]+Table3812[[#This Row],[Nr of
trips]]*Table3812[[#This Row],[Nr of
people]]*Table3812[[#This Row],[Nr of Days
per trip]]*Table3812[[#This Row],[Per Diem]]</f>
        <v>0</v>
      </c>
      <c r="L22" s="134">
        <f>Table3812[[#This Row],[Extended cost]]*$P$2</f>
        <v>0</v>
      </c>
      <c r="M22" s="134">
        <f>Table3812[[#This Row],[Extended cost]]+Table3812[[#This Row],[Profit]]</f>
        <v>0</v>
      </c>
    </row>
    <row r="23" spans="2:13" x14ac:dyDescent="0.3">
      <c r="B23" s="213" t="s">
        <v>323</v>
      </c>
      <c r="C23" s="126" t="s">
        <v>437</v>
      </c>
      <c r="D23" s="10"/>
      <c r="E23" s="5"/>
      <c r="F23" s="133"/>
      <c r="G23" s="133"/>
      <c r="H23" s="133"/>
      <c r="I23" s="134"/>
      <c r="J23" s="134"/>
      <c r="K23" s="135">
        <f>Table3812[[#This Row],[Nr of
trips]]*Table3812[[#This Row],[Nr of
people]]*Table3812[[#This Row],[Cost per roundtrip]]+Table3812[[#This Row],[Nr of
trips]]*Table3812[[#This Row],[Nr of
people]]*Table3812[[#This Row],[Nr of Days
per trip]]*Table3812[[#This Row],[Per Diem]]</f>
        <v>0</v>
      </c>
      <c r="L23" s="134">
        <f>Table3812[[#This Row],[Extended cost]]*$P$2</f>
        <v>0</v>
      </c>
      <c r="M23" s="134">
        <f>Table3812[[#This Row],[Extended cost]]+Table3812[[#This Row],[Profit]]</f>
        <v>0</v>
      </c>
    </row>
    <row r="24" spans="2:13" x14ac:dyDescent="0.3">
      <c r="B24" s="213" t="s">
        <v>325</v>
      </c>
      <c r="C24" s="126" t="s">
        <v>437</v>
      </c>
      <c r="D24" s="10"/>
      <c r="E24" s="5"/>
      <c r="F24" s="133"/>
      <c r="G24" s="133"/>
      <c r="H24" s="133"/>
      <c r="I24" s="134"/>
      <c r="J24" s="134"/>
      <c r="K24" s="135">
        <f>Table3812[[#This Row],[Nr of
trips]]*Table3812[[#This Row],[Nr of
people]]*Table3812[[#This Row],[Cost per roundtrip]]+Table3812[[#This Row],[Nr of
trips]]*Table3812[[#This Row],[Nr of
people]]*Table3812[[#This Row],[Nr of Days
per trip]]*Table3812[[#This Row],[Per Diem]]</f>
        <v>0</v>
      </c>
      <c r="L24" s="134">
        <f>Table3812[[#This Row],[Extended cost]]*$P$2</f>
        <v>0</v>
      </c>
      <c r="M24" s="134">
        <f>Table3812[[#This Row],[Extended cost]]+Table3812[[#This Row],[Profit]]</f>
        <v>0</v>
      </c>
    </row>
    <row r="25" spans="2:13" x14ac:dyDescent="0.3">
      <c r="B25" s="213" t="s">
        <v>326</v>
      </c>
      <c r="C25" s="126" t="s">
        <v>437</v>
      </c>
      <c r="D25" s="10"/>
      <c r="E25" s="5"/>
      <c r="F25" s="133"/>
      <c r="G25" s="133"/>
      <c r="H25" s="133"/>
      <c r="I25" s="134"/>
      <c r="J25" s="134"/>
      <c r="K25" s="135">
        <f>Table3812[[#This Row],[Nr of
trips]]*Table3812[[#This Row],[Nr of
people]]*Table3812[[#This Row],[Cost per roundtrip]]+Table3812[[#This Row],[Nr of
trips]]*Table3812[[#This Row],[Nr of
people]]*Table3812[[#This Row],[Nr of Days
per trip]]*Table3812[[#This Row],[Per Diem]]</f>
        <v>0</v>
      </c>
      <c r="L25" s="134">
        <f>Table3812[[#This Row],[Extended cost]]*$P$2</f>
        <v>0</v>
      </c>
      <c r="M25" s="134">
        <f>Table3812[[#This Row],[Extended cost]]+Table3812[[#This Row],[Profit]]</f>
        <v>0</v>
      </c>
    </row>
    <row r="26" spans="2:13" x14ac:dyDescent="0.3">
      <c r="B26" s="213" t="s">
        <v>1597</v>
      </c>
      <c r="C26" s="126" t="s">
        <v>437</v>
      </c>
      <c r="E26" s="5"/>
      <c r="F26" s="72"/>
      <c r="G26" s="72"/>
      <c r="H26" s="72"/>
      <c r="I26" s="69"/>
      <c r="J26" s="69"/>
      <c r="K26" s="115">
        <f>Table3812[[#This Row],[Nr of
trips]]*Table3812[[#This Row],[Nr of
people]]*Table3812[[#This Row],[Cost per roundtrip]]+Table3812[[#This Row],[Nr of
trips]]*Table3812[[#This Row],[Nr of
people]]*Table3812[[#This Row],[Nr of Days
per trip]]*Table3812[[#This Row],[Per Diem]]</f>
        <v>0</v>
      </c>
      <c r="L26" s="69">
        <f>Table3812[[#This Row],[Extended cost]]*$P$2</f>
        <v>0</v>
      </c>
      <c r="M26" s="69">
        <f>Table3812[[#This Row],[Extended cost]]+Table3812[[#This Row],[Profit]]</f>
        <v>0</v>
      </c>
    </row>
    <row r="27" spans="2:13" x14ac:dyDescent="0.3">
      <c r="B27" s="213" t="s">
        <v>1598</v>
      </c>
      <c r="C27" s="126" t="s">
        <v>437</v>
      </c>
      <c r="E27" s="5"/>
      <c r="F27" s="72"/>
      <c r="G27" s="72"/>
      <c r="H27" s="72"/>
      <c r="I27" s="69"/>
      <c r="J27" s="69"/>
      <c r="K27" s="115">
        <f>Table3812[[#This Row],[Nr of
trips]]*Table3812[[#This Row],[Nr of
people]]*Table3812[[#This Row],[Cost per roundtrip]]+Table3812[[#This Row],[Nr of
trips]]*Table3812[[#This Row],[Nr of
people]]*Table3812[[#This Row],[Nr of Days
per trip]]*Table3812[[#This Row],[Per Diem]]</f>
        <v>0</v>
      </c>
      <c r="L27" s="69">
        <f>Table3812[[#This Row],[Extended cost]]*$P$2</f>
        <v>0</v>
      </c>
      <c r="M27" s="69">
        <f>Table3812[[#This Row],[Extended cost]]+Table3812[[#This Row],[Profit]]</f>
        <v>0</v>
      </c>
    </row>
    <row r="28" spans="2:13" x14ac:dyDescent="0.3">
      <c r="B28" s="213" t="s">
        <v>1599</v>
      </c>
      <c r="C28" s="126" t="s">
        <v>437</v>
      </c>
      <c r="E28" s="5"/>
      <c r="F28" s="72"/>
      <c r="G28" s="72"/>
      <c r="H28" s="72"/>
      <c r="I28" s="69"/>
      <c r="J28" s="69"/>
      <c r="K28" s="115">
        <f>Table3812[[#This Row],[Nr of
trips]]*Table3812[[#This Row],[Nr of
people]]*Table3812[[#This Row],[Cost per roundtrip]]+Table3812[[#This Row],[Nr of
trips]]*Table3812[[#This Row],[Nr of
people]]*Table3812[[#This Row],[Nr of Days
per trip]]*Table3812[[#This Row],[Per Diem]]</f>
        <v>0</v>
      </c>
      <c r="L28" s="69">
        <f>Table3812[[#This Row],[Extended cost]]*$P$2</f>
        <v>0</v>
      </c>
      <c r="M28" s="69">
        <f>Table3812[[#This Row],[Extended cost]]+Table3812[[#This Row],[Profit]]</f>
        <v>0</v>
      </c>
    </row>
    <row r="29" spans="2:13" x14ac:dyDescent="0.3">
      <c r="B29" s="213" t="s">
        <v>1600</v>
      </c>
      <c r="C29" s="126" t="s">
        <v>437</v>
      </c>
      <c r="E29" s="5"/>
      <c r="F29" s="72"/>
      <c r="G29" s="72"/>
      <c r="H29" s="72"/>
      <c r="I29" s="69"/>
      <c r="J29" s="69"/>
      <c r="K29" s="115">
        <f>Table3812[[#This Row],[Nr of
trips]]*Table3812[[#This Row],[Nr of
people]]*Table3812[[#This Row],[Cost per roundtrip]]+Table3812[[#This Row],[Nr of
trips]]*Table3812[[#This Row],[Nr of
people]]*Table3812[[#This Row],[Nr of Days
per trip]]*Table3812[[#This Row],[Per Diem]]</f>
        <v>0</v>
      </c>
      <c r="L29" s="69">
        <f>Table3812[[#This Row],[Extended cost]]*$P$2</f>
        <v>0</v>
      </c>
      <c r="M29" s="69">
        <f>Table3812[[#This Row],[Extended cost]]+Table3812[[#This Row],[Profit]]</f>
        <v>0</v>
      </c>
    </row>
    <row r="30" spans="2:13" x14ac:dyDescent="0.3">
      <c r="B30" s="213" t="s">
        <v>1601</v>
      </c>
      <c r="C30" s="126" t="s">
        <v>437</v>
      </c>
      <c r="E30" s="5"/>
      <c r="F30" s="72"/>
      <c r="G30" s="72"/>
      <c r="H30" s="72"/>
      <c r="I30" s="69"/>
      <c r="J30" s="69"/>
      <c r="K30" s="115">
        <f>Table3812[[#This Row],[Nr of
trips]]*Table3812[[#This Row],[Nr of
people]]*Table3812[[#This Row],[Cost per roundtrip]]+Table3812[[#This Row],[Nr of
trips]]*Table3812[[#This Row],[Nr of
people]]*Table3812[[#This Row],[Nr of Days
per trip]]*Table3812[[#This Row],[Per Diem]]</f>
        <v>0</v>
      </c>
      <c r="L30" s="69">
        <f>Table3812[[#This Row],[Extended cost]]*$P$2</f>
        <v>0</v>
      </c>
      <c r="M30" s="69">
        <f>Table3812[[#This Row],[Extended cost]]+Table3812[[#This Row],[Profit]]</f>
        <v>0</v>
      </c>
    </row>
    <row r="31" spans="2:13" x14ac:dyDescent="0.3">
      <c r="B31" s="213" t="s">
        <v>1602</v>
      </c>
      <c r="C31" s="126" t="s">
        <v>437</v>
      </c>
      <c r="E31" s="5"/>
      <c r="F31" s="72"/>
      <c r="G31" s="72"/>
      <c r="H31" s="72"/>
      <c r="I31" s="69"/>
      <c r="J31" s="69"/>
      <c r="K31" s="115">
        <f>Table3812[[#This Row],[Nr of
trips]]*Table3812[[#This Row],[Nr of
people]]*Table3812[[#This Row],[Cost per roundtrip]]+Table3812[[#This Row],[Nr of
trips]]*Table3812[[#This Row],[Nr of
people]]*Table3812[[#This Row],[Nr of Days
per trip]]*Table3812[[#This Row],[Per Diem]]</f>
        <v>0</v>
      </c>
      <c r="L31" s="69">
        <f>Table3812[[#This Row],[Extended cost]]*$P$2</f>
        <v>0</v>
      </c>
      <c r="M31" s="69">
        <f>Table3812[[#This Row],[Extended cost]]+Table3812[[#This Row],[Profit]]</f>
        <v>0</v>
      </c>
    </row>
    <row r="32" spans="2:13" x14ac:dyDescent="0.3">
      <c r="B32" s="213" t="s">
        <v>1603</v>
      </c>
      <c r="C32" s="126" t="s">
        <v>437</v>
      </c>
      <c r="E32" s="5"/>
      <c r="F32" s="72"/>
      <c r="G32" s="72"/>
      <c r="H32" s="72"/>
      <c r="I32" s="69"/>
      <c r="J32" s="69"/>
      <c r="K32" s="115">
        <f>Table3812[[#This Row],[Nr of
trips]]*Table3812[[#This Row],[Nr of
people]]*Table3812[[#This Row],[Cost per roundtrip]]+Table3812[[#This Row],[Nr of
trips]]*Table3812[[#This Row],[Nr of
people]]*Table3812[[#This Row],[Nr of Days
per trip]]*Table3812[[#This Row],[Per Diem]]</f>
        <v>0</v>
      </c>
      <c r="L32" s="69">
        <f>Table3812[[#This Row],[Extended cost]]*$P$2</f>
        <v>0</v>
      </c>
      <c r="M32" s="69">
        <f>Table3812[[#This Row],[Extended cost]]+Table3812[[#This Row],[Profit]]</f>
        <v>0</v>
      </c>
    </row>
    <row r="33" spans="2:13" x14ac:dyDescent="0.3">
      <c r="B33" s="213" t="s">
        <v>1604</v>
      </c>
      <c r="C33" s="126" t="s">
        <v>437</v>
      </c>
      <c r="E33" s="5"/>
      <c r="F33" s="72"/>
      <c r="G33" s="72"/>
      <c r="H33" s="72"/>
      <c r="I33" s="69"/>
      <c r="J33" s="69"/>
      <c r="K33" s="115">
        <f>Table3812[[#This Row],[Nr of
trips]]*Table3812[[#This Row],[Nr of
people]]*Table3812[[#This Row],[Cost per roundtrip]]+Table3812[[#This Row],[Nr of
trips]]*Table3812[[#This Row],[Nr of
people]]*Table3812[[#This Row],[Nr of Days
per trip]]*Table3812[[#This Row],[Per Diem]]</f>
        <v>0</v>
      </c>
      <c r="L33" s="69">
        <f>Table3812[[#This Row],[Extended cost]]*$P$2</f>
        <v>0</v>
      </c>
      <c r="M33" s="69">
        <f>Table3812[[#This Row],[Extended cost]]+Table3812[[#This Row],[Profit]]</f>
        <v>0</v>
      </c>
    </row>
    <row r="34" spans="2:13" x14ac:dyDescent="0.3">
      <c r="B34" s="213" t="s">
        <v>1605</v>
      </c>
      <c r="C34" s="126" t="s">
        <v>437</v>
      </c>
      <c r="E34" s="5"/>
      <c r="F34" s="72"/>
      <c r="G34" s="72"/>
      <c r="H34" s="72"/>
      <c r="I34" s="69"/>
      <c r="J34" s="69"/>
      <c r="K34" s="115">
        <f>Table3812[[#This Row],[Nr of
trips]]*Table3812[[#This Row],[Nr of
people]]*Table3812[[#This Row],[Cost per roundtrip]]+Table3812[[#This Row],[Nr of
trips]]*Table3812[[#This Row],[Nr of
people]]*Table3812[[#This Row],[Nr of Days
per trip]]*Table3812[[#This Row],[Per Diem]]</f>
        <v>0</v>
      </c>
      <c r="L34" s="69">
        <f>Table3812[[#This Row],[Extended cost]]*$P$2</f>
        <v>0</v>
      </c>
      <c r="M34" s="69">
        <f>Table3812[[#This Row],[Extended cost]]+Table3812[[#This Row],[Profit]]</f>
        <v>0</v>
      </c>
    </row>
    <row r="35" spans="2:13" x14ac:dyDescent="0.3">
      <c r="B35" s="213" t="s">
        <v>1606</v>
      </c>
      <c r="C35" s="126" t="s">
        <v>437</v>
      </c>
      <c r="E35" s="5"/>
      <c r="F35" s="72"/>
      <c r="G35" s="72"/>
      <c r="H35" s="72"/>
      <c r="I35" s="69"/>
      <c r="J35" s="69"/>
      <c r="K35" s="115">
        <f>Table3812[[#This Row],[Nr of
trips]]*Table3812[[#This Row],[Nr of
people]]*Table3812[[#This Row],[Cost per roundtrip]]+Table3812[[#This Row],[Nr of
trips]]*Table3812[[#This Row],[Nr of
people]]*Table3812[[#This Row],[Nr of Days
per trip]]*Table3812[[#This Row],[Per Diem]]</f>
        <v>0</v>
      </c>
      <c r="L35" s="69">
        <f>Table3812[[#This Row],[Extended cost]]*$P$2</f>
        <v>0</v>
      </c>
      <c r="M35" s="69">
        <f>Table3812[[#This Row],[Extended cost]]+Table3812[[#This Row],[Profit]]</f>
        <v>0</v>
      </c>
    </row>
    <row r="36" spans="2:13" x14ac:dyDescent="0.3">
      <c r="B36" s="213" t="s">
        <v>1607</v>
      </c>
      <c r="C36" s="126" t="s">
        <v>437</v>
      </c>
      <c r="E36" s="5"/>
      <c r="F36" s="72"/>
      <c r="G36" s="72"/>
      <c r="H36" s="72"/>
      <c r="I36" s="69"/>
      <c r="J36" s="69"/>
      <c r="K36" s="115">
        <f>Table3812[[#This Row],[Nr of
trips]]*Table3812[[#This Row],[Nr of
people]]*Table3812[[#This Row],[Cost per roundtrip]]+Table3812[[#This Row],[Nr of
trips]]*Table3812[[#This Row],[Nr of
people]]*Table3812[[#This Row],[Nr of Days
per trip]]*Table3812[[#This Row],[Per Diem]]</f>
        <v>0</v>
      </c>
      <c r="L36" s="69">
        <f>Table3812[[#This Row],[Extended cost]]*$P$2</f>
        <v>0</v>
      </c>
      <c r="M36" s="69">
        <f>Table3812[[#This Row],[Extended cost]]+Table3812[[#This Row],[Profit]]</f>
        <v>0</v>
      </c>
    </row>
    <row r="37" spans="2:13" x14ac:dyDescent="0.3">
      <c r="B37" s="213" t="s">
        <v>1608</v>
      </c>
      <c r="C37" s="126" t="s">
        <v>437</v>
      </c>
      <c r="E37" s="5"/>
      <c r="F37" s="72"/>
      <c r="G37" s="72"/>
      <c r="H37" s="72"/>
      <c r="I37" s="69"/>
      <c r="J37" s="69"/>
      <c r="K37" s="115">
        <f>Table3812[[#This Row],[Nr of
trips]]*Table3812[[#This Row],[Nr of
people]]*Table3812[[#This Row],[Cost per roundtrip]]+Table3812[[#This Row],[Nr of
trips]]*Table3812[[#This Row],[Nr of
people]]*Table3812[[#This Row],[Nr of Days
per trip]]*Table3812[[#This Row],[Per Diem]]</f>
        <v>0</v>
      </c>
      <c r="L37" s="69">
        <f>Table3812[[#This Row],[Extended cost]]*$P$2</f>
        <v>0</v>
      </c>
      <c r="M37" s="69">
        <f>Table3812[[#This Row],[Extended cost]]+Table3812[[#This Row],[Profit]]</f>
        <v>0</v>
      </c>
    </row>
    <row r="38" spans="2:13" x14ac:dyDescent="0.3">
      <c r="B38" s="213" t="s">
        <v>1609</v>
      </c>
      <c r="C38" s="126" t="s">
        <v>437</v>
      </c>
      <c r="E38" s="5"/>
      <c r="F38" s="72"/>
      <c r="G38" s="72"/>
      <c r="H38" s="72"/>
      <c r="I38" s="69"/>
      <c r="J38" s="69"/>
      <c r="K38" s="115">
        <f>Table3812[[#This Row],[Nr of
trips]]*Table3812[[#This Row],[Nr of
people]]*Table3812[[#This Row],[Cost per roundtrip]]+Table3812[[#This Row],[Nr of
trips]]*Table3812[[#This Row],[Nr of
people]]*Table3812[[#This Row],[Nr of Days
per trip]]*Table3812[[#This Row],[Per Diem]]</f>
        <v>0</v>
      </c>
      <c r="L38" s="69">
        <f>Table3812[[#This Row],[Extended cost]]*$P$2</f>
        <v>0</v>
      </c>
      <c r="M38" s="69">
        <f>Table3812[[#This Row],[Extended cost]]+Table3812[[#This Row],[Profit]]</f>
        <v>0</v>
      </c>
    </row>
    <row r="39" spans="2:13" x14ac:dyDescent="0.3">
      <c r="B39" s="213" t="s">
        <v>1610</v>
      </c>
      <c r="C39" s="126" t="s">
        <v>437</v>
      </c>
      <c r="E39" s="5"/>
      <c r="F39" s="72"/>
      <c r="G39" s="72"/>
      <c r="H39" s="72"/>
      <c r="I39" s="69"/>
      <c r="J39" s="69"/>
      <c r="K39" s="115">
        <f>Table3812[[#This Row],[Nr of
trips]]*Table3812[[#This Row],[Nr of
people]]*Table3812[[#This Row],[Cost per roundtrip]]+Table3812[[#This Row],[Nr of
trips]]*Table3812[[#This Row],[Nr of
people]]*Table3812[[#This Row],[Nr of Days
per trip]]*Table3812[[#This Row],[Per Diem]]</f>
        <v>0</v>
      </c>
      <c r="L39" s="69">
        <f>Table3812[[#This Row],[Extended cost]]*$P$2</f>
        <v>0</v>
      </c>
      <c r="M39" s="69">
        <f>Table3812[[#This Row],[Extended cost]]+Table3812[[#This Row],[Profit]]</f>
        <v>0</v>
      </c>
    </row>
    <row r="40" spans="2:13" x14ac:dyDescent="0.3">
      <c r="B40" s="213" t="s">
        <v>1611</v>
      </c>
      <c r="C40" s="126" t="s">
        <v>437</v>
      </c>
      <c r="E40" s="5"/>
      <c r="F40" s="72"/>
      <c r="G40" s="72"/>
      <c r="H40" s="72"/>
      <c r="I40" s="69"/>
      <c r="J40" s="69"/>
      <c r="K40" s="115">
        <f>Table3812[[#This Row],[Nr of
trips]]*Table3812[[#This Row],[Nr of
people]]*Table3812[[#This Row],[Cost per roundtrip]]+Table3812[[#This Row],[Nr of
trips]]*Table3812[[#This Row],[Nr of
people]]*Table3812[[#This Row],[Nr of Days
per trip]]*Table3812[[#This Row],[Per Diem]]</f>
        <v>0</v>
      </c>
      <c r="L40" s="69">
        <f>Table3812[[#This Row],[Extended cost]]*$P$2</f>
        <v>0</v>
      </c>
      <c r="M40" s="69">
        <f>Table3812[[#This Row],[Extended cost]]+Table3812[[#This Row],[Profit]]</f>
        <v>0</v>
      </c>
    </row>
    <row r="41" spans="2:13" x14ac:dyDescent="0.3">
      <c r="B41" s="213" t="s">
        <v>1612</v>
      </c>
      <c r="C41" s="126" t="s">
        <v>437</v>
      </c>
      <c r="E41" s="5"/>
      <c r="F41" s="72"/>
      <c r="G41" s="72"/>
      <c r="H41" s="72"/>
      <c r="I41" s="69"/>
      <c r="J41" s="69"/>
      <c r="K41" s="115">
        <f>Table3812[[#This Row],[Nr of
trips]]*Table3812[[#This Row],[Nr of
people]]*Table3812[[#This Row],[Cost per roundtrip]]+Table3812[[#This Row],[Nr of
trips]]*Table3812[[#This Row],[Nr of
people]]*Table3812[[#This Row],[Nr of Days
per trip]]*Table3812[[#This Row],[Per Diem]]</f>
        <v>0</v>
      </c>
      <c r="L41" s="69">
        <f>Table3812[[#This Row],[Extended cost]]*$P$2</f>
        <v>0</v>
      </c>
      <c r="M41" s="69">
        <f>Table3812[[#This Row],[Extended cost]]+Table3812[[#This Row],[Profit]]</f>
        <v>0</v>
      </c>
    </row>
    <row r="42" spans="2:13" x14ac:dyDescent="0.3">
      <c r="B42" s="213" t="s">
        <v>1613</v>
      </c>
      <c r="C42" s="126" t="s">
        <v>437</v>
      </c>
      <c r="E42" s="5"/>
      <c r="F42" s="72"/>
      <c r="G42" s="72"/>
      <c r="H42" s="72"/>
      <c r="I42" s="69"/>
      <c r="J42" s="69"/>
      <c r="K42" s="115">
        <f>Table3812[[#This Row],[Nr of
trips]]*Table3812[[#This Row],[Nr of
people]]*Table3812[[#This Row],[Cost per roundtrip]]+Table3812[[#This Row],[Nr of
trips]]*Table3812[[#This Row],[Nr of
people]]*Table3812[[#This Row],[Nr of Days
per trip]]*Table3812[[#This Row],[Per Diem]]</f>
        <v>0</v>
      </c>
      <c r="L42" s="69">
        <f>Table3812[[#This Row],[Extended cost]]*$P$2</f>
        <v>0</v>
      </c>
      <c r="M42" s="69">
        <f>Table3812[[#This Row],[Extended cost]]+Table3812[[#This Row],[Profit]]</f>
        <v>0</v>
      </c>
    </row>
    <row r="43" spans="2:13" x14ac:dyDescent="0.3">
      <c r="B43" s="213" t="s">
        <v>1614</v>
      </c>
      <c r="C43" s="126" t="s">
        <v>437</v>
      </c>
      <c r="E43" s="5"/>
      <c r="F43" s="72"/>
      <c r="G43" s="72"/>
      <c r="H43" s="72"/>
      <c r="I43" s="69"/>
      <c r="J43" s="69"/>
      <c r="K43" s="115">
        <f>Table3812[[#This Row],[Nr of
trips]]*Table3812[[#This Row],[Nr of
people]]*Table3812[[#This Row],[Cost per roundtrip]]+Table3812[[#This Row],[Nr of
trips]]*Table3812[[#This Row],[Nr of
people]]*Table3812[[#This Row],[Nr of Days
per trip]]*Table3812[[#This Row],[Per Diem]]</f>
        <v>0</v>
      </c>
      <c r="L43" s="69">
        <f>Table3812[[#This Row],[Extended cost]]*$P$2</f>
        <v>0</v>
      </c>
      <c r="M43" s="69">
        <f>Table3812[[#This Row],[Extended cost]]+Table3812[[#This Row],[Profit]]</f>
        <v>0</v>
      </c>
    </row>
    <row r="44" spans="2:13" x14ac:dyDescent="0.3">
      <c r="B44" s="213" t="s">
        <v>1615</v>
      </c>
      <c r="C44" s="126" t="s">
        <v>437</v>
      </c>
      <c r="E44" s="5"/>
      <c r="F44" s="72"/>
      <c r="G44" s="72"/>
      <c r="H44" s="72"/>
      <c r="I44" s="69"/>
      <c r="J44" s="69"/>
      <c r="K44" s="115">
        <f>Table3812[[#This Row],[Nr of
trips]]*Table3812[[#This Row],[Nr of
people]]*Table3812[[#This Row],[Cost per roundtrip]]+Table3812[[#This Row],[Nr of
trips]]*Table3812[[#This Row],[Nr of
people]]*Table3812[[#This Row],[Nr of Days
per trip]]*Table3812[[#This Row],[Per Diem]]</f>
        <v>0</v>
      </c>
      <c r="L44" s="69">
        <f>Table3812[[#This Row],[Extended cost]]*$P$2</f>
        <v>0</v>
      </c>
      <c r="M44" s="69">
        <f>Table3812[[#This Row],[Extended cost]]+Table3812[[#This Row],[Profit]]</f>
        <v>0</v>
      </c>
    </row>
    <row r="45" spans="2:13" x14ac:dyDescent="0.3">
      <c r="B45" s="213" t="s">
        <v>1616</v>
      </c>
      <c r="C45" s="126" t="s">
        <v>437</v>
      </c>
      <c r="E45" s="5"/>
      <c r="F45" s="72"/>
      <c r="G45" s="72"/>
      <c r="H45" s="72"/>
      <c r="I45" s="69"/>
      <c r="J45" s="69"/>
      <c r="K45" s="115">
        <f>Table3812[[#This Row],[Nr of
trips]]*Table3812[[#This Row],[Nr of
people]]*Table3812[[#This Row],[Cost per roundtrip]]+Table3812[[#This Row],[Nr of
trips]]*Table3812[[#This Row],[Nr of
people]]*Table3812[[#This Row],[Nr of Days
per trip]]*Table3812[[#This Row],[Per Diem]]</f>
        <v>0</v>
      </c>
      <c r="L45" s="69">
        <f>Table3812[[#This Row],[Extended cost]]*$P$2</f>
        <v>0</v>
      </c>
      <c r="M45" s="69">
        <f>Table3812[[#This Row],[Extended cost]]+Table3812[[#This Row],[Profit]]</f>
        <v>0</v>
      </c>
    </row>
    <row r="46" spans="2:13" x14ac:dyDescent="0.3">
      <c r="B46" s="213" t="s">
        <v>1617</v>
      </c>
      <c r="C46" s="126" t="s">
        <v>437</v>
      </c>
      <c r="E46" s="5"/>
      <c r="F46" s="72"/>
      <c r="G46" s="72"/>
      <c r="H46" s="72"/>
      <c r="I46" s="69"/>
      <c r="J46" s="69"/>
      <c r="K46" s="115">
        <f>Table3812[[#This Row],[Nr of
trips]]*Table3812[[#This Row],[Nr of
people]]*Table3812[[#This Row],[Cost per roundtrip]]+Table3812[[#This Row],[Nr of
trips]]*Table3812[[#This Row],[Nr of
people]]*Table3812[[#This Row],[Nr of Days
per trip]]*Table3812[[#This Row],[Per Diem]]</f>
        <v>0</v>
      </c>
      <c r="L46" s="69">
        <f>Table3812[[#This Row],[Extended cost]]*$P$2</f>
        <v>0</v>
      </c>
      <c r="M46" s="69">
        <f>Table3812[[#This Row],[Extended cost]]+Table3812[[#This Row],[Profit]]</f>
        <v>0</v>
      </c>
    </row>
    <row r="47" spans="2:13" x14ac:dyDescent="0.3">
      <c r="B47" s="213" t="s">
        <v>1682</v>
      </c>
      <c r="C47" s="126" t="s">
        <v>437</v>
      </c>
      <c r="E47" s="5"/>
      <c r="F47" s="72"/>
      <c r="G47" s="72"/>
      <c r="H47" s="72"/>
      <c r="I47" s="69"/>
      <c r="J47" s="69"/>
      <c r="K47" s="115">
        <f>Table3812[[#This Row],[Nr of
trips]]*Table3812[[#This Row],[Nr of
people]]*Table3812[[#This Row],[Cost per roundtrip]]+Table3812[[#This Row],[Nr of
trips]]*Table3812[[#This Row],[Nr of
people]]*Table3812[[#This Row],[Nr of Days
per trip]]*Table3812[[#This Row],[Per Diem]]</f>
        <v>0</v>
      </c>
      <c r="L47" s="69">
        <f>Table3812[[#This Row],[Extended cost]]*$P$2</f>
        <v>0</v>
      </c>
      <c r="M47" s="69">
        <f>Table3812[[#This Row],[Extended cost]]+Table3812[[#This Row],[Profit]]</f>
        <v>0</v>
      </c>
    </row>
    <row r="48" spans="2:13" x14ac:dyDescent="0.3">
      <c r="B48" s="213" t="s">
        <v>1683</v>
      </c>
      <c r="C48" s="126" t="s">
        <v>437</v>
      </c>
      <c r="E48" s="5"/>
      <c r="F48" s="72"/>
      <c r="G48" s="72"/>
      <c r="H48" s="72"/>
      <c r="I48" s="69"/>
      <c r="J48" s="69"/>
      <c r="K48" s="115">
        <f>Table3812[[#This Row],[Nr of
trips]]*Table3812[[#This Row],[Nr of
people]]*Table3812[[#This Row],[Cost per roundtrip]]+Table3812[[#This Row],[Nr of
trips]]*Table3812[[#This Row],[Nr of
people]]*Table3812[[#This Row],[Nr of Days
per trip]]*Table3812[[#This Row],[Per Diem]]</f>
        <v>0</v>
      </c>
      <c r="L48" s="69">
        <f>Table3812[[#This Row],[Extended cost]]*$P$2</f>
        <v>0</v>
      </c>
      <c r="M48" s="69">
        <f>Table3812[[#This Row],[Extended cost]]+Table3812[[#This Row],[Profit]]</f>
        <v>0</v>
      </c>
    </row>
    <row r="49" spans="2:13" x14ac:dyDescent="0.3">
      <c r="B49" s="213" t="s">
        <v>1684</v>
      </c>
      <c r="C49" s="126" t="s">
        <v>437</v>
      </c>
      <c r="E49" s="5"/>
      <c r="F49" s="72"/>
      <c r="G49" s="72"/>
      <c r="H49" s="72"/>
      <c r="I49" s="69"/>
      <c r="J49" s="69"/>
      <c r="K49" s="115">
        <f>Table3812[[#This Row],[Nr of
trips]]*Table3812[[#This Row],[Nr of
people]]*Table3812[[#This Row],[Cost per roundtrip]]+Table3812[[#This Row],[Nr of
trips]]*Table3812[[#This Row],[Nr of
people]]*Table3812[[#This Row],[Nr of Days
per trip]]*Table3812[[#This Row],[Per Diem]]</f>
        <v>0</v>
      </c>
      <c r="L49" s="69">
        <f>Table3812[[#This Row],[Extended cost]]*$P$2</f>
        <v>0</v>
      </c>
      <c r="M49" s="69">
        <f>Table3812[[#This Row],[Extended cost]]+Table3812[[#This Row],[Profit]]</f>
        <v>0</v>
      </c>
    </row>
    <row r="50" spans="2:13" x14ac:dyDescent="0.3">
      <c r="B50" s="213" t="s">
        <v>1685</v>
      </c>
      <c r="C50" s="126" t="s">
        <v>437</v>
      </c>
      <c r="E50" s="5"/>
      <c r="F50" s="72"/>
      <c r="G50" s="72"/>
      <c r="H50" s="72"/>
      <c r="I50" s="69"/>
      <c r="J50" s="69"/>
      <c r="K50" s="115">
        <f>Table3812[[#This Row],[Nr of
trips]]*Table3812[[#This Row],[Nr of
people]]*Table3812[[#This Row],[Cost per roundtrip]]+Table3812[[#This Row],[Nr of
trips]]*Table3812[[#This Row],[Nr of
people]]*Table3812[[#This Row],[Nr of Days
per trip]]*Table3812[[#This Row],[Per Diem]]</f>
        <v>0</v>
      </c>
      <c r="L50" s="69">
        <f>Table3812[[#This Row],[Extended cost]]*$P$2</f>
        <v>0</v>
      </c>
      <c r="M50" s="69">
        <f>Table3812[[#This Row],[Extended cost]]+Table3812[[#This Row],[Profit]]</f>
        <v>0</v>
      </c>
    </row>
    <row r="51" spans="2:13" x14ac:dyDescent="0.3">
      <c r="B51" s="213" t="s">
        <v>1576</v>
      </c>
      <c r="C51" s="126" t="s">
        <v>437</v>
      </c>
      <c r="E51" s="5"/>
      <c r="F51" s="72"/>
      <c r="G51" s="72"/>
      <c r="H51" s="72"/>
      <c r="I51" s="69"/>
      <c r="J51" s="69"/>
      <c r="K51" s="115">
        <f>Table3812[[#This Row],[Nr of
trips]]*Table3812[[#This Row],[Nr of
people]]*Table3812[[#This Row],[Cost per roundtrip]]+Table3812[[#This Row],[Nr of
trips]]*Table3812[[#This Row],[Nr of
people]]*Table3812[[#This Row],[Nr of Days
per trip]]*Table3812[[#This Row],[Per Diem]]</f>
        <v>0</v>
      </c>
      <c r="L51" s="69">
        <f>Table3812[[#This Row],[Extended cost]]*$P$2</f>
        <v>0</v>
      </c>
      <c r="M51" s="69">
        <f>Table3812[[#This Row],[Extended cost]]+Table3812[[#This Row],[Profit]]</f>
        <v>0</v>
      </c>
    </row>
    <row r="52" spans="2:13" x14ac:dyDescent="0.3">
      <c r="B52" s="213" t="s">
        <v>334</v>
      </c>
      <c r="C52" s="126" t="s">
        <v>437</v>
      </c>
      <c r="E52" s="5"/>
      <c r="F52" s="72"/>
      <c r="G52" s="72"/>
      <c r="H52" s="72"/>
      <c r="I52" s="69"/>
      <c r="J52" s="69"/>
      <c r="K52" s="115">
        <f>Table3812[[#This Row],[Nr of
trips]]*Table3812[[#This Row],[Nr of
people]]*Table3812[[#This Row],[Cost per roundtrip]]+Table3812[[#This Row],[Nr of
trips]]*Table3812[[#This Row],[Nr of
people]]*Table3812[[#This Row],[Nr of Days
per trip]]*Table3812[[#This Row],[Per Diem]]</f>
        <v>0</v>
      </c>
      <c r="L52" s="69">
        <f>Table3812[[#This Row],[Extended cost]]*$P$2</f>
        <v>0</v>
      </c>
      <c r="M52" s="69">
        <f>Table3812[[#This Row],[Extended cost]]+Table3812[[#This Row],[Profit]]</f>
        <v>0</v>
      </c>
    </row>
    <row r="53" spans="2:13" x14ac:dyDescent="0.3">
      <c r="B53" s="213" t="s">
        <v>335</v>
      </c>
      <c r="C53" s="126" t="s">
        <v>437</v>
      </c>
      <c r="E53" s="5"/>
      <c r="F53" s="72"/>
      <c r="G53" s="72"/>
      <c r="H53" s="72"/>
      <c r="I53" s="69"/>
      <c r="J53" s="69"/>
      <c r="K53" s="115">
        <f>Table3812[[#This Row],[Nr of
trips]]*Table3812[[#This Row],[Nr of
people]]*Table3812[[#This Row],[Cost per roundtrip]]+Table3812[[#This Row],[Nr of
trips]]*Table3812[[#This Row],[Nr of
people]]*Table3812[[#This Row],[Nr of Days
per trip]]*Table3812[[#This Row],[Per Diem]]</f>
        <v>0</v>
      </c>
      <c r="L53" s="69">
        <f>Table3812[[#This Row],[Extended cost]]*$P$2</f>
        <v>0</v>
      </c>
      <c r="M53" s="69">
        <f>Table3812[[#This Row],[Extended cost]]+Table3812[[#This Row],[Profit]]</f>
        <v>0</v>
      </c>
    </row>
    <row r="54" spans="2:13" x14ac:dyDescent="0.3">
      <c r="B54" s="213" t="s">
        <v>336</v>
      </c>
      <c r="C54" s="126" t="s">
        <v>437</v>
      </c>
      <c r="E54" s="5"/>
      <c r="F54" s="72"/>
      <c r="G54" s="72"/>
      <c r="H54" s="72"/>
      <c r="I54" s="69"/>
      <c r="J54" s="69"/>
      <c r="K54" s="115">
        <f>Table3812[[#This Row],[Nr of
trips]]*Table3812[[#This Row],[Nr of
people]]*Table3812[[#This Row],[Cost per roundtrip]]+Table3812[[#This Row],[Nr of
trips]]*Table3812[[#This Row],[Nr of
people]]*Table3812[[#This Row],[Nr of Days
per trip]]*Table3812[[#This Row],[Per Diem]]</f>
        <v>0</v>
      </c>
      <c r="L54" s="69">
        <f>Table3812[[#This Row],[Extended cost]]*$P$2</f>
        <v>0</v>
      </c>
      <c r="M54" s="69">
        <f>Table3812[[#This Row],[Extended cost]]+Table3812[[#This Row],[Profit]]</f>
        <v>0</v>
      </c>
    </row>
    <row r="55" spans="2:13" x14ac:dyDescent="0.3">
      <c r="B55" s="213" t="s">
        <v>1582</v>
      </c>
      <c r="C55" s="126" t="s">
        <v>437</v>
      </c>
      <c r="E55" s="5"/>
      <c r="F55" s="72"/>
      <c r="G55" s="72"/>
      <c r="H55" s="72"/>
      <c r="I55" s="69"/>
      <c r="J55" s="69"/>
      <c r="K55" s="115">
        <f>Table3812[[#This Row],[Nr of
trips]]*Table3812[[#This Row],[Nr of
people]]*Table3812[[#This Row],[Cost per roundtrip]]+Table3812[[#This Row],[Nr of
trips]]*Table3812[[#This Row],[Nr of
people]]*Table3812[[#This Row],[Nr of Days
per trip]]*Table3812[[#This Row],[Per Diem]]</f>
        <v>0</v>
      </c>
      <c r="L55" s="69">
        <f>Table3812[[#This Row],[Extended cost]]*$P$2</f>
        <v>0</v>
      </c>
      <c r="M55" s="69">
        <f>Table3812[[#This Row],[Extended cost]]+Table3812[[#This Row],[Profit]]</f>
        <v>0</v>
      </c>
    </row>
    <row r="56" spans="2:13" x14ac:dyDescent="0.3">
      <c r="B56" s="213" t="s">
        <v>1618</v>
      </c>
      <c r="C56" s="126" t="s">
        <v>437</v>
      </c>
      <c r="E56" s="5"/>
      <c r="F56" s="72"/>
      <c r="G56" s="72"/>
      <c r="H56" s="72"/>
      <c r="I56" s="69"/>
      <c r="J56" s="69"/>
      <c r="K56" s="115">
        <f>Table3812[[#This Row],[Nr of
trips]]*Table3812[[#This Row],[Nr of
people]]*Table3812[[#This Row],[Cost per roundtrip]]+Table3812[[#This Row],[Nr of
trips]]*Table3812[[#This Row],[Nr of
people]]*Table3812[[#This Row],[Nr of Days
per trip]]*Table3812[[#This Row],[Per Diem]]</f>
        <v>0</v>
      </c>
      <c r="L56" s="69">
        <f>Table3812[[#This Row],[Extended cost]]*$P$2</f>
        <v>0</v>
      </c>
      <c r="M56" s="69">
        <f>Table3812[[#This Row],[Extended cost]]+Table3812[[#This Row],[Profit]]</f>
        <v>0</v>
      </c>
    </row>
    <row r="57" spans="2:13" x14ac:dyDescent="0.3">
      <c r="B57" s="213" t="s">
        <v>1619</v>
      </c>
      <c r="C57" s="126" t="s">
        <v>437</v>
      </c>
      <c r="E57" s="5"/>
      <c r="F57" s="72"/>
      <c r="G57" s="72"/>
      <c r="H57" s="72"/>
      <c r="I57" s="69"/>
      <c r="J57" s="69"/>
      <c r="K57" s="115">
        <f>Table3812[[#This Row],[Nr of
trips]]*Table3812[[#This Row],[Nr of
people]]*Table3812[[#This Row],[Cost per roundtrip]]+Table3812[[#This Row],[Nr of
trips]]*Table3812[[#This Row],[Nr of
people]]*Table3812[[#This Row],[Nr of Days
per trip]]*Table3812[[#This Row],[Per Diem]]</f>
        <v>0</v>
      </c>
      <c r="L57" s="69">
        <f>Table3812[[#This Row],[Extended cost]]*$P$2</f>
        <v>0</v>
      </c>
      <c r="M57" s="69">
        <f>Table3812[[#This Row],[Extended cost]]+Table3812[[#This Row],[Profit]]</f>
        <v>0</v>
      </c>
    </row>
    <row r="58" spans="2:13" x14ac:dyDescent="0.3">
      <c r="B58" s="213" t="s">
        <v>340</v>
      </c>
      <c r="C58" s="126" t="s">
        <v>437</v>
      </c>
      <c r="E58" s="5"/>
      <c r="F58" s="72"/>
      <c r="G58" s="72"/>
      <c r="H58" s="72"/>
      <c r="I58" s="69"/>
      <c r="J58" s="69"/>
      <c r="K58" s="115">
        <f>Table3812[[#This Row],[Nr of
trips]]*Table3812[[#This Row],[Nr of
people]]*Table3812[[#This Row],[Cost per roundtrip]]+Table3812[[#This Row],[Nr of
trips]]*Table3812[[#This Row],[Nr of
people]]*Table3812[[#This Row],[Nr of Days
per trip]]*Table3812[[#This Row],[Per Diem]]</f>
        <v>0</v>
      </c>
      <c r="L58" s="69">
        <f>Table3812[[#This Row],[Extended cost]]*$P$2</f>
        <v>0</v>
      </c>
      <c r="M58" s="69">
        <f>Table3812[[#This Row],[Extended cost]]+Table3812[[#This Row],[Profit]]</f>
        <v>0</v>
      </c>
    </row>
    <row r="59" spans="2:13" x14ac:dyDescent="0.3">
      <c r="B59" s="213" t="s">
        <v>341</v>
      </c>
      <c r="C59" s="126" t="s">
        <v>437</v>
      </c>
      <c r="E59" s="5"/>
      <c r="F59" s="72"/>
      <c r="G59" s="72"/>
      <c r="H59" s="72"/>
      <c r="I59" s="69"/>
      <c r="J59" s="69"/>
      <c r="K59" s="115">
        <f>Table3812[[#This Row],[Nr of
trips]]*Table3812[[#This Row],[Nr of
people]]*Table3812[[#This Row],[Cost per roundtrip]]+Table3812[[#This Row],[Nr of
trips]]*Table3812[[#This Row],[Nr of
people]]*Table3812[[#This Row],[Nr of Days
per trip]]*Table3812[[#This Row],[Per Diem]]</f>
        <v>0</v>
      </c>
      <c r="L59" s="69">
        <f>Table3812[[#This Row],[Extended cost]]*$P$2</f>
        <v>0</v>
      </c>
      <c r="M59" s="69">
        <f>Table3812[[#This Row],[Extended cost]]+Table3812[[#This Row],[Profit]]</f>
        <v>0</v>
      </c>
    </row>
    <row r="60" spans="2:13" x14ac:dyDescent="0.3">
      <c r="B60" s="213" t="s">
        <v>342</v>
      </c>
      <c r="C60" s="126" t="s">
        <v>437</v>
      </c>
      <c r="E60" s="5"/>
      <c r="F60" s="72"/>
      <c r="G60" s="72"/>
      <c r="H60" s="72"/>
      <c r="I60" s="69"/>
      <c r="J60" s="69"/>
      <c r="K60" s="115">
        <f>Table3812[[#This Row],[Nr of
trips]]*Table3812[[#This Row],[Nr of
people]]*Table3812[[#This Row],[Cost per roundtrip]]+Table3812[[#This Row],[Nr of
trips]]*Table3812[[#This Row],[Nr of
people]]*Table3812[[#This Row],[Nr of Days
per trip]]*Table3812[[#This Row],[Per Diem]]</f>
        <v>0</v>
      </c>
      <c r="L60" s="69">
        <f>Table3812[[#This Row],[Extended cost]]*$P$2</f>
        <v>0</v>
      </c>
      <c r="M60" s="69">
        <f>Table3812[[#This Row],[Extended cost]]+Table3812[[#This Row],[Profit]]</f>
        <v>0</v>
      </c>
    </row>
    <row r="61" spans="2:13" x14ac:dyDescent="0.3">
      <c r="B61" s="213" t="s">
        <v>1620</v>
      </c>
      <c r="C61" s="126" t="s">
        <v>437</v>
      </c>
      <c r="E61" s="5"/>
      <c r="F61" s="72"/>
      <c r="G61" s="72"/>
      <c r="H61" s="72"/>
      <c r="I61" s="69"/>
      <c r="J61" s="69"/>
      <c r="K61" s="115">
        <f>Table3812[[#This Row],[Nr of
trips]]*Table3812[[#This Row],[Nr of
people]]*Table3812[[#This Row],[Cost per roundtrip]]+Table3812[[#This Row],[Nr of
trips]]*Table3812[[#This Row],[Nr of
people]]*Table3812[[#This Row],[Nr of Days
per trip]]*Table3812[[#This Row],[Per Diem]]</f>
        <v>0</v>
      </c>
      <c r="L61" s="69">
        <f>Table3812[[#This Row],[Extended cost]]*$P$2</f>
        <v>0</v>
      </c>
      <c r="M61" s="69">
        <f>Table3812[[#This Row],[Extended cost]]+Table3812[[#This Row],[Profit]]</f>
        <v>0</v>
      </c>
    </row>
    <row r="62" spans="2:13" x14ac:dyDescent="0.3">
      <c r="B62" s="213" t="s">
        <v>1621</v>
      </c>
      <c r="C62" s="126" t="s">
        <v>437</v>
      </c>
      <c r="E62" s="5"/>
      <c r="F62" s="72"/>
      <c r="G62" s="72"/>
      <c r="H62" s="72"/>
      <c r="I62" s="69"/>
      <c r="J62" s="69"/>
      <c r="K62" s="115">
        <f>Table3812[[#This Row],[Nr of
trips]]*Table3812[[#This Row],[Nr of
people]]*Table3812[[#This Row],[Cost per roundtrip]]+Table3812[[#This Row],[Nr of
trips]]*Table3812[[#This Row],[Nr of
people]]*Table3812[[#This Row],[Nr of Days
per trip]]*Table3812[[#This Row],[Per Diem]]</f>
        <v>0</v>
      </c>
      <c r="L62" s="69">
        <f>Table3812[[#This Row],[Extended cost]]*$P$2</f>
        <v>0</v>
      </c>
      <c r="M62" s="69">
        <f>Table3812[[#This Row],[Extended cost]]+Table3812[[#This Row],[Profit]]</f>
        <v>0</v>
      </c>
    </row>
    <row r="63" spans="2:13" x14ac:dyDescent="0.3">
      <c r="B63" s="213" t="s">
        <v>1622</v>
      </c>
      <c r="C63" s="126" t="s">
        <v>437</v>
      </c>
      <c r="E63" s="5"/>
      <c r="F63" s="72"/>
      <c r="G63" s="72"/>
      <c r="H63" s="72"/>
      <c r="I63" s="69"/>
      <c r="J63" s="69"/>
      <c r="K63" s="115">
        <f>Table3812[[#This Row],[Nr of
trips]]*Table3812[[#This Row],[Nr of
people]]*Table3812[[#This Row],[Cost per roundtrip]]+Table3812[[#This Row],[Nr of
trips]]*Table3812[[#This Row],[Nr of
people]]*Table3812[[#This Row],[Nr of Days
per trip]]*Table3812[[#This Row],[Per Diem]]</f>
        <v>0</v>
      </c>
      <c r="L63" s="69">
        <f>Table3812[[#This Row],[Extended cost]]*$P$2</f>
        <v>0</v>
      </c>
      <c r="M63" s="69">
        <f>Table3812[[#This Row],[Extended cost]]+Table3812[[#This Row],[Profit]]</f>
        <v>0</v>
      </c>
    </row>
    <row r="64" spans="2:13" x14ac:dyDescent="0.3">
      <c r="B64" s="213" t="s">
        <v>1623</v>
      </c>
      <c r="C64" s="126" t="s">
        <v>437</v>
      </c>
      <c r="E64" s="5"/>
      <c r="F64" s="72"/>
      <c r="G64" s="72"/>
      <c r="H64" s="72"/>
      <c r="I64" s="69"/>
      <c r="J64" s="69"/>
      <c r="K64" s="115">
        <f>Table3812[[#This Row],[Nr of
trips]]*Table3812[[#This Row],[Nr of
people]]*Table3812[[#This Row],[Cost per roundtrip]]+Table3812[[#This Row],[Nr of
trips]]*Table3812[[#This Row],[Nr of
people]]*Table3812[[#This Row],[Nr of Days
per trip]]*Table3812[[#This Row],[Per Diem]]</f>
        <v>0</v>
      </c>
      <c r="L64" s="69">
        <f>Table3812[[#This Row],[Extended cost]]*$P$2</f>
        <v>0</v>
      </c>
      <c r="M64" s="69">
        <f>Table3812[[#This Row],[Extended cost]]+Table3812[[#This Row],[Profit]]</f>
        <v>0</v>
      </c>
    </row>
    <row r="65" spans="2:13" x14ac:dyDescent="0.3">
      <c r="B65" s="213" t="s">
        <v>1624</v>
      </c>
      <c r="C65" s="126" t="s">
        <v>437</v>
      </c>
      <c r="E65" s="5"/>
      <c r="F65" s="72"/>
      <c r="G65" s="72"/>
      <c r="H65" s="72"/>
      <c r="I65" s="69"/>
      <c r="J65" s="69"/>
      <c r="K65" s="115">
        <f>Table3812[[#This Row],[Nr of
trips]]*Table3812[[#This Row],[Nr of
people]]*Table3812[[#This Row],[Cost per roundtrip]]+Table3812[[#This Row],[Nr of
trips]]*Table3812[[#This Row],[Nr of
people]]*Table3812[[#This Row],[Nr of Days
per trip]]*Table3812[[#This Row],[Per Diem]]</f>
        <v>0</v>
      </c>
      <c r="L65" s="69">
        <f>Table3812[[#This Row],[Extended cost]]*$P$2</f>
        <v>0</v>
      </c>
      <c r="M65" s="69">
        <f>Table3812[[#This Row],[Extended cost]]+Table3812[[#This Row],[Profit]]</f>
        <v>0</v>
      </c>
    </row>
    <row r="66" spans="2:13" x14ac:dyDescent="0.3">
      <c r="B66" s="213" t="s">
        <v>1625</v>
      </c>
      <c r="C66" s="126" t="s">
        <v>437</v>
      </c>
      <c r="E66" s="5"/>
      <c r="F66" s="72"/>
      <c r="G66" s="72"/>
      <c r="H66" s="72"/>
      <c r="I66" s="69"/>
      <c r="J66" s="69"/>
      <c r="K66" s="115">
        <f>Table3812[[#This Row],[Nr of
trips]]*Table3812[[#This Row],[Nr of
people]]*Table3812[[#This Row],[Cost per roundtrip]]+Table3812[[#This Row],[Nr of
trips]]*Table3812[[#This Row],[Nr of
people]]*Table3812[[#This Row],[Nr of Days
per trip]]*Table3812[[#This Row],[Per Diem]]</f>
        <v>0</v>
      </c>
      <c r="L66" s="69">
        <f>Table3812[[#This Row],[Extended cost]]*$P$2</f>
        <v>0</v>
      </c>
      <c r="M66" s="69">
        <f>Table3812[[#This Row],[Extended cost]]+Table3812[[#This Row],[Profit]]</f>
        <v>0</v>
      </c>
    </row>
    <row r="67" spans="2:13" x14ac:dyDescent="0.3">
      <c r="B67" s="213" t="s">
        <v>1626</v>
      </c>
      <c r="C67" s="126" t="s">
        <v>437</v>
      </c>
      <c r="E67" s="5"/>
      <c r="F67" s="72"/>
      <c r="G67" s="72"/>
      <c r="H67" s="72"/>
      <c r="I67" s="69"/>
      <c r="J67" s="69"/>
      <c r="K67" s="115">
        <f>Table3812[[#This Row],[Nr of
trips]]*Table3812[[#This Row],[Nr of
people]]*Table3812[[#This Row],[Cost per roundtrip]]+Table3812[[#This Row],[Nr of
trips]]*Table3812[[#This Row],[Nr of
people]]*Table3812[[#This Row],[Nr of Days
per trip]]*Table3812[[#This Row],[Per Diem]]</f>
        <v>0</v>
      </c>
      <c r="L67" s="69">
        <f>Table3812[[#This Row],[Extended cost]]*$P$2</f>
        <v>0</v>
      </c>
      <c r="M67" s="69">
        <f>Table3812[[#This Row],[Extended cost]]+Table3812[[#This Row],[Profit]]</f>
        <v>0</v>
      </c>
    </row>
    <row r="68" spans="2:13" x14ac:dyDescent="0.3">
      <c r="B68" s="213" t="s">
        <v>1627</v>
      </c>
      <c r="C68" s="126" t="s">
        <v>437</v>
      </c>
      <c r="E68" s="5"/>
      <c r="F68" s="72"/>
      <c r="G68" s="72"/>
      <c r="H68" s="72"/>
      <c r="I68" s="69"/>
      <c r="J68" s="69"/>
      <c r="K68" s="115">
        <f>Table3812[[#This Row],[Nr of
trips]]*Table3812[[#This Row],[Nr of
people]]*Table3812[[#This Row],[Cost per roundtrip]]+Table3812[[#This Row],[Nr of
trips]]*Table3812[[#This Row],[Nr of
people]]*Table3812[[#This Row],[Nr of Days
per trip]]*Table3812[[#This Row],[Per Diem]]</f>
        <v>0</v>
      </c>
      <c r="L68" s="69">
        <f>Table3812[[#This Row],[Extended cost]]*$P$2</f>
        <v>0</v>
      </c>
      <c r="M68" s="69">
        <f>Table3812[[#This Row],[Extended cost]]+Table3812[[#This Row],[Profit]]</f>
        <v>0</v>
      </c>
    </row>
    <row r="69" spans="2:13" x14ac:dyDescent="0.3">
      <c r="B69" s="213" t="s">
        <v>1628</v>
      </c>
      <c r="C69" s="126" t="s">
        <v>437</v>
      </c>
      <c r="E69" s="5"/>
      <c r="F69" s="72"/>
      <c r="G69" s="72"/>
      <c r="H69" s="72"/>
      <c r="I69" s="69"/>
      <c r="J69" s="69"/>
      <c r="K69" s="115">
        <f>Table3812[[#This Row],[Nr of
trips]]*Table3812[[#This Row],[Nr of
people]]*Table3812[[#This Row],[Cost per roundtrip]]+Table3812[[#This Row],[Nr of
trips]]*Table3812[[#This Row],[Nr of
people]]*Table3812[[#This Row],[Nr of Days
per trip]]*Table3812[[#This Row],[Per Diem]]</f>
        <v>0</v>
      </c>
      <c r="L69" s="69">
        <f>Table3812[[#This Row],[Extended cost]]*$P$2</f>
        <v>0</v>
      </c>
      <c r="M69" s="69">
        <f>Table3812[[#This Row],[Extended cost]]+Table3812[[#This Row],[Profit]]</f>
        <v>0</v>
      </c>
    </row>
    <row r="70" spans="2:13" x14ac:dyDescent="0.3">
      <c r="B70" s="213" t="s">
        <v>1629</v>
      </c>
      <c r="C70" s="126" t="s">
        <v>437</v>
      </c>
      <c r="E70" s="5"/>
      <c r="F70" s="72"/>
      <c r="G70" s="72"/>
      <c r="H70" s="72"/>
      <c r="I70" s="69"/>
      <c r="J70" s="69"/>
      <c r="K70" s="115">
        <f>Table3812[[#This Row],[Nr of
trips]]*Table3812[[#This Row],[Nr of
people]]*Table3812[[#This Row],[Cost per roundtrip]]+Table3812[[#This Row],[Nr of
trips]]*Table3812[[#This Row],[Nr of
people]]*Table3812[[#This Row],[Nr of Days
per trip]]*Table3812[[#This Row],[Per Diem]]</f>
        <v>0</v>
      </c>
      <c r="L70" s="69">
        <f>Table3812[[#This Row],[Extended cost]]*$P$2</f>
        <v>0</v>
      </c>
      <c r="M70" s="69">
        <f>Table3812[[#This Row],[Extended cost]]+Table3812[[#This Row],[Profit]]</f>
        <v>0</v>
      </c>
    </row>
    <row r="71" spans="2:13" x14ac:dyDescent="0.3">
      <c r="B71" s="213" t="s">
        <v>1630</v>
      </c>
      <c r="C71" s="126" t="s">
        <v>437</v>
      </c>
      <c r="E71" s="5"/>
      <c r="F71" s="72"/>
      <c r="G71" s="72"/>
      <c r="H71" s="72"/>
      <c r="I71" s="69"/>
      <c r="J71" s="69"/>
      <c r="K71" s="115">
        <f>Table3812[[#This Row],[Nr of
trips]]*Table3812[[#This Row],[Nr of
people]]*Table3812[[#This Row],[Cost per roundtrip]]+Table3812[[#This Row],[Nr of
trips]]*Table3812[[#This Row],[Nr of
people]]*Table3812[[#This Row],[Nr of Days
per trip]]*Table3812[[#This Row],[Per Diem]]</f>
        <v>0</v>
      </c>
      <c r="L71" s="69">
        <f>Table3812[[#This Row],[Extended cost]]*$P$2</f>
        <v>0</v>
      </c>
      <c r="M71" s="69">
        <f>Table3812[[#This Row],[Extended cost]]+Table3812[[#This Row],[Profit]]</f>
        <v>0</v>
      </c>
    </row>
    <row r="72" spans="2:13" x14ac:dyDescent="0.3">
      <c r="B72" s="213" t="s">
        <v>1631</v>
      </c>
      <c r="C72" s="126" t="s">
        <v>437</v>
      </c>
      <c r="E72" s="5"/>
      <c r="F72" s="72"/>
      <c r="G72" s="72"/>
      <c r="H72" s="72"/>
      <c r="I72" s="69"/>
      <c r="J72" s="69"/>
      <c r="K72" s="115">
        <f>Table3812[[#This Row],[Nr of
trips]]*Table3812[[#This Row],[Nr of
people]]*Table3812[[#This Row],[Cost per roundtrip]]+Table3812[[#This Row],[Nr of
trips]]*Table3812[[#This Row],[Nr of
people]]*Table3812[[#This Row],[Nr of Days
per trip]]*Table3812[[#This Row],[Per Diem]]</f>
        <v>0</v>
      </c>
      <c r="L72" s="69">
        <f>Table3812[[#This Row],[Extended cost]]*$P$2</f>
        <v>0</v>
      </c>
      <c r="M72" s="69">
        <f>Table3812[[#This Row],[Extended cost]]+Table3812[[#This Row],[Profit]]</f>
        <v>0</v>
      </c>
    </row>
    <row r="73" spans="2:13" x14ac:dyDescent="0.3">
      <c r="B73" s="213" t="s">
        <v>1632</v>
      </c>
      <c r="C73" s="126" t="s">
        <v>437</v>
      </c>
      <c r="E73" s="5"/>
      <c r="F73" s="72"/>
      <c r="G73" s="72"/>
      <c r="H73" s="72"/>
      <c r="I73" s="69"/>
      <c r="J73" s="69"/>
      <c r="K73" s="115">
        <f>Table3812[[#This Row],[Nr of
trips]]*Table3812[[#This Row],[Nr of
people]]*Table3812[[#This Row],[Cost per roundtrip]]+Table3812[[#This Row],[Nr of
trips]]*Table3812[[#This Row],[Nr of
people]]*Table3812[[#This Row],[Nr of Days
per trip]]*Table3812[[#This Row],[Per Diem]]</f>
        <v>0</v>
      </c>
      <c r="L73" s="69">
        <f>Table3812[[#This Row],[Extended cost]]*$P$2</f>
        <v>0</v>
      </c>
      <c r="M73" s="69">
        <f>Table3812[[#This Row],[Extended cost]]+Table3812[[#This Row],[Profit]]</f>
        <v>0</v>
      </c>
    </row>
    <row r="74" spans="2:13" x14ac:dyDescent="0.3">
      <c r="B74" s="213" t="s">
        <v>1633</v>
      </c>
      <c r="C74" s="126" t="s">
        <v>437</v>
      </c>
      <c r="E74" s="5"/>
      <c r="F74" s="72"/>
      <c r="G74" s="72"/>
      <c r="H74" s="72"/>
      <c r="I74" s="69"/>
      <c r="J74" s="69"/>
      <c r="K74" s="115">
        <f>Table3812[[#This Row],[Nr of
trips]]*Table3812[[#This Row],[Nr of
people]]*Table3812[[#This Row],[Cost per roundtrip]]+Table3812[[#This Row],[Nr of
trips]]*Table3812[[#This Row],[Nr of
people]]*Table3812[[#This Row],[Nr of Days
per trip]]*Table3812[[#This Row],[Per Diem]]</f>
        <v>0</v>
      </c>
      <c r="L74" s="69">
        <f>Table3812[[#This Row],[Extended cost]]*$P$2</f>
        <v>0</v>
      </c>
      <c r="M74" s="69">
        <f>Table3812[[#This Row],[Extended cost]]+Table3812[[#This Row],[Profit]]</f>
        <v>0</v>
      </c>
    </row>
    <row r="75" spans="2:13" x14ac:dyDescent="0.3">
      <c r="B75" s="213" t="s">
        <v>355</v>
      </c>
      <c r="C75" s="126" t="s">
        <v>437</v>
      </c>
      <c r="E75" s="5"/>
      <c r="F75" s="72"/>
      <c r="G75" s="72"/>
      <c r="H75" s="72"/>
      <c r="I75" s="69"/>
      <c r="J75" s="69"/>
      <c r="K75" s="115">
        <f>Table3812[[#This Row],[Nr of
trips]]*Table3812[[#This Row],[Nr of
people]]*Table3812[[#This Row],[Cost per roundtrip]]+Table3812[[#This Row],[Nr of
trips]]*Table3812[[#This Row],[Nr of
people]]*Table3812[[#This Row],[Nr of Days
per trip]]*Table3812[[#This Row],[Per Diem]]</f>
        <v>0</v>
      </c>
      <c r="L75" s="69">
        <f>Table3812[[#This Row],[Extended cost]]*$P$2</f>
        <v>0</v>
      </c>
      <c r="M75" s="69">
        <f>Table3812[[#This Row],[Extended cost]]+Table3812[[#This Row],[Profit]]</f>
        <v>0</v>
      </c>
    </row>
    <row r="76" spans="2:13" x14ac:dyDescent="0.3">
      <c r="B76" s="213" t="s">
        <v>356</v>
      </c>
      <c r="C76" s="126" t="s">
        <v>437</v>
      </c>
      <c r="E76" s="5"/>
      <c r="F76" s="72"/>
      <c r="G76" s="72"/>
      <c r="H76" s="72"/>
      <c r="I76" s="69"/>
      <c r="J76" s="69"/>
      <c r="K76" s="115">
        <f>Table3812[[#This Row],[Nr of
trips]]*Table3812[[#This Row],[Nr of
people]]*Table3812[[#This Row],[Cost per roundtrip]]+Table3812[[#This Row],[Nr of
trips]]*Table3812[[#This Row],[Nr of
people]]*Table3812[[#This Row],[Nr of Days
per trip]]*Table3812[[#This Row],[Per Diem]]</f>
        <v>0</v>
      </c>
      <c r="L76" s="69">
        <f>Table3812[[#This Row],[Extended cost]]*$P$2</f>
        <v>0</v>
      </c>
      <c r="M76" s="69">
        <f>Table3812[[#This Row],[Extended cost]]+Table3812[[#This Row],[Profit]]</f>
        <v>0</v>
      </c>
    </row>
    <row r="77" spans="2:13" x14ac:dyDescent="0.3">
      <c r="B77" s="213" t="s">
        <v>1634</v>
      </c>
      <c r="C77" s="126" t="s">
        <v>437</v>
      </c>
      <c r="E77" s="5"/>
      <c r="F77" s="72"/>
      <c r="G77" s="72"/>
      <c r="H77" s="72"/>
      <c r="I77" s="69"/>
      <c r="J77" s="69"/>
      <c r="K77" s="115">
        <f>Table3812[[#This Row],[Nr of
trips]]*Table3812[[#This Row],[Nr of
people]]*Table3812[[#This Row],[Cost per roundtrip]]+Table3812[[#This Row],[Nr of
trips]]*Table3812[[#This Row],[Nr of
people]]*Table3812[[#This Row],[Nr of Days
per trip]]*Table3812[[#This Row],[Per Diem]]</f>
        <v>0</v>
      </c>
      <c r="L77" s="69">
        <f>Table3812[[#This Row],[Extended cost]]*$P$2</f>
        <v>0</v>
      </c>
      <c r="M77" s="69">
        <f>Table3812[[#This Row],[Extended cost]]+Table3812[[#This Row],[Profit]]</f>
        <v>0</v>
      </c>
    </row>
    <row r="78" spans="2:13" x14ac:dyDescent="0.3">
      <c r="B78" s="213" t="s">
        <v>1686</v>
      </c>
      <c r="C78" s="126" t="s">
        <v>437</v>
      </c>
      <c r="E78" s="5"/>
      <c r="F78" s="72"/>
      <c r="G78" s="72"/>
      <c r="H78" s="72"/>
      <c r="I78" s="69"/>
      <c r="J78" s="69"/>
      <c r="K78" s="115">
        <f>Table3812[[#This Row],[Nr of
trips]]*Table3812[[#This Row],[Nr of
people]]*Table3812[[#This Row],[Cost per roundtrip]]+Table3812[[#This Row],[Nr of
trips]]*Table3812[[#This Row],[Nr of
people]]*Table3812[[#This Row],[Nr of Days
per trip]]*Table3812[[#This Row],[Per Diem]]</f>
        <v>0</v>
      </c>
      <c r="L78" s="69">
        <f>Table3812[[#This Row],[Extended cost]]*$P$2</f>
        <v>0</v>
      </c>
      <c r="M78" s="69">
        <f>Table3812[[#This Row],[Extended cost]]+Table3812[[#This Row],[Profit]]</f>
        <v>0</v>
      </c>
    </row>
    <row r="79" spans="2:13" x14ac:dyDescent="0.3">
      <c r="B79" s="213" t="s">
        <v>1635</v>
      </c>
      <c r="C79" s="126" t="s">
        <v>437</v>
      </c>
      <c r="E79" s="5"/>
      <c r="F79" s="72"/>
      <c r="G79" s="72"/>
      <c r="H79" s="72"/>
      <c r="I79" s="69"/>
      <c r="J79" s="69"/>
      <c r="K79" s="115">
        <f>Table3812[[#This Row],[Nr of
trips]]*Table3812[[#This Row],[Nr of
people]]*Table3812[[#This Row],[Cost per roundtrip]]+Table3812[[#This Row],[Nr of
trips]]*Table3812[[#This Row],[Nr of
people]]*Table3812[[#This Row],[Nr of Days
per trip]]*Table3812[[#This Row],[Per Diem]]</f>
        <v>0</v>
      </c>
      <c r="L79" s="69">
        <f>Table3812[[#This Row],[Extended cost]]*$P$2</f>
        <v>0</v>
      </c>
      <c r="M79" s="69">
        <f>Table3812[[#This Row],[Extended cost]]+Table3812[[#This Row],[Profit]]</f>
        <v>0</v>
      </c>
    </row>
    <row r="80" spans="2:13" x14ac:dyDescent="0.3">
      <c r="B80" s="213" t="s">
        <v>365</v>
      </c>
      <c r="C80" s="126" t="s">
        <v>437</v>
      </c>
      <c r="E80" s="5"/>
      <c r="F80" s="72"/>
      <c r="G80" s="72"/>
      <c r="H80" s="72"/>
      <c r="I80" s="69"/>
      <c r="J80" s="69"/>
      <c r="K80" s="115">
        <f>Table3812[[#This Row],[Nr of
trips]]*Table3812[[#This Row],[Nr of
people]]*Table3812[[#This Row],[Cost per roundtrip]]+Table3812[[#This Row],[Nr of
trips]]*Table3812[[#This Row],[Nr of
people]]*Table3812[[#This Row],[Nr of Days
per trip]]*Table3812[[#This Row],[Per Diem]]</f>
        <v>0</v>
      </c>
      <c r="L80" s="69">
        <f>Table3812[[#This Row],[Extended cost]]*$P$2</f>
        <v>0</v>
      </c>
      <c r="M80" s="69">
        <f>Table3812[[#This Row],[Extended cost]]+Table3812[[#This Row],[Profit]]</f>
        <v>0</v>
      </c>
    </row>
    <row r="81" spans="2:13" x14ac:dyDescent="0.3">
      <c r="B81" s="213" t="s">
        <v>366</v>
      </c>
      <c r="C81" s="126" t="s">
        <v>437</v>
      </c>
      <c r="E81" s="5"/>
      <c r="F81" s="72"/>
      <c r="G81" s="72"/>
      <c r="H81" s="72"/>
      <c r="I81" s="69"/>
      <c r="J81" s="69"/>
      <c r="K81" s="115">
        <f>Table3812[[#This Row],[Nr of
trips]]*Table3812[[#This Row],[Nr of
people]]*Table3812[[#This Row],[Cost per roundtrip]]+Table3812[[#This Row],[Nr of
trips]]*Table3812[[#This Row],[Nr of
people]]*Table3812[[#This Row],[Nr of Days
per trip]]*Table3812[[#This Row],[Per Diem]]</f>
        <v>0</v>
      </c>
      <c r="L81" s="69">
        <f>Table3812[[#This Row],[Extended cost]]*$P$2</f>
        <v>0</v>
      </c>
      <c r="M81" s="69">
        <f>Table3812[[#This Row],[Extended cost]]+Table3812[[#This Row],[Profit]]</f>
        <v>0</v>
      </c>
    </row>
    <row r="82" spans="2:13" x14ac:dyDescent="0.3">
      <c r="B82" s="213" t="s">
        <v>368</v>
      </c>
      <c r="C82" s="126" t="s">
        <v>437</v>
      </c>
      <c r="E82" s="5"/>
      <c r="F82" s="72"/>
      <c r="G82" s="72"/>
      <c r="H82" s="72"/>
      <c r="I82" s="69"/>
      <c r="J82" s="69"/>
      <c r="K82" s="115">
        <f>Table3812[[#This Row],[Nr of
trips]]*Table3812[[#This Row],[Nr of
people]]*Table3812[[#This Row],[Cost per roundtrip]]+Table3812[[#This Row],[Nr of
trips]]*Table3812[[#This Row],[Nr of
people]]*Table3812[[#This Row],[Nr of Days
per trip]]*Table3812[[#This Row],[Per Diem]]</f>
        <v>0</v>
      </c>
      <c r="L82" s="69">
        <f>Table3812[[#This Row],[Extended cost]]*$P$2</f>
        <v>0</v>
      </c>
      <c r="M82" s="69">
        <f>Table3812[[#This Row],[Extended cost]]+Table3812[[#This Row],[Profit]]</f>
        <v>0</v>
      </c>
    </row>
    <row r="83" spans="2:13" x14ac:dyDescent="0.3">
      <c r="B83" s="213" t="s">
        <v>369</v>
      </c>
      <c r="C83" s="126" t="s">
        <v>437</v>
      </c>
      <c r="E83" s="5"/>
      <c r="F83" s="72"/>
      <c r="G83" s="72"/>
      <c r="H83" s="72"/>
      <c r="I83" s="69"/>
      <c r="J83" s="69"/>
      <c r="K83" s="115">
        <f>Table3812[[#This Row],[Nr of
trips]]*Table3812[[#This Row],[Nr of
people]]*Table3812[[#This Row],[Cost per roundtrip]]+Table3812[[#This Row],[Nr of
trips]]*Table3812[[#This Row],[Nr of
people]]*Table3812[[#This Row],[Nr of Days
per trip]]*Table3812[[#This Row],[Per Diem]]</f>
        <v>0</v>
      </c>
      <c r="L83" s="69">
        <f>Table3812[[#This Row],[Extended cost]]*$P$2</f>
        <v>0</v>
      </c>
      <c r="M83" s="69">
        <f>Table3812[[#This Row],[Extended cost]]+Table3812[[#This Row],[Profit]]</f>
        <v>0</v>
      </c>
    </row>
    <row r="84" spans="2:13" x14ac:dyDescent="0.3">
      <c r="B84" s="213" t="s">
        <v>370</v>
      </c>
      <c r="C84" s="126" t="s">
        <v>437</v>
      </c>
      <c r="E84" s="5"/>
      <c r="F84" s="72"/>
      <c r="G84" s="72"/>
      <c r="H84" s="72"/>
      <c r="I84" s="69"/>
      <c r="J84" s="69"/>
      <c r="K84" s="115">
        <f>Table3812[[#This Row],[Nr of
trips]]*Table3812[[#This Row],[Nr of
people]]*Table3812[[#This Row],[Cost per roundtrip]]+Table3812[[#This Row],[Nr of
trips]]*Table3812[[#This Row],[Nr of
people]]*Table3812[[#This Row],[Nr of Days
per trip]]*Table3812[[#This Row],[Per Diem]]</f>
        <v>0</v>
      </c>
      <c r="L84" s="69">
        <f>Table3812[[#This Row],[Extended cost]]*$P$2</f>
        <v>0</v>
      </c>
      <c r="M84" s="69">
        <f>Table3812[[#This Row],[Extended cost]]+Table3812[[#This Row],[Profit]]</f>
        <v>0</v>
      </c>
    </row>
    <row r="85" spans="2:13" x14ac:dyDescent="0.3">
      <c r="B85" s="213" t="s">
        <v>1636</v>
      </c>
      <c r="C85" s="126" t="s">
        <v>437</v>
      </c>
      <c r="E85" s="5"/>
      <c r="F85" s="72"/>
      <c r="G85" s="72"/>
      <c r="H85" s="72"/>
      <c r="I85" s="69"/>
      <c r="J85" s="69"/>
      <c r="K85" s="115">
        <f>Table3812[[#This Row],[Nr of
trips]]*Table3812[[#This Row],[Nr of
people]]*Table3812[[#This Row],[Cost per roundtrip]]+Table3812[[#This Row],[Nr of
trips]]*Table3812[[#This Row],[Nr of
people]]*Table3812[[#This Row],[Nr of Days
per trip]]*Table3812[[#This Row],[Per Diem]]</f>
        <v>0</v>
      </c>
      <c r="L85" s="69">
        <f>Table3812[[#This Row],[Extended cost]]*$P$2</f>
        <v>0</v>
      </c>
      <c r="M85" s="69">
        <f>Table3812[[#This Row],[Extended cost]]+Table3812[[#This Row],[Profit]]</f>
        <v>0</v>
      </c>
    </row>
    <row r="86" spans="2:13" x14ac:dyDescent="0.3">
      <c r="B86" s="213" t="s">
        <v>1637</v>
      </c>
      <c r="C86" s="126" t="s">
        <v>437</v>
      </c>
      <c r="E86" s="5"/>
      <c r="F86" s="72"/>
      <c r="G86" s="72"/>
      <c r="H86" s="72"/>
      <c r="I86" s="69"/>
      <c r="J86" s="69"/>
      <c r="K86" s="115">
        <f>Table3812[[#This Row],[Nr of
trips]]*Table3812[[#This Row],[Nr of
people]]*Table3812[[#This Row],[Cost per roundtrip]]+Table3812[[#This Row],[Nr of
trips]]*Table3812[[#This Row],[Nr of
people]]*Table3812[[#This Row],[Nr of Days
per trip]]*Table3812[[#This Row],[Per Diem]]</f>
        <v>0</v>
      </c>
      <c r="L86" s="69">
        <f>Table3812[[#This Row],[Extended cost]]*$P$2</f>
        <v>0</v>
      </c>
      <c r="M86" s="69">
        <f>Table3812[[#This Row],[Extended cost]]+Table3812[[#This Row],[Profit]]</f>
        <v>0</v>
      </c>
    </row>
    <row r="87" spans="2:13" x14ac:dyDescent="0.3">
      <c r="B87" s="213" t="s">
        <v>1638</v>
      </c>
      <c r="C87" s="126" t="s">
        <v>437</v>
      </c>
      <c r="E87" s="5"/>
      <c r="F87" s="72"/>
      <c r="G87" s="72"/>
      <c r="H87" s="72"/>
      <c r="I87" s="69"/>
      <c r="J87" s="69"/>
      <c r="K87" s="115">
        <f>Table3812[[#This Row],[Nr of
trips]]*Table3812[[#This Row],[Nr of
people]]*Table3812[[#This Row],[Cost per roundtrip]]+Table3812[[#This Row],[Nr of
trips]]*Table3812[[#This Row],[Nr of
people]]*Table3812[[#This Row],[Nr of Days
per trip]]*Table3812[[#This Row],[Per Diem]]</f>
        <v>0</v>
      </c>
      <c r="L87" s="69">
        <f>Table3812[[#This Row],[Extended cost]]*$P$2</f>
        <v>0</v>
      </c>
      <c r="M87" s="69">
        <f>Table3812[[#This Row],[Extended cost]]+Table3812[[#This Row],[Profit]]</f>
        <v>0</v>
      </c>
    </row>
    <row r="88" spans="2:13" x14ac:dyDescent="0.3">
      <c r="B88" s="213" t="s">
        <v>1639</v>
      </c>
      <c r="C88" s="126" t="s">
        <v>437</v>
      </c>
      <c r="E88" s="5"/>
      <c r="F88" s="72"/>
      <c r="G88" s="72"/>
      <c r="H88" s="72"/>
      <c r="I88" s="69"/>
      <c r="J88" s="69"/>
      <c r="K88" s="115">
        <f>Table3812[[#This Row],[Nr of
trips]]*Table3812[[#This Row],[Nr of
people]]*Table3812[[#This Row],[Cost per roundtrip]]+Table3812[[#This Row],[Nr of
trips]]*Table3812[[#This Row],[Nr of
people]]*Table3812[[#This Row],[Nr of Days
per trip]]*Table3812[[#This Row],[Per Diem]]</f>
        <v>0</v>
      </c>
      <c r="L88" s="69">
        <f>Table3812[[#This Row],[Extended cost]]*$P$2</f>
        <v>0</v>
      </c>
      <c r="M88" s="69">
        <f>Table3812[[#This Row],[Extended cost]]+Table3812[[#This Row],[Profit]]</f>
        <v>0</v>
      </c>
    </row>
    <row r="89" spans="2:13" x14ac:dyDescent="0.3">
      <c r="B89" s="213" t="s">
        <v>1640</v>
      </c>
      <c r="C89" s="126" t="s">
        <v>437</v>
      </c>
      <c r="E89" s="5"/>
      <c r="F89" s="72"/>
      <c r="G89" s="72"/>
      <c r="H89" s="72"/>
      <c r="I89" s="69"/>
      <c r="J89" s="69"/>
      <c r="K89" s="115">
        <f>Table3812[[#This Row],[Nr of
trips]]*Table3812[[#This Row],[Nr of
people]]*Table3812[[#This Row],[Cost per roundtrip]]+Table3812[[#This Row],[Nr of
trips]]*Table3812[[#This Row],[Nr of
people]]*Table3812[[#This Row],[Nr of Days
per trip]]*Table3812[[#This Row],[Per Diem]]</f>
        <v>0</v>
      </c>
      <c r="L89" s="69">
        <f>Table3812[[#This Row],[Extended cost]]*$P$2</f>
        <v>0</v>
      </c>
      <c r="M89" s="69">
        <f>Table3812[[#This Row],[Extended cost]]+Table3812[[#This Row],[Profit]]</f>
        <v>0</v>
      </c>
    </row>
    <row r="90" spans="2:13" x14ac:dyDescent="0.3">
      <c r="B90" s="213" t="s">
        <v>1641</v>
      </c>
      <c r="C90" s="126" t="s">
        <v>437</v>
      </c>
      <c r="E90" s="5"/>
      <c r="F90" s="72"/>
      <c r="G90" s="72"/>
      <c r="H90" s="72"/>
      <c r="I90" s="69"/>
      <c r="J90" s="69"/>
      <c r="K90" s="115">
        <f>Table3812[[#This Row],[Nr of
trips]]*Table3812[[#This Row],[Nr of
people]]*Table3812[[#This Row],[Cost per roundtrip]]+Table3812[[#This Row],[Nr of
trips]]*Table3812[[#This Row],[Nr of
people]]*Table3812[[#This Row],[Nr of Days
per trip]]*Table3812[[#This Row],[Per Diem]]</f>
        <v>0</v>
      </c>
      <c r="L90" s="69">
        <f>Table3812[[#This Row],[Extended cost]]*$P$2</f>
        <v>0</v>
      </c>
      <c r="M90" s="69">
        <f>Table3812[[#This Row],[Extended cost]]+Table3812[[#This Row],[Profit]]</f>
        <v>0</v>
      </c>
    </row>
    <row r="91" spans="2:13" x14ac:dyDescent="0.3">
      <c r="B91" s="213" t="s">
        <v>1642</v>
      </c>
      <c r="C91" s="126" t="s">
        <v>437</v>
      </c>
      <c r="E91" s="5"/>
      <c r="F91" s="72"/>
      <c r="G91" s="72"/>
      <c r="H91" s="72"/>
      <c r="I91" s="69"/>
      <c r="J91" s="69"/>
      <c r="K91" s="115">
        <f>Table3812[[#This Row],[Nr of
trips]]*Table3812[[#This Row],[Nr of
people]]*Table3812[[#This Row],[Cost per roundtrip]]+Table3812[[#This Row],[Nr of
trips]]*Table3812[[#This Row],[Nr of
people]]*Table3812[[#This Row],[Nr of Days
per trip]]*Table3812[[#This Row],[Per Diem]]</f>
        <v>0</v>
      </c>
      <c r="L91" s="69">
        <f>Table3812[[#This Row],[Extended cost]]*$P$2</f>
        <v>0</v>
      </c>
      <c r="M91" s="69">
        <f>Table3812[[#This Row],[Extended cost]]+Table3812[[#This Row],[Profit]]</f>
        <v>0</v>
      </c>
    </row>
    <row r="92" spans="2:13" x14ac:dyDescent="0.3">
      <c r="B92" s="213" t="s">
        <v>1643</v>
      </c>
      <c r="C92" s="126" t="s">
        <v>437</v>
      </c>
      <c r="E92" s="5"/>
      <c r="F92" s="72"/>
      <c r="G92" s="72"/>
      <c r="H92" s="72"/>
      <c r="I92" s="69"/>
      <c r="J92" s="69"/>
      <c r="K92" s="115">
        <f>Table3812[[#This Row],[Nr of
trips]]*Table3812[[#This Row],[Nr of
people]]*Table3812[[#This Row],[Cost per roundtrip]]+Table3812[[#This Row],[Nr of
trips]]*Table3812[[#This Row],[Nr of
people]]*Table3812[[#This Row],[Nr of Days
per trip]]*Table3812[[#This Row],[Per Diem]]</f>
        <v>0</v>
      </c>
      <c r="L92" s="69">
        <f>Table3812[[#This Row],[Extended cost]]*$P$2</f>
        <v>0</v>
      </c>
      <c r="M92" s="69">
        <f>Table3812[[#This Row],[Extended cost]]+Table3812[[#This Row],[Profit]]</f>
        <v>0</v>
      </c>
    </row>
    <row r="93" spans="2:13" x14ac:dyDescent="0.3">
      <c r="B93" s="213" t="s">
        <v>1644</v>
      </c>
      <c r="C93" s="126" t="s">
        <v>437</v>
      </c>
      <c r="E93" s="5"/>
      <c r="F93" s="72"/>
      <c r="G93" s="72"/>
      <c r="H93" s="72"/>
      <c r="I93" s="69"/>
      <c r="J93" s="69"/>
      <c r="K93" s="115">
        <f>Table3812[[#This Row],[Nr of
trips]]*Table3812[[#This Row],[Nr of
people]]*Table3812[[#This Row],[Cost per roundtrip]]+Table3812[[#This Row],[Nr of
trips]]*Table3812[[#This Row],[Nr of
people]]*Table3812[[#This Row],[Nr of Days
per trip]]*Table3812[[#This Row],[Per Diem]]</f>
        <v>0</v>
      </c>
      <c r="L93" s="69">
        <f>Table3812[[#This Row],[Extended cost]]*$P$2</f>
        <v>0</v>
      </c>
      <c r="M93" s="69">
        <f>Table3812[[#This Row],[Extended cost]]+Table3812[[#This Row],[Profit]]</f>
        <v>0</v>
      </c>
    </row>
    <row r="94" spans="2:13" x14ac:dyDescent="0.3">
      <c r="B94" s="213" t="s">
        <v>1645</v>
      </c>
      <c r="C94" s="126" t="s">
        <v>437</v>
      </c>
      <c r="E94" s="5"/>
      <c r="F94" s="72"/>
      <c r="G94" s="72"/>
      <c r="H94" s="72"/>
      <c r="I94" s="69"/>
      <c r="J94" s="69"/>
      <c r="K94" s="115">
        <f>Table3812[[#This Row],[Nr of
trips]]*Table3812[[#This Row],[Nr of
people]]*Table3812[[#This Row],[Cost per roundtrip]]+Table3812[[#This Row],[Nr of
trips]]*Table3812[[#This Row],[Nr of
people]]*Table3812[[#This Row],[Nr of Days
per trip]]*Table3812[[#This Row],[Per Diem]]</f>
        <v>0</v>
      </c>
      <c r="L94" s="69">
        <f>Table3812[[#This Row],[Extended cost]]*$P$2</f>
        <v>0</v>
      </c>
      <c r="M94" s="69">
        <f>Table3812[[#This Row],[Extended cost]]+Table3812[[#This Row],[Profit]]</f>
        <v>0</v>
      </c>
    </row>
    <row r="95" spans="2:13" x14ac:dyDescent="0.3">
      <c r="B95" s="213" t="s">
        <v>1646</v>
      </c>
      <c r="C95" s="126" t="s">
        <v>437</v>
      </c>
      <c r="E95" s="5"/>
      <c r="F95" s="72"/>
      <c r="G95" s="72"/>
      <c r="H95" s="72"/>
      <c r="I95" s="69"/>
      <c r="J95" s="69"/>
      <c r="K95" s="115">
        <f>Table3812[[#This Row],[Nr of
trips]]*Table3812[[#This Row],[Nr of
people]]*Table3812[[#This Row],[Cost per roundtrip]]+Table3812[[#This Row],[Nr of
trips]]*Table3812[[#This Row],[Nr of
people]]*Table3812[[#This Row],[Nr of Days
per trip]]*Table3812[[#This Row],[Per Diem]]</f>
        <v>0</v>
      </c>
      <c r="L95" s="69">
        <f>Table3812[[#This Row],[Extended cost]]*$P$2</f>
        <v>0</v>
      </c>
      <c r="M95" s="69">
        <f>Table3812[[#This Row],[Extended cost]]+Table3812[[#This Row],[Profit]]</f>
        <v>0</v>
      </c>
    </row>
    <row r="96" spans="2:13" x14ac:dyDescent="0.3">
      <c r="B96" s="213" t="s">
        <v>1647</v>
      </c>
      <c r="C96" s="126" t="s">
        <v>437</v>
      </c>
      <c r="E96" s="5"/>
      <c r="F96" s="72"/>
      <c r="G96" s="72"/>
      <c r="H96" s="72"/>
      <c r="I96" s="69"/>
      <c r="J96" s="69"/>
      <c r="K96" s="115">
        <f>Table3812[[#This Row],[Nr of
trips]]*Table3812[[#This Row],[Nr of
people]]*Table3812[[#This Row],[Cost per roundtrip]]+Table3812[[#This Row],[Nr of
trips]]*Table3812[[#This Row],[Nr of
people]]*Table3812[[#This Row],[Nr of Days
per trip]]*Table3812[[#This Row],[Per Diem]]</f>
        <v>0</v>
      </c>
      <c r="L96" s="69">
        <f>Table3812[[#This Row],[Extended cost]]*$P$2</f>
        <v>0</v>
      </c>
      <c r="M96" s="69">
        <f>Table3812[[#This Row],[Extended cost]]+Table3812[[#This Row],[Profit]]</f>
        <v>0</v>
      </c>
    </row>
    <row r="97" spans="2:13" x14ac:dyDescent="0.3">
      <c r="B97" s="213" t="s">
        <v>1648</v>
      </c>
      <c r="C97" s="126" t="s">
        <v>437</v>
      </c>
      <c r="E97" s="5"/>
      <c r="F97" s="72"/>
      <c r="G97" s="72"/>
      <c r="H97" s="72"/>
      <c r="I97" s="69"/>
      <c r="J97" s="69"/>
      <c r="K97" s="115">
        <f>Table3812[[#This Row],[Nr of
trips]]*Table3812[[#This Row],[Nr of
people]]*Table3812[[#This Row],[Cost per roundtrip]]+Table3812[[#This Row],[Nr of
trips]]*Table3812[[#This Row],[Nr of
people]]*Table3812[[#This Row],[Nr of Days
per trip]]*Table3812[[#This Row],[Per Diem]]</f>
        <v>0</v>
      </c>
      <c r="L97" s="69">
        <f>Table3812[[#This Row],[Extended cost]]*$P$2</f>
        <v>0</v>
      </c>
      <c r="M97" s="69">
        <f>Table3812[[#This Row],[Extended cost]]+Table3812[[#This Row],[Profit]]</f>
        <v>0</v>
      </c>
    </row>
    <row r="98" spans="2:13" x14ac:dyDescent="0.3">
      <c r="B98" s="213" t="s">
        <v>1649</v>
      </c>
      <c r="C98" s="126" t="s">
        <v>437</v>
      </c>
      <c r="E98" s="5"/>
      <c r="F98" s="72"/>
      <c r="G98" s="72"/>
      <c r="H98" s="72"/>
      <c r="I98" s="69"/>
      <c r="J98" s="69"/>
      <c r="K98" s="115">
        <f>Table3812[[#This Row],[Nr of
trips]]*Table3812[[#This Row],[Nr of
people]]*Table3812[[#This Row],[Cost per roundtrip]]+Table3812[[#This Row],[Nr of
trips]]*Table3812[[#This Row],[Nr of
people]]*Table3812[[#This Row],[Nr of Days
per trip]]*Table3812[[#This Row],[Per Diem]]</f>
        <v>0</v>
      </c>
      <c r="L98" s="69">
        <f>Table3812[[#This Row],[Extended cost]]*$P$2</f>
        <v>0</v>
      </c>
      <c r="M98" s="69">
        <f>Table3812[[#This Row],[Extended cost]]+Table3812[[#This Row],[Profit]]</f>
        <v>0</v>
      </c>
    </row>
    <row r="99" spans="2:13" x14ac:dyDescent="0.3">
      <c r="B99" s="213" t="s">
        <v>1650</v>
      </c>
      <c r="C99" s="126" t="s">
        <v>437</v>
      </c>
      <c r="E99" s="5"/>
      <c r="I99" s="69"/>
      <c r="J99" s="69"/>
      <c r="K99" s="115">
        <f>Table3812[[#This Row],[Nr of
trips]]*Table3812[[#This Row],[Nr of
people]]*Table3812[[#This Row],[Cost per roundtrip]]+Table3812[[#This Row],[Nr of
trips]]*Table3812[[#This Row],[Nr of
people]]*Table3812[[#This Row],[Nr of Days
per trip]]*Table3812[[#This Row],[Per Diem]]</f>
        <v>0</v>
      </c>
      <c r="L99" s="69">
        <f>Table3812[[#This Row],[Extended cost]]*$P$2</f>
        <v>0</v>
      </c>
      <c r="M99" s="69">
        <f>Table3812[[#This Row],[Extended cost]]+Table3812[[#This Row],[Profit]]</f>
        <v>0</v>
      </c>
    </row>
    <row r="100" spans="2:13" x14ac:dyDescent="0.3">
      <c r="B100" s="213" t="s">
        <v>1651</v>
      </c>
      <c r="C100" s="126" t="s">
        <v>437</v>
      </c>
      <c r="E100" s="5"/>
      <c r="I100" s="140"/>
      <c r="J100" s="140"/>
      <c r="K100" s="115">
        <f>Table3812[[#This Row],[Nr of
trips]]*Table3812[[#This Row],[Nr of
people]]*Table3812[[#This Row],[Cost per roundtrip]]+Table3812[[#This Row],[Nr of
trips]]*Table3812[[#This Row],[Nr of
people]]*Table3812[[#This Row],[Nr of Days
per trip]]*Table3812[[#This Row],[Per Diem]]</f>
        <v>0</v>
      </c>
      <c r="L100" s="69">
        <f>Table3812[[#This Row],[Extended cost]]*$P$2</f>
        <v>0</v>
      </c>
      <c r="M100" s="69">
        <f>Table3812[[#This Row],[Extended cost]]+Table3812[[#This Row],[Profit]]</f>
        <v>0</v>
      </c>
    </row>
    <row r="101" spans="2:13" x14ac:dyDescent="0.3">
      <c r="B101" s="213" t="s">
        <v>1652</v>
      </c>
      <c r="C101" s="126" t="s">
        <v>437</v>
      </c>
      <c r="E101" s="5"/>
      <c r="I101" s="140"/>
      <c r="J101" s="140"/>
      <c r="K101" s="115">
        <f>Table3812[[#This Row],[Nr of
trips]]*Table3812[[#This Row],[Nr of
people]]*Table3812[[#This Row],[Cost per roundtrip]]+Table3812[[#This Row],[Nr of
trips]]*Table3812[[#This Row],[Nr of
people]]*Table3812[[#This Row],[Nr of Days
per trip]]*Table3812[[#This Row],[Per Diem]]</f>
        <v>0</v>
      </c>
      <c r="L101" s="69">
        <f>Table3812[[#This Row],[Extended cost]]*$P$2</f>
        <v>0</v>
      </c>
      <c r="M101" s="69">
        <f>Table3812[[#This Row],[Extended cost]]+Table3812[[#This Row],[Profit]]</f>
        <v>0</v>
      </c>
    </row>
    <row r="102" spans="2:13" x14ac:dyDescent="0.3">
      <c r="B102" s="213" t="s">
        <v>1653</v>
      </c>
      <c r="C102" s="126" t="s">
        <v>437</v>
      </c>
      <c r="E102" s="5"/>
      <c r="I102" s="140"/>
      <c r="J102" s="140"/>
      <c r="K102" s="115">
        <f>Table3812[[#This Row],[Nr of
trips]]*Table3812[[#This Row],[Nr of
people]]*Table3812[[#This Row],[Cost per roundtrip]]+Table3812[[#This Row],[Nr of
trips]]*Table3812[[#This Row],[Nr of
people]]*Table3812[[#This Row],[Nr of Days
per trip]]*Table3812[[#This Row],[Per Diem]]</f>
        <v>0</v>
      </c>
      <c r="L102" s="69">
        <f>Table3812[[#This Row],[Extended cost]]*$P$2</f>
        <v>0</v>
      </c>
      <c r="M102" s="69">
        <f>Table3812[[#This Row],[Extended cost]]+Table3812[[#This Row],[Profit]]</f>
        <v>0</v>
      </c>
    </row>
    <row r="103" spans="2:13" x14ac:dyDescent="0.3">
      <c r="B103" s="213" t="s">
        <v>1654</v>
      </c>
      <c r="C103" s="126" t="s">
        <v>437</v>
      </c>
      <c r="E103" s="5"/>
      <c r="I103" s="140"/>
      <c r="J103" s="140"/>
      <c r="K103" s="115">
        <f>Table3812[[#This Row],[Nr of
trips]]*Table3812[[#This Row],[Nr of
people]]*Table3812[[#This Row],[Cost per roundtrip]]+Table3812[[#This Row],[Nr of
trips]]*Table3812[[#This Row],[Nr of
people]]*Table3812[[#This Row],[Nr of Days
per trip]]*Table3812[[#This Row],[Per Diem]]</f>
        <v>0</v>
      </c>
      <c r="L103" s="69">
        <f>Table3812[[#This Row],[Extended cost]]*$P$2</f>
        <v>0</v>
      </c>
      <c r="M103" s="69">
        <f>Table3812[[#This Row],[Extended cost]]+Table3812[[#This Row],[Profit]]</f>
        <v>0</v>
      </c>
    </row>
    <row r="104" spans="2:13" x14ac:dyDescent="0.3">
      <c r="B104" s="213" t="s">
        <v>1655</v>
      </c>
      <c r="C104" s="126" t="s">
        <v>437</v>
      </c>
      <c r="E104" s="5"/>
      <c r="I104" s="140"/>
      <c r="J104" s="140"/>
      <c r="K104" s="115">
        <f>Table3812[[#This Row],[Nr of
trips]]*Table3812[[#This Row],[Nr of
people]]*Table3812[[#This Row],[Cost per roundtrip]]+Table3812[[#This Row],[Nr of
trips]]*Table3812[[#This Row],[Nr of
people]]*Table3812[[#This Row],[Nr of Days
per trip]]*Table3812[[#This Row],[Per Diem]]</f>
        <v>0</v>
      </c>
      <c r="L104" s="69">
        <f>Table3812[[#This Row],[Extended cost]]*$P$2</f>
        <v>0</v>
      </c>
      <c r="M104" s="69">
        <f>Table3812[[#This Row],[Extended cost]]+Table3812[[#This Row],[Profit]]</f>
        <v>0</v>
      </c>
    </row>
    <row r="105" spans="2:13" x14ac:dyDescent="0.3">
      <c r="B105" s="213" t="s">
        <v>1656</v>
      </c>
      <c r="C105" s="126" t="s">
        <v>437</v>
      </c>
      <c r="E105" s="5"/>
      <c r="I105" s="140"/>
      <c r="J105" s="140"/>
      <c r="K105" s="115">
        <f>Table3812[[#This Row],[Nr of
trips]]*Table3812[[#This Row],[Nr of
people]]*Table3812[[#This Row],[Cost per roundtrip]]+Table3812[[#This Row],[Nr of
trips]]*Table3812[[#This Row],[Nr of
people]]*Table3812[[#This Row],[Nr of Days
per trip]]*Table3812[[#This Row],[Per Diem]]</f>
        <v>0</v>
      </c>
      <c r="L105" s="69">
        <f>Table3812[[#This Row],[Extended cost]]*$P$2</f>
        <v>0</v>
      </c>
      <c r="M105" s="69">
        <f>Table3812[[#This Row],[Extended cost]]+Table3812[[#This Row],[Profit]]</f>
        <v>0</v>
      </c>
    </row>
    <row r="106" spans="2:13" x14ac:dyDescent="0.3">
      <c r="B106" s="213" t="s">
        <v>1657</v>
      </c>
      <c r="C106" s="126" t="s">
        <v>437</v>
      </c>
      <c r="E106" s="5"/>
      <c r="I106" s="140"/>
      <c r="J106" s="140"/>
      <c r="K106" s="115">
        <f>Table3812[[#This Row],[Nr of
trips]]*Table3812[[#This Row],[Nr of
people]]*Table3812[[#This Row],[Cost per roundtrip]]+Table3812[[#This Row],[Nr of
trips]]*Table3812[[#This Row],[Nr of
people]]*Table3812[[#This Row],[Nr of Days
per trip]]*Table3812[[#This Row],[Per Diem]]</f>
        <v>0</v>
      </c>
      <c r="L106" s="69">
        <f>Table3812[[#This Row],[Extended cost]]*$P$2</f>
        <v>0</v>
      </c>
      <c r="M106" s="69">
        <f>Table3812[[#This Row],[Extended cost]]+Table3812[[#This Row],[Profit]]</f>
        <v>0</v>
      </c>
    </row>
    <row r="107" spans="2:13" x14ac:dyDescent="0.3">
      <c r="B107" s="213" t="s">
        <v>1658</v>
      </c>
      <c r="C107" s="126" t="s">
        <v>437</v>
      </c>
      <c r="E107" s="5"/>
      <c r="I107" s="140"/>
      <c r="J107" s="140"/>
      <c r="K107" s="115">
        <f>Table3812[[#This Row],[Nr of
trips]]*Table3812[[#This Row],[Nr of
people]]*Table3812[[#This Row],[Cost per roundtrip]]+Table3812[[#This Row],[Nr of
trips]]*Table3812[[#This Row],[Nr of
people]]*Table3812[[#This Row],[Nr of Days
per trip]]*Table3812[[#This Row],[Per Diem]]</f>
        <v>0</v>
      </c>
      <c r="L107" s="69">
        <f>Table3812[[#This Row],[Extended cost]]*$P$2</f>
        <v>0</v>
      </c>
      <c r="M107" s="69">
        <f>Table3812[[#This Row],[Extended cost]]+Table3812[[#This Row],[Profit]]</f>
        <v>0</v>
      </c>
    </row>
    <row r="108" spans="2:13" x14ac:dyDescent="0.3">
      <c r="B108" s="213" t="s">
        <v>1687</v>
      </c>
      <c r="C108" s="126" t="s">
        <v>437</v>
      </c>
      <c r="E108" s="5"/>
      <c r="I108" s="140"/>
      <c r="J108" s="140"/>
      <c r="K108" s="115">
        <f>Table3812[[#This Row],[Nr of
trips]]*Table3812[[#This Row],[Nr of
people]]*Table3812[[#This Row],[Cost per roundtrip]]+Table3812[[#This Row],[Nr of
trips]]*Table3812[[#This Row],[Nr of
people]]*Table3812[[#This Row],[Nr of Days
per trip]]*Table3812[[#This Row],[Per Diem]]</f>
        <v>0</v>
      </c>
      <c r="L108" s="69">
        <f>Table3812[[#This Row],[Extended cost]]*$P$2</f>
        <v>0</v>
      </c>
      <c r="M108" s="69">
        <f>Table3812[[#This Row],[Extended cost]]+Table3812[[#This Row],[Profit]]</f>
        <v>0</v>
      </c>
    </row>
    <row r="109" spans="2:13" x14ac:dyDescent="0.3">
      <c r="B109" s="213" t="s">
        <v>1659</v>
      </c>
      <c r="C109" s="126" t="s">
        <v>437</v>
      </c>
      <c r="E109" s="5"/>
      <c r="I109" s="140"/>
      <c r="J109" s="140"/>
      <c r="K109" s="115">
        <f>Table3812[[#This Row],[Nr of
trips]]*Table3812[[#This Row],[Nr of
people]]*Table3812[[#This Row],[Cost per roundtrip]]+Table3812[[#This Row],[Nr of
trips]]*Table3812[[#This Row],[Nr of
people]]*Table3812[[#This Row],[Nr of Days
per trip]]*Table3812[[#This Row],[Per Diem]]</f>
        <v>0</v>
      </c>
      <c r="L109" s="69">
        <f>Table3812[[#This Row],[Extended cost]]*$P$2</f>
        <v>0</v>
      </c>
      <c r="M109" s="69">
        <f>Table3812[[#This Row],[Extended cost]]+Table3812[[#This Row],[Profit]]</f>
        <v>0</v>
      </c>
    </row>
    <row r="110" spans="2:13" x14ac:dyDescent="0.3">
      <c r="B110" s="213" t="s">
        <v>1660</v>
      </c>
      <c r="C110" s="126" t="s">
        <v>437</v>
      </c>
      <c r="E110" s="5"/>
      <c r="I110" s="140"/>
      <c r="J110" s="140"/>
      <c r="K110" s="115">
        <f>Table3812[[#This Row],[Nr of
trips]]*Table3812[[#This Row],[Nr of
people]]*Table3812[[#This Row],[Cost per roundtrip]]+Table3812[[#This Row],[Nr of
trips]]*Table3812[[#This Row],[Nr of
people]]*Table3812[[#This Row],[Nr of Days
per trip]]*Table3812[[#This Row],[Per Diem]]</f>
        <v>0</v>
      </c>
      <c r="L110" s="69">
        <f>Table3812[[#This Row],[Extended cost]]*$P$2</f>
        <v>0</v>
      </c>
      <c r="M110" s="69">
        <f>Table3812[[#This Row],[Extended cost]]+Table3812[[#This Row],[Profit]]</f>
        <v>0</v>
      </c>
    </row>
    <row r="111" spans="2:13" x14ac:dyDescent="0.3">
      <c r="B111" s="213" t="s">
        <v>1702</v>
      </c>
      <c r="C111" s="126" t="s">
        <v>437</v>
      </c>
      <c r="E111" s="5"/>
      <c r="I111" s="140"/>
      <c r="J111" s="140"/>
      <c r="K111" s="115">
        <f>Table3812[[#This Row],[Nr of
trips]]*Table3812[[#This Row],[Nr of
people]]*Table3812[[#This Row],[Cost per roundtrip]]+Table3812[[#This Row],[Nr of
trips]]*Table3812[[#This Row],[Nr of
people]]*Table3812[[#This Row],[Nr of Days
per trip]]*Table3812[[#This Row],[Per Diem]]</f>
        <v>0</v>
      </c>
      <c r="L111" s="69">
        <f>Table3812[[#This Row],[Extended cost]]*$P$2</f>
        <v>0</v>
      </c>
      <c r="M111" s="69">
        <f>Table3812[[#This Row],[Extended cost]]+Table3812[[#This Row],[Profit]]</f>
        <v>0</v>
      </c>
    </row>
    <row r="112" spans="2:13" x14ac:dyDescent="0.3">
      <c r="B112" s="213" t="s">
        <v>1661</v>
      </c>
      <c r="C112" s="126" t="s">
        <v>437</v>
      </c>
      <c r="E112" s="5"/>
      <c r="I112" s="140"/>
      <c r="J112" s="140"/>
      <c r="K112" s="115">
        <f>Table3812[[#This Row],[Nr of
trips]]*Table3812[[#This Row],[Nr of
people]]*Table3812[[#This Row],[Cost per roundtrip]]+Table3812[[#This Row],[Nr of
trips]]*Table3812[[#This Row],[Nr of
people]]*Table3812[[#This Row],[Nr of Days
per trip]]*Table3812[[#This Row],[Per Diem]]</f>
        <v>0</v>
      </c>
      <c r="L112" s="69">
        <f>Table3812[[#This Row],[Extended cost]]*$P$2</f>
        <v>0</v>
      </c>
      <c r="M112" s="69">
        <f>Table3812[[#This Row],[Extended cost]]+Table3812[[#This Row],[Profit]]</f>
        <v>0</v>
      </c>
    </row>
    <row r="113" spans="2:13" x14ac:dyDescent="0.3">
      <c r="B113" t="s">
        <v>1662</v>
      </c>
      <c r="C113" s="126" t="s">
        <v>437</v>
      </c>
      <c r="E113" s="508"/>
      <c r="I113" s="69"/>
      <c r="J113" s="69"/>
      <c r="K113" s="115">
        <f>Table3812[[#This Row],[Nr of
trips]]*Table3812[[#This Row],[Nr of
people]]*Table3812[[#This Row],[Cost per roundtrip]]+Table3812[[#This Row],[Nr of
trips]]*Table3812[[#This Row],[Nr of
people]]*Table3812[[#This Row],[Nr of Days
per trip]]*Table3812[[#This Row],[Per Diem]]</f>
        <v>0</v>
      </c>
      <c r="L113" s="69">
        <f>Table3812[[#This Row],[Extended cost]]*$P$2</f>
        <v>0</v>
      </c>
      <c r="M113" s="69">
        <f>Table3812[[#This Row],[Extended cost]]+Table3812[[#This Row],[Profit]]</f>
        <v>0</v>
      </c>
    </row>
    <row r="114" spans="2:13" x14ac:dyDescent="0.3">
      <c r="B114" t="s">
        <v>1663</v>
      </c>
      <c r="C114" s="126" t="s">
        <v>437</v>
      </c>
      <c r="E114" s="508"/>
      <c r="I114" s="69"/>
      <c r="J114" s="69"/>
      <c r="K114" s="115">
        <f>Table3812[[#This Row],[Nr of
trips]]*Table3812[[#This Row],[Nr of
people]]*Table3812[[#This Row],[Cost per roundtrip]]+Table3812[[#This Row],[Nr of
trips]]*Table3812[[#This Row],[Nr of
people]]*Table3812[[#This Row],[Nr of Days
per trip]]*Table3812[[#This Row],[Per Diem]]</f>
        <v>0</v>
      </c>
      <c r="L114" s="69">
        <f>Table3812[[#This Row],[Extended cost]]*$P$2</f>
        <v>0</v>
      </c>
      <c r="M114" s="69">
        <f>Table3812[[#This Row],[Extended cost]]+Table3812[[#This Row],[Profit]]</f>
        <v>0</v>
      </c>
    </row>
    <row r="115" spans="2:13" x14ac:dyDescent="0.3">
      <c r="B115" t="s">
        <v>1664</v>
      </c>
      <c r="C115" s="126" t="s">
        <v>437</v>
      </c>
      <c r="E115" s="508"/>
      <c r="I115" s="69"/>
      <c r="J115" s="69"/>
      <c r="K115" s="115">
        <f>Table3812[[#This Row],[Nr of
trips]]*Table3812[[#This Row],[Nr of
people]]*Table3812[[#This Row],[Cost per roundtrip]]+Table3812[[#This Row],[Nr of
trips]]*Table3812[[#This Row],[Nr of
people]]*Table3812[[#This Row],[Nr of Days
per trip]]*Table3812[[#This Row],[Per Diem]]</f>
        <v>0</v>
      </c>
      <c r="L115" s="69">
        <f>Table3812[[#This Row],[Extended cost]]*$P$2</f>
        <v>0</v>
      </c>
      <c r="M115" s="69">
        <f>Table3812[[#This Row],[Extended cost]]+Table3812[[#This Row],[Profit]]</f>
        <v>0</v>
      </c>
    </row>
    <row r="116" spans="2:13" x14ac:dyDescent="0.3">
      <c r="B116" t="s">
        <v>1665</v>
      </c>
      <c r="C116" s="126" t="s">
        <v>437</v>
      </c>
      <c r="E116" s="508"/>
      <c r="I116" s="69"/>
      <c r="J116" s="69"/>
      <c r="K116" s="115">
        <f>Table3812[[#This Row],[Nr of
trips]]*Table3812[[#This Row],[Nr of
people]]*Table3812[[#This Row],[Cost per roundtrip]]+Table3812[[#This Row],[Nr of
trips]]*Table3812[[#This Row],[Nr of
people]]*Table3812[[#This Row],[Nr of Days
per trip]]*Table3812[[#This Row],[Per Diem]]</f>
        <v>0</v>
      </c>
      <c r="L116" s="69">
        <f>Table3812[[#This Row],[Extended cost]]*$P$2</f>
        <v>0</v>
      </c>
      <c r="M116" s="69">
        <f>Table3812[[#This Row],[Extended cost]]+Table3812[[#This Row],[Profit]]</f>
        <v>0</v>
      </c>
    </row>
    <row r="117" spans="2:13" x14ac:dyDescent="0.3">
      <c r="B117" t="s">
        <v>1688</v>
      </c>
      <c r="C117" s="126" t="s">
        <v>437</v>
      </c>
      <c r="E117" s="508"/>
      <c r="I117" s="69"/>
      <c r="J117" s="69"/>
      <c r="K117" s="115">
        <f>Table3812[[#This Row],[Nr of
trips]]*Table3812[[#This Row],[Nr of
people]]*Table3812[[#This Row],[Cost per roundtrip]]+Table3812[[#This Row],[Nr of
trips]]*Table3812[[#This Row],[Nr of
people]]*Table3812[[#This Row],[Nr of Days
per trip]]*Table3812[[#This Row],[Per Diem]]</f>
        <v>0</v>
      </c>
      <c r="L117" s="69">
        <f>Table3812[[#This Row],[Extended cost]]*$P$2</f>
        <v>0</v>
      </c>
      <c r="M117" s="69">
        <f>Table3812[[#This Row],[Extended cost]]+Table3812[[#This Row],[Profit]]</f>
        <v>0</v>
      </c>
    </row>
    <row r="118" spans="2:13" x14ac:dyDescent="0.3">
      <c r="B118" t="s">
        <v>1666</v>
      </c>
      <c r="C118" s="126" t="s">
        <v>437</v>
      </c>
      <c r="E118" s="508"/>
      <c r="I118" s="69"/>
      <c r="J118" s="69"/>
      <c r="K118" s="115">
        <f>Table3812[[#This Row],[Nr of
trips]]*Table3812[[#This Row],[Nr of
people]]*Table3812[[#This Row],[Cost per roundtrip]]+Table3812[[#This Row],[Nr of
trips]]*Table3812[[#This Row],[Nr of
people]]*Table3812[[#This Row],[Nr of Days
per trip]]*Table3812[[#This Row],[Per Diem]]</f>
        <v>0</v>
      </c>
      <c r="L118" s="69">
        <f>Table3812[[#This Row],[Extended cost]]*$P$2</f>
        <v>0</v>
      </c>
      <c r="M118" s="69">
        <f>Table3812[[#This Row],[Extended cost]]+Table3812[[#This Row],[Profit]]</f>
        <v>0</v>
      </c>
    </row>
    <row r="119" spans="2:13" x14ac:dyDescent="0.3">
      <c r="B119" t="s">
        <v>1689</v>
      </c>
      <c r="C119" s="126" t="s">
        <v>437</v>
      </c>
      <c r="E119" s="518"/>
      <c r="I119" s="69"/>
      <c r="J119" s="69"/>
      <c r="K119" s="115">
        <f>Table3812[[#This Row],[Nr of
trips]]*Table3812[[#This Row],[Nr of
people]]*Table3812[[#This Row],[Cost per roundtrip]]+Table3812[[#This Row],[Nr of
trips]]*Table3812[[#This Row],[Nr of
people]]*Table3812[[#This Row],[Nr of Days
per trip]]*Table3812[[#This Row],[Per Diem]]</f>
        <v>0</v>
      </c>
      <c r="L119" s="69">
        <f>Table3812[[#This Row],[Extended cost]]*$P$2</f>
        <v>0</v>
      </c>
      <c r="M119" s="69">
        <f>Table3812[[#This Row],[Extended cost]]+Table3812[[#This Row],[Profit]]</f>
        <v>0</v>
      </c>
    </row>
    <row r="120" spans="2:13" x14ac:dyDescent="0.3">
      <c r="B120" t="s">
        <v>1690</v>
      </c>
      <c r="C120" s="126" t="s">
        <v>437</v>
      </c>
      <c r="E120" s="518"/>
      <c r="I120" s="512"/>
      <c r="J120" s="512"/>
      <c r="K120" s="115">
        <f>Table3812[[#This Row],[Nr of
trips]]*Table3812[[#This Row],[Nr of
people]]*Table3812[[#This Row],[Cost per roundtrip]]+Table3812[[#This Row],[Nr of
trips]]*Table3812[[#This Row],[Nr of
people]]*Table3812[[#This Row],[Nr of Days
per trip]]*Table3812[[#This Row],[Per Diem]]</f>
        <v>0</v>
      </c>
      <c r="L120" s="69">
        <f>Table3812[[#This Row],[Extended cost]]*$P$2</f>
        <v>0</v>
      </c>
      <c r="M120" s="69">
        <f>Table3812[[#This Row],[Extended cost]]+Table3812[[#This Row],[Profit]]</f>
        <v>0</v>
      </c>
    </row>
    <row r="121" spans="2:13" x14ac:dyDescent="0.3">
      <c r="B121" t="s">
        <v>210</v>
      </c>
      <c r="I121" s="517"/>
      <c r="J121" s="517"/>
      <c r="K121" s="517"/>
      <c r="L121" s="517"/>
      <c r="M121" s="517">
        <f>SUBTOTAL(109,Table3812[Total Cost])</f>
        <v>0</v>
      </c>
    </row>
  </sheetData>
  <mergeCells count="1">
    <mergeCell ref="O1:P1"/>
  </mergeCells>
  <dataValidations count="2">
    <dataValidation type="list" allowBlank="1" showInputMessage="1" showErrorMessage="1" sqref="B3">
      <formula1>Clin_List</formula1>
    </dataValidation>
    <dataValidation type="list" allowBlank="1" showInputMessage="1" showErrorMessage="1" sqref="E3:E120">
      <formula1>rngCurrencies</formula1>
    </dataValidation>
  </dataValidations>
  <pageMargins left="0.70866141732283472" right="0.70866141732283472" top="0.74803149606299213" bottom="0.74803149606299213" header="0.31496062992125984" footer="0.31496062992125984"/>
  <pageSetup paperSize="9" scale="87" fitToHeight="10" orientation="landscape" horizontalDpi="1200" verticalDpi="1200" r:id="rId1"/>
  <headerFooter>
    <oddHeader>&amp;CNATO UNCLASSIFIED&amp;RCO-14252-NNMS</oddHeader>
    <oddFooter>&amp;CNATO UNCLASSIFIED&amp;RCO-14252-NNMS</oddFooter>
  </headerFooter>
  <drawing r:id="rId2"/>
  <legacyDrawing r:id="rId3"/>
  <tableParts count="1">
    <tablePart r:id="rId4"/>
  </tablePart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39997558519241921"/>
    <pageSetUpPr fitToPage="1"/>
  </sheetPr>
  <dimension ref="B1:O121"/>
  <sheetViews>
    <sheetView zoomScale="90" zoomScaleNormal="90" workbookViewId="0">
      <pane ySplit="2" topLeftCell="A3" activePane="bottomLeft" state="frozen"/>
      <selection activeCell="D21" sqref="C21:D21"/>
      <selection pane="bottomLeft" activeCell="E4" sqref="E4"/>
    </sheetView>
  </sheetViews>
  <sheetFormatPr defaultRowHeight="14.4" x14ac:dyDescent="0.3"/>
  <cols>
    <col min="1" max="1" width="1.88671875" customWidth="1"/>
    <col min="2" max="2" width="20.88671875" customWidth="1"/>
    <col min="3" max="3" width="26.88671875" bestFit="1" customWidth="1"/>
    <col min="4" max="4" width="21.88671875" bestFit="1" customWidth="1"/>
    <col min="5" max="5" width="13.109375" customWidth="1"/>
    <col min="6" max="6" width="17.109375" customWidth="1"/>
    <col min="7" max="7" width="12.44140625" customWidth="1"/>
    <col min="8" max="8" width="11" bestFit="1" customWidth="1"/>
    <col min="9" max="10" width="10.44140625" customWidth="1"/>
    <col min="11" max="11" width="12.44140625" customWidth="1"/>
    <col min="12" max="12" width="13.109375" customWidth="1"/>
    <col min="13" max="13" width="3.88671875" customWidth="1"/>
  </cols>
  <sheetData>
    <row r="1" spans="2:15" ht="154.19999999999999" x14ac:dyDescent="0.3">
      <c r="B1" s="116" t="s">
        <v>263</v>
      </c>
      <c r="C1" s="116" t="s">
        <v>264</v>
      </c>
      <c r="D1" s="116" t="s">
        <v>265</v>
      </c>
      <c r="E1" s="116" t="s">
        <v>266</v>
      </c>
      <c r="F1" s="116" t="s">
        <v>176</v>
      </c>
      <c r="G1" s="116" t="s">
        <v>267</v>
      </c>
      <c r="H1" s="116" t="s">
        <v>268</v>
      </c>
      <c r="I1" s="116" t="s">
        <v>269</v>
      </c>
      <c r="J1" s="116" t="s">
        <v>248</v>
      </c>
      <c r="K1" s="116" t="s">
        <v>270</v>
      </c>
      <c r="L1" s="116" t="s">
        <v>271</v>
      </c>
      <c r="M1" s="117"/>
      <c r="N1" s="564" t="s">
        <v>272</v>
      </c>
      <c r="O1" s="564"/>
    </row>
    <row r="2" spans="2:15" ht="28.8" x14ac:dyDescent="0.3">
      <c r="B2" s="1" t="s">
        <v>41</v>
      </c>
      <c r="C2" s="1" t="s">
        <v>273</v>
      </c>
      <c r="D2" s="1" t="s">
        <v>227</v>
      </c>
      <c r="E2" s="1" t="s">
        <v>252</v>
      </c>
      <c r="F2" s="3" t="s">
        <v>166</v>
      </c>
      <c r="G2" s="3" t="s">
        <v>274</v>
      </c>
      <c r="H2" s="1" t="s">
        <v>44</v>
      </c>
      <c r="I2" s="1" t="s">
        <v>275</v>
      </c>
      <c r="J2" s="30" t="s">
        <v>168</v>
      </c>
      <c r="K2" s="30" t="s">
        <v>169</v>
      </c>
      <c r="L2" s="6" t="s">
        <v>258</v>
      </c>
      <c r="N2" s="88" t="s">
        <v>199</v>
      </c>
      <c r="O2" s="62">
        <v>0</v>
      </c>
    </row>
    <row r="3" spans="2:15" ht="15" customHeight="1" x14ac:dyDescent="0.35">
      <c r="B3" s="44" t="s">
        <v>200</v>
      </c>
      <c r="C3" s="44" t="s">
        <v>276</v>
      </c>
      <c r="D3" s="44" t="s">
        <v>277</v>
      </c>
      <c r="E3" s="74">
        <v>2023</v>
      </c>
      <c r="F3" s="46" t="s">
        <v>202</v>
      </c>
      <c r="G3" s="46" t="s">
        <v>278</v>
      </c>
      <c r="H3" s="44">
        <v>2</v>
      </c>
      <c r="I3" s="71" t="s">
        <v>279</v>
      </c>
      <c r="J3" s="71" t="s">
        <v>280</v>
      </c>
      <c r="K3" s="71" t="s">
        <v>281</v>
      </c>
      <c r="L3" s="71" t="s">
        <v>282</v>
      </c>
      <c r="N3" s="43" t="s">
        <v>206</v>
      </c>
    </row>
    <row r="4" spans="2:15" x14ac:dyDescent="0.3">
      <c r="B4" s="213" t="s">
        <v>1583</v>
      </c>
      <c r="C4" t="s">
        <v>438</v>
      </c>
      <c r="D4" t="s">
        <v>283</v>
      </c>
      <c r="E4" s="8"/>
      <c r="F4" s="37"/>
      <c r="G4" s="37"/>
      <c r="H4" s="72"/>
      <c r="I4" s="69"/>
      <c r="J4" s="69">
        <f>Table12[[#This Row],[Quantity]]*Table12[[#This Row],[Unit cost ]]</f>
        <v>0</v>
      </c>
      <c r="K4" s="69">
        <f>Table12[[#This Row],[Extended cost]]*$O$2</f>
        <v>0</v>
      </c>
      <c r="L4" s="69">
        <f>Table12[[#This Row],[Extended cost]]+Table12[[#This Row],[Profit]]</f>
        <v>0</v>
      </c>
    </row>
    <row r="5" spans="2:15" x14ac:dyDescent="0.3">
      <c r="B5" s="213" t="s">
        <v>313</v>
      </c>
      <c r="C5" t="s">
        <v>438</v>
      </c>
      <c r="D5" t="s">
        <v>283</v>
      </c>
      <c r="E5" s="8"/>
      <c r="F5" s="37"/>
      <c r="G5" s="136"/>
      <c r="H5" s="72"/>
      <c r="I5" s="69"/>
      <c r="J5" s="69">
        <f>Table12[[#This Row],[Quantity]]*Table12[[#This Row],[Unit cost ]]</f>
        <v>0</v>
      </c>
      <c r="K5" s="69">
        <f>Table12[[#This Row],[Extended cost]]*$O$2</f>
        <v>0</v>
      </c>
      <c r="L5" s="69">
        <f>Table12[[#This Row],[Extended cost]]+Table12[[#This Row],[Profit]]</f>
        <v>0</v>
      </c>
    </row>
    <row r="6" spans="2:15" x14ac:dyDescent="0.3">
      <c r="B6" s="213" t="s">
        <v>314</v>
      </c>
      <c r="C6" t="s">
        <v>438</v>
      </c>
      <c r="D6" t="s">
        <v>283</v>
      </c>
      <c r="E6" s="8"/>
      <c r="F6" s="37"/>
      <c r="G6" s="136"/>
      <c r="H6" s="72"/>
      <c r="I6" s="69"/>
      <c r="J6" s="69">
        <f>Table12[[#This Row],[Quantity]]*Table12[[#This Row],[Unit cost ]]</f>
        <v>0</v>
      </c>
      <c r="K6" s="69">
        <f>Table12[[#This Row],[Extended cost]]*$O$2</f>
        <v>0</v>
      </c>
      <c r="L6" s="69">
        <f>Table12[[#This Row],[Extended cost]]+Table12[[#This Row],[Profit]]</f>
        <v>0</v>
      </c>
    </row>
    <row r="7" spans="2:15" x14ac:dyDescent="0.3">
      <c r="B7" s="213" t="s">
        <v>315</v>
      </c>
      <c r="C7" t="s">
        <v>438</v>
      </c>
      <c r="D7" t="s">
        <v>283</v>
      </c>
      <c r="E7" s="8"/>
      <c r="F7" s="37"/>
      <c r="G7" s="136"/>
      <c r="H7" s="72"/>
      <c r="I7" s="69"/>
      <c r="J7" s="69">
        <f>Table12[[#This Row],[Quantity]]*Table12[[#This Row],[Unit cost ]]</f>
        <v>0</v>
      </c>
      <c r="K7" s="69">
        <f>Table12[[#This Row],[Extended cost]]*$O$2</f>
        <v>0</v>
      </c>
      <c r="L7" s="69">
        <f>Table12[[#This Row],[Extended cost]]+Table12[[#This Row],[Profit]]</f>
        <v>0</v>
      </c>
    </row>
    <row r="8" spans="2:15" x14ac:dyDescent="0.3">
      <c r="B8" s="213" t="s">
        <v>1584</v>
      </c>
      <c r="C8" t="s">
        <v>438</v>
      </c>
      <c r="D8" t="s">
        <v>283</v>
      </c>
      <c r="E8" s="8"/>
      <c r="F8" s="37"/>
      <c r="G8" s="136"/>
      <c r="H8" s="72"/>
      <c r="I8" s="69"/>
      <c r="J8" s="69">
        <f>Table12[[#This Row],[Quantity]]*Table12[[#This Row],[Unit cost ]]</f>
        <v>0</v>
      </c>
      <c r="K8" s="69">
        <f>Table12[[#This Row],[Extended cost]]*$O$2</f>
        <v>0</v>
      </c>
      <c r="L8" s="69">
        <f>Table12[[#This Row],[Extended cost]]+Table12[[#This Row],[Profit]]</f>
        <v>0</v>
      </c>
    </row>
    <row r="9" spans="2:15" x14ac:dyDescent="0.3">
      <c r="B9" s="213" t="s">
        <v>1585</v>
      </c>
      <c r="C9" t="s">
        <v>438</v>
      </c>
      <c r="D9" t="s">
        <v>283</v>
      </c>
      <c r="E9" s="8"/>
      <c r="F9" s="37"/>
      <c r="G9" s="37"/>
      <c r="H9" s="72"/>
      <c r="I9" s="69"/>
      <c r="J9" s="69">
        <f>Table12[[#This Row],[Quantity]]*Table12[[#This Row],[Unit cost ]]</f>
        <v>0</v>
      </c>
      <c r="K9" s="69">
        <f>Table12[[#This Row],[Extended cost]]*$O$2</f>
        <v>0</v>
      </c>
      <c r="L9" s="69">
        <f>Table12[[#This Row],[Extended cost]]+Table12[[#This Row],[Profit]]</f>
        <v>0</v>
      </c>
    </row>
    <row r="10" spans="2:15" x14ac:dyDescent="0.3">
      <c r="B10" s="213" t="s">
        <v>1586</v>
      </c>
      <c r="C10" t="s">
        <v>438</v>
      </c>
      <c r="D10" t="s">
        <v>283</v>
      </c>
      <c r="E10" s="8"/>
      <c r="F10" s="37"/>
      <c r="G10" s="37"/>
      <c r="H10" s="72"/>
      <c r="I10" s="69"/>
      <c r="J10" s="69">
        <f>Table12[[#This Row],[Quantity]]*Table12[[#This Row],[Unit cost ]]</f>
        <v>0</v>
      </c>
      <c r="K10" s="69">
        <f>Table12[[#This Row],[Extended cost]]*$O$2</f>
        <v>0</v>
      </c>
      <c r="L10" s="69">
        <f>Table12[[#This Row],[Extended cost]]+Table12[[#This Row],[Profit]]</f>
        <v>0</v>
      </c>
    </row>
    <row r="11" spans="2:15" x14ac:dyDescent="0.3">
      <c r="B11" s="213" t="s">
        <v>316</v>
      </c>
      <c r="C11" t="s">
        <v>438</v>
      </c>
      <c r="D11" t="s">
        <v>283</v>
      </c>
      <c r="E11" s="8"/>
      <c r="F11" s="37"/>
      <c r="G11" s="37"/>
      <c r="H11" s="72"/>
      <c r="I11" s="69"/>
      <c r="J11" s="69">
        <f>Table12[[#This Row],[Quantity]]*Table12[[#This Row],[Unit cost ]]</f>
        <v>0</v>
      </c>
      <c r="K11" s="69">
        <f>Table12[[#This Row],[Extended cost]]*$O$2</f>
        <v>0</v>
      </c>
      <c r="L11" s="69">
        <f>Table12[[#This Row],[Extended cost]]+Table12[[#This Row],[Profit]]</f>
        <v>0</v>
      </c>
    </row>
    <row r="12" spans="2:15" x14ac:dyDescent="0.3">
      <c r="B12" s="213" t="s">
        <v>1587</v>
      </c>
      <c r="C12" t="s">
        <v>438</v>
      </c>
      <c r="D12" t="s">
        <v>283</v>
      </c>
      <c r="E12" s="8"/>
      <c r="F12" s="37"/>
      <c r="G12" s="37"/>
      <c r="H12" s="72"/>
      <c r="I12" s="69"/>
      <c r="J12" s="69">
        <f>Table12[[#This Row],[Quantity]]*Table12[[#This Row],[Unit cost ]]</f>
        <v>0</v>
      </c>
      <c r="K12" s="69">
        <f>Table12[[#This Row],[Extended cost]]*$O$2</f>
        <v>0</v>
      </c>
      <c r="L12" s="69">
        <f>Table12[[#This Row],[Extended cost]]+Table12[[#This Row],[Profit]]</f>
        <v>0</v>
      </c>
    </row>
    <row r="13" spans="2:15" x14ac:dyDescent="0.3">
      <c r="B13" s="213" t="s">
        <v>1588</v>
      </c>
      <c r="C13" t="s">
        <v>438</v>
      </c>
      <c r="D13" t="s">
        <v>283</v>
      </c>
      <c r="E13" s="8"/>
      <c r="F13" s="37"/>
      <c r="G13" s="37"/>
      <c r="H13" s="72"/>
      <c r="I13" s="69"/>
      <c r="J13" s="69">
        <f>Table12[[#This Row],[Quantity]]*Table12[[#This Row],[Unit cost ]]</f>
        <v>0</v>
      </c>
      <c r="K13" s="69">
        <f>Table12[[#This Row],[Extended cost]]*$O$2</f>
        <v>0</v>
      </c>
      <c r="L13" s="69">
        <f>Table12[[#This Row],[Extended cost]]+Table12[[#This Row],[Profit]]</f>
        <v>0</v>
      </c>
    </row>
    <row r="14" spans="2:15" x14ac:dyDescent="0.3">
      <c r="B14" s="213" t="s">
        <v>1589</v>
      </c>
      <c r="C14" t="s">
        <v>438</v>
      </c>
      <c r="D14" t="s">
        <v>283</v>
      </c>
      <c r="E14" s="8"/>
      <c r="F14" s="37"/>
      <c r="G14" s="37"/>
      <c r="H14" s="72"/>
      <c r="I14" s="69"/>
      <c r="J14" s="69">
        <f>Table12[[#This Row],[Quantity]]*Table12[[#This Row],[Unit cost ]]</f>
        <v>0</v>
      </c>
      <c r="K14" s="69">
        <f>Table12[[#This Row],[Extended cost]]*$O$2</f>
        <v>0</v>
      </c>
      <c r="L14" s="69">
        <f>Table12[[#This Row],[Extended cost]]+Table12[[#This Row],[Profit]]</f>
        <v>0</v>
      </c>
    </row>
    <row r="15" spans="2:15" x14ac:dyDescent="0.3">
      <c r="B15" s="213" t="s">
        <v>1590</v>
      </c>
      <c r="C15" t="s">
        <v>438</v>
      </c>
      <c r="D15" t="s">
        <v>283</v>
      </c>
      <c r="E15" s="8"/>
      <c r="F15" s="37"/>
      <c r="G15" s="37"/>
      <c r="H15" s="72"/>
      <c r="I15" s="69"/>
      <c r="J15" s="69">
        <f>Table12[[#This Row],[Quantity]]*Table12[[#This Row],[Unit cost ]]</f>
        <v>0</v>
      </c>
      <c r="K15" s="69">
        <f>Table12[[#This Row],[Extended cost]]*$O$2</f>
        <v>0</v>
      </c>
      <c r="L15" s="69">
        <f>Table12[[#This Row],[Extended cost]]+Table12[[#This Row],[Profit]]</f>
        <v>0</v>
      </c>
    </row>
    <row r="16" spans="2:15" x14ac:dyDescent="0.3">
      <c r="B16" s="213" t="s">
        <v>1591</v>
      </c>
      <c r="C16" t="s">
        <v>438</v>
      </c>
      <c r="D16" t="s">
        <v>283</v>
      </c>
      <c r="E16" s="8"/>
      <c r="F16" s="37"/>
      <c r="G16" s="37"/>
      <c r="H16" s="72"/>
      <c r="I16" s="69"/>
      <c r="J16" s="69">
        <f>Table12[[#This Row],[Quantity]]*Table12[[#This Row],[Unit cost ]]</f>
        <v>0</v>
      </c>
      <c r="K16" s="69">
        <f>Table12[[#This Row],[Extended cost]]*$O$2</f>
        <v>0</v>
      </c>
      <c r="L16" s="69">
        <f>Table12[[#This Row],[Extended cost]]+Table12[[#This Row],[Profit]]</f>
        <v>0</v>
      </c>
    </row>
    <row r="17" spans="2:12" x14ac:dyDescent="0.3">
      <c r="B17" s="213" t="s">
        <v>1592</v>
      </c>
      <c r="C17" t="s">
        <v>438</v>
      </c>
      <c r="D17" t="s">
        <v>283</v>
      </c>
      <c r="E17" s="8"/>
      <c r="F17" s="37"/>
      <c r="G17" s="37"/>
      <c r="H17" s="72"/>
      <c r="I17" s="69"/>
      <c r="J17" s="69">
        <f>Table12[[#This Row],[Quantity]]*Table12[[#This Row],[Unit cost ]]</f>
        <v>0</v>
      </c>
      <c r="K17" s="69">
        <f>Table12[[#This Row],[Extended cost]]*$O$2</f>
        <v>0</v>
      </c>
      <c r="L17" s="69">
        <f>Table12[[#This Row],[Extended cost]]+Table12[[#This Row],[Profit]]</f>
        <v>0</v>
      </c>
    </row>
    <row r="18" spans="2:12" x14ac:dyDescent="0.3">
      <c r="B18" s="213" t="s">
        <v>1593</v>
      </c>
      <c r="C18" t="s">
        <v>438</v>
      </c>
      <c r="D18" t="s">
        <v>283</v>
      </c>
      <c r="E18" s="8"/>
      <c r="F18" s="37"/>
      <c r="G18" s="37"/>
      <c r="H18" s="72"/>
      <c r="I18" s="69"/>
      <c r="J18" s="69">
        <f>Table12[[#This Row],[Quantity]]*Table12[[#This Row],[Unit cost ]]</f>
        <v>0</v>
      </c>
      <c r="K18" s="69">
        <f>Table12[[#This Row],[Extended cost]]*$O$2</f>
        <v>0</v>
      </c>
      <c r="L18" s="69">
        <f>Table12[[#This Row],[Extended cost]]+Table12[[#This Row],[Profit]]</f>
        <v>0</v>
      </c>
    </row>
    <row r="19" spans="2:12" x14ac:dyDescent="0.3">
      <c r="B19" s="213" t="s">
        <v>1594</v>
      </c>
      <c r="C19" t="s">
        <v>438</v>
      </c>
      <c r="D19" t="s">
        <v>283</v>
      </c>
      <c r="E19" s="8"/>
      <c r="F19" s="37"/>
      <c r="G19" s="37"/>
      <c r="H19" s="72"/>
      <c r="I19" s="69"/>
      <c r="J19" s="69">
        <f>Table12[[#This Row],[Quantity]]*Table12[[#This Row],[Unit cost ]]</f>
        <v>0</v>
      </c>
      <c r="K19" s="69">
        <f>Table12[[#This Row],[Extended cost]]*$O$2</f>
        <v>0</v>
      </c>
      <c r="L19" s="69">
        <f>Table12[[#This Row],[Extended cost]]+Table12[[#This Row],[Profit]]</f>
        <v>0</v>
      </c>
    </row>
    <row r="20" spans="2:12" x14ac:dyDescent="0.3">
      <c r="B20" s="213" t="s">
        <v>1595</v>
      </c>
      <c r="C20" t="s">
        <v>438</v>
      </c>
      <c r="D20" t="s">
        <v>283</v>
      </c>
      <c r="E20" s="8"/>
      <c r="F20" s="37"/>
      <c r="G20" s="37"/>
      <c r="H20" s="72"/>
      <c r="I20" s="69"/>
      <c r="J20" s="69">
        <f>Table12[[#This Row],[Quantity]]*Table12[[#This Row],[Unit cost ]]</f>
        <v>0</v>
      </c>
      <c r="K20" s="69">
        <f>Table12[[#This Row],[Extended cost]]*$O$2</f>
        <v>0</v>
      </c>
      <c r="L20" s="69">
        <f>Table12[[#This Row],[Extended cost]]+Table12[[#This Row],[Profit]]</f>
        <v>0</v>
      </c>
    </row>
    <row r="21" spans="2:12" x14ac:dyDescent="0.3">
      <c r="B21" s="213" t="s">
        <v>1596</v>
      </c>
      <c r="C21" t="s">
        <v>438</v>
      </c>
      <c r="D21" t="s">
        <v>283</v>
      </c>
      <c r="E21" s="8"/>
      <c r="F21" s="37"/>
      <c r="G21" s="37"/>
      <c r="H21" s="72"/>
      <c r="I21" s="69"/>
      <c r="J21" s="69">
        <f>Table12[[#This Row],[Quantity]]*Table12[[#This Row],[Unit cost ]]</f>
        <v>0</v>
      </c>
      <c r="K21" s="69">
        <f>Table12[[#This Row],[Extended cost]]*$O$2</f>
        <v>0</v>
      </c>
      <c r="L21" s="69">
        <f>Table12[[#This Row],[Extended cost]]+Table12[[#This Row],[Profit]]</f>
        <v>0</v>
      </c>
    </row>
    <row r="22" spans="2:12" x14ac:dyDescent="0.3">
      <c r="B22" s="213" t="s">
        <v>322</v>
      </c>
      <c r="C22" t="s">
        <v>438</v>
      </c>
      <c r="D22" t="s">
        <v>283</v>
      </c>
      <c r="E22" s="8"/>
      <c r="F22" s="37"/>
      <c r="G22" s="37"/>
      <c r="H22" s="72"/>
      <c r="I22" s="69"/>
      <c r="J22" s="69">
        <f>Table12[[#This Row],[Quantity]]*Table12[[#This Row],[Unit cost ]]</f>
        <v>0</v>
      </c>
      <c r="K22" s="69">
        <f>Table12[[#This Row],[Extended cost]]*$O$2</f>
        <v>0</v>
      </c>
      <c r="L22" s="69">
        <f>Table12[[#This Row],[Extended cost]]+Table12[[#This Row],[Profit]]</f>
        <v>0</v>
      </c>
    </row>
    <row r="23" spans="2:12" x14ac:dyDescent="0.3">
      <c r="B23" s="213" t="s">
        <v>323</v>
      </c>
      <c r="C23" t="s">
        <v>438</v>
      </c>
      <c r="D23" t="s">
        <v>283</v>
      </c>
      <c r="E23" s="8"/>
      <c r="F23" s="37"/>
      <c r="G23" s="37"/>
      <c r="H23" s="72"/>
      <c r="I23" s="69"/>
      <c r="J23" s="69">
        <f>Table12[[#This Row],[Quantity]]*Table12[[#This Row],[Unit cost ]]</f>
        <v>0</v>
      </c>
      <c r="K23" s="69">
        <f>Table12[[#This Row],[Extended cost]]*$O$2</f>
        <v>0</v>
      </c>
      <c r="L23" s="69">
        <f>Table12[[#This Row],[Extended cost]]+Table12[[#This Row],[Profit]]</f>
        <v>0</v>
      </c>
    </row>
    <row r="24" spans="2:12" x14ac:dyDescent="0.3">
      <c r="B24" s="213" t="s">
        <v>325</v>
      </c>
      <c r="C24" t="s">
        <v>438</v>
      </c>
      <c r="D24" t="s">
        <v>283</v>
      </c>
      <c r="E24" s="8"/>
      <c r="F24" s="37"/>
      <c r="G24" s="37"/>
      <c r="H24" s="72"/>
      <c r="I24" s="69"/>
      <c r="J24" s="69">
        <f>Table12[[#This Row],[Quantity]]*Table12[[#This Row],[Unit cost ]]</f>
        <v>0</v>
      </c>
      <c r="K24" s="69">
        <f>Table12[[#This Row],[Extended cost]]*$O$2</f>
        <v>0</v>
      </c>
      <c r="L24" s="69">
        <f>Table12[[#This Row],[Extended cost]]+Table12[[#This Row],[Profit]]</f>
        <v>0</v>
      </c>
    </row>
    <row r="25" spans="2:12" x14ac:dyDescent="0.3">
      <c r="B25" s="213" t="s">
        <v>326</v>
      </c>
      <c r="C25" t="s">
        <v>438</v>
      </c>
      <c r="D25" t="s">
        <v>283</v>
      </c>
      <c r="E25" s="8"/>
      <c r="F25" s="37"/>
      <c r="G25" s="37"/>
      <c r="H25" s="72"/>
      <c r="I25" s="69"/>
      <c r="J25" s="69">
        <f>Table12[[#This Row],[Quantity]]*Table12[[#This Row],[Unit cost ]]</f>
        <v>0</v>
      </c>
      <c r="K25" s="69">
        <f>Table12[[#This Row],[Extended cost]]*$O$2</f>
        <v>0</v>
      </c>
      <c r="L25" s="69">
        <f>Table12[[#This Row],[Extended cost]]+Table12[[#This Row],[Profit]]</f>
        <v>0</v>
      </c>
    </row>
    <row r="26" spans="2:12" x14ac:dyDescent="0.3">
      <c r="B26" s="213" t="s">
        <v>1597</v>
      </c>
      <c r="C26" t="s">
        <v>438</v>
      </c>
      <c r="D26" t="s">
        <v>283</v>
      </c>
      <c r="E26" s="8"/>
      <c r="F26" s="37"/>
      <c r="G26" s="37"/>
      <c r="H26" s="72"/>
      <c r="I26" s="69"/>
      <c r="J26" s="69">
        <f>Table12[[#This Row],[Quantity]]*Table12[[#This Row],[Unit cost ]]</f>
        <v>0</v>
      </c>
      <c r="K26" s="69">
        <f>Table12[[#This Row],[Extended cost]]*$O$2</f>
        <v>0</v>
      </c>
      <c r="L26" s="69">
        <f>Table12[[#This Row],[Extended cost]]+Table12[[#This Row],[Profit]]</f>
        <v>0</v>
      </c>
    </row>
    <row r="27" spans="2:12" x14ac:dyDescent="0.3">
      <c r="B27" s="213" t="s">
        <v>1598</v>
      </c>
      <c r="C27" t="s">
        <v>438</v>
      </c>
      <c r="D27" t="s">
        <v>283</v>
      </c>
      <c r="E27" s="8"/>
      <c r="F27" s="37"/>
      <c r="G27" s="37"/>
      <c r="H27" s="72"/>
      <c r="I27" s="69"/>
      <c r="J27" s="69">
        <f>Table12[[#This Row],[Quantity]]*Table12[[#This Row],[Unit cost ]]</f>
        <v>0</v>
      </c>
      <c r="K27" s="69">
        <f>Table12[[#This Row],[Extended cost]]*$O$2</f>
        <v>0</v>
      </c>
      <c r="L27" s="69">
        <f>Table12[[#This Row],[Extended cost]]+Table12[[#This Row],[Profit]]</f>
        <v>0</v>
      </c>
    </row>
    <row r="28" spans="2:12" x14ac:dyDescent="0.3">
      <c r="B28" s="213" t="s">
        <v>1599</v>
      </c>
      <c r="C28" t="s">
        <v>438</v>
      </c>
      <c r="D28" t="s">
        <v>283</v>
      </c>
      <c r="E28" s="8"/>
      <c r="F28" s="37"/>
      <c r="G28" s="37"/>
      <c r="H28" s="72"/>
      <c r="I28" s="69"/>
      <c r="J28" s="69">
        <f>Table12[[#This Row],[Quantity]]*Table12[[#This Row],[Unit cost ]]</f>
        <v>0</v>
      </c>
      <c r="K28" s="69">
        <f>Table12[[#This Row],[Extended cost]]*$O$2</f>
        <v>0</v>
      </c>
      <c r="L28" s="69">
        <f>Table12[[#This Row],[Extended cost]]+Table12[[#This Row],[Profit]]</f>
        <v>0</v>
      </c>
    </row>
    <row r="29" spans="2:12" x14ac:dyDescent="0.3">
      <c r="B29" s="213" t="s">
        <v>1600</v>
      </c>
      <c r="C29" t="s">
        <v>438</v>
      </c>
      <c r="D29" t="s">
        <v>283</v>
      </c>
      <c r="E29" s="8"/>
      <c r="F29" s="37"/>
      <c r="G29" s="37"/>
      <c r="H29" s="72"/>
      <c r="I29" s="69"/>
      <c r="J29" s="69">
        <f>Table12[[#This Row],[Quantity]]*Table12[[#This Row],[Unit cost ]]</f>
        <v>0</v>
      </c>
      <c r="K29" s="69">
        <f>Table12[[#This Row],[Extended cost]]*$O$2</f>
        <v>0</v>
      </c>
      <c r="L29" s="69">
        <f>Table12[[#This Row],[Extended cost]]+Table12[[#This Row],[Profit]]</f>
        <v>0</v>
      </c>
    </row>
    <row r="30" spans="2:12" x14ac:dyDescent="0.3">
      <c r="B30" s="213" t="s">
        <v>1601</v>
      </c>
      <c r="C30" t="s">
        <v>438</v>
      </c>
      <c r="D30" t="s">
        <v>283</v>
      </c>
      <c r="E30" s="8"/>
      <c r="F30" s="37"/>
      <c r="G30" s="37"/>
      <c r="H30" s="72"/>
      <c r="I30" s="69"/>
      <c r="J30" s="69">
        <f>Table12[[#This Row],[Quantity]]*Table12[[#This Row],[Unit cost ]]</f>
        <v>0</v>
      </c>
      <c r="K30" s="69">
        <f>Table12[[#This Row],[Extended cost]]*$O$2</f>
        <v>0</v>
      </c>
      <c r="L30" s="69">
        <f>Table12[[#This Row],[Extended cost]]+Table12[[#This Row],[Profit]]</f>
        <v>0</v>
      </c>
    </row>
    <row r="31" spans="2:12" x14ac:dyDescent="0.3">
      <c r="B31" s="213" t="s">
        <v>1602</v>
      </c>
      <c r="C31" t="s">
        <v>438</v>
      </c>
      <c r="D31" t="s">
        <v>283</v>
      </c>
      <c r="E31" s="8"/>
      <c r="F31" s="37"/>
      <c r="G31" s="37"/>
      <c r="H31" s="72"/>
      <c r="I31" s="69"/>
      <c r="J31" s="69">
        <f>Table12[[#This Row],[Quantity]]*Table12[[#This Row],[Unit cost ]]</f>
        <v>0</v>
      </c>
      <c r="K31" s="69">
        <f>Table12[[#This Row],[Extended cost]]*$O$2</f>
        <v>0</v>
      </c>
      <c r="L31" s="69">
        <f>Table12[[#This Row],[Extended cost]]+Table12[[#This Row],[Profit]]</f>
        <v>0</v>
      </c>
    </row>
    <row r="32" spans="2:12" x14ac:dyDescent="0.3">
      <c r="B32" s="213" t="s">
        <v>1603</v>
      </c>
      <c r="C32" t="s">
        <v>438</v>
      </c>
      <c r="D32" t="s">
        <v>283</v>
      </c>
      <c r="E32" s="8"/>
      <c r="F32" s="37"/>
      <c r="G32" s="37"/>
      <c r="H32" s="72"/>
      <c r="I32" s="69"/>
      <c r="J32" s="69">
        <f>Table12[[#This Row],[Quantity]]*Table12[[#This Row],[Unit cost ]]</f>
        <v>0</v>
      </c>
      <c r="K32" s="69">
        <f>Table12[[#This Row],[Extended cost]]*$O$2</f>
        <v>0</v>
      </c>
      <c r="L32" s="69">
        <f>Table12[[#This Row],[Extended cost]]+Table12[[#This Row],[Profit]]</f>
        <v>0</v>
      </c>
    </row>
    <row r="33" spans="2:12" x14ac:dyDescent="0.3">
      <c r="B33" s="213" t="s">
        <v>1604</v>
      </c>
      <c r="C33" t="s">
        <v>438</v>
      </c>
      <c r="D33" t="s">
        <v>283</v>
      </c>
      <c r="E33" s="8"/>
      <c r="F33" s="37"/>
      <c r="G33" s="37"/>
      <c r="H33" s="72"/>
      <c r="I33" s="69"/>
      <c r="J33" s="69">
        <f>Table12[[#This Row],[Quantity]]*Table12[[#This Row],[Unit cost ]]</f>
        <v>0</v>
      </c>
      <c r="K33" s="69">
        <f>Table12[[#This Row],[Extended cost]]*$O$2</f>
        <v>0</v>
      </c>
      <c r="L33" s="69">
        <f>Table12[[#This Row],[Extended cost]]+Table12[[#This Row],[Profit]]</f>
        <v>0</v>
      </c>
    </row>
    <row r="34" spans="2:12" x14ac:dyDescent="0.3">
      <c r="B34" s="213" t="s">
        <v>1605</v>
      </c>
      <c r="C34" t="s">
        <v>438</v>
      </c>
      <c r="D34" t="s">
        <v>283</v>
      </c>
      <c r="E34" s="8"/>
      <c r="F34" s="37"/>
      <c r="G34" s="37"/>
      <c r="H34" s="72"/>
      <c r="I34" s="69"/>
      <c r="J34" s="69">
        <f>Table12[[#This Row],[Quantity]]*Table12[[#This Row],[Unit cost ]]</f>
        <v>0</v>
      </c>
      <c r="K34" s="69">
        <f>Table12[[#This Row],[Extended cost]]*$O$2</f>
        <v>0</v>
      </c>
      <c r="L34" s="69">
        <f>Table12[[#This Row],[Extended cost]]+Table12[[#This Row],[Profit]]</f>
        <v>0</v>
      </c>
    </row>
    <row r="35" spans="2:12" x14ac:dyDescent="0.3">
      <c r="B35" s="213" t="s">
        <v>1606</v>
      </c>
      <c r="C35" t="s">
        <v>438</v>
      </c>
      <c r="D35" t="s">
        <v>283</v>
      </c>
      <c r="E35" s="8"/>
      <c r="F35" s="37"/>
      <c r="G35" s="37"/>
      <c r="H35" s="72"/>
      <c r="I35" s="69"/>
      <c r="J35" s="69">
        <f>Table12[[#This Row],[Quantity]]*Table12[[#This Row],[Unit cost ]]</f>
        <v>0</v>
      </c>
      <c r="K35" s="69">
        <f>Table12[[#This Row],[Extended cost]]*$O$2</f>
        <v>0</v>
      </c>
      <c r="L35" s="69">
        <f>Table12[[#This Row],[Extended cost]]+Table12[[#This Row],[Profit]]</f>
        <v>0</v>
      </c>
    </row>
    <row r="36" spans="2:12" x14ac:dyDescent="0.3">
      <c r="B36" s="213" t="s">
        <v>1607</v>
      </c>
      <c r="C36" t="s">
        <v>438</v>
      </c>
      <c r="D36" t="s">
        <v>283</v>
      </c>
      <c r="E36" s="8"/>
      <c r="F36" s="37"/>
      <c r="G36" s="37"/>
      <c r="H36" s="72"/>
      <c r="I36" s="69"/>
      <c r="J36" s="69">
        <f>Table12[[#This Row],[Quantity]]*Table12[[#This Row],[Unit cost ]]</f>
        <v>0</v>
      </c>
      <c r="K36" s="69">
        <f>Table12[[#This Row],[Extended cost]]*$O$2</f>
        <v>0</v>
      </c>
      <c r="L36" s="69">
        <f>Table12[[#This Row],[Extended cost]]+Table12[[#This Row],[Profit]]</f>
        <v>0</v>
      </c>
    </row>
    <row r="37" spans="2:12" x14ac:dyDescent="0.3">
      <c r="B37" s="213" t="s">
        <v>1608</v>
      </c>
      <c r="C37" t="s">
        <v>438</v>
      </c>
      <c r="D37" t="s">
        <v>283</v>
      </c>
      <c r="E37" s="8"/>
      <c r="F37" s="37"/>
      <c r="G37" s="37"/>
      <c r="H37" s="72"/>
      <c r="I37" s="69"/>
      <c r="J37" s="69">
        <f>Table12[[#This Row],[Quantity]]*Table12[[#This Row],[Unit cost ]]</f>
        <v>0</v>
      </c>
      <c r="K37" s="69">
        <f>Table12[[#This Row],[Extended cost]]*$O$2</f>
        <v>0</v>
      </c>
      <c r="L37" s="69">
        <f>Table12[[#This Row],[Extended cost]]+Table12[[#This Row],[Profit]]</f>
        <v>0</v>
      </c>
    </row>
    <row r="38" spans="2:12" x14ac:dyDescent="0.3">
      <c r="B38" s="213" t="s">
        <v>1609</v>
      </c>
      <c r="C38" t="s">
        <v>438</v>
      </c>
      <c r="D38" t="s">
        <v>283</v>
      </c>
      <c r="E38" s="8"/>
      <c r="F38" s="37"/>
      <c r="G38" s="37"/>
      <c r="H38" s="72"/>
      <c r="I38" s="69"/>
      <c r="J38" s="69">
        <f>Table12[[#This Row],[Quantity]]*Table12[[#This Row],[Unit cost ]]</f>
        <v>0</v>
      </c>
      <c r="K38" s="69">
        <f>Table12[[#This Row],[Extended cost]]*$O$2</f>
        <v>0</v>
      </c>
      <c r="L38" s="69">
        <f>Table12[[#This Row],[Extended cost]]+Table12[[#This Row],[Profit]]</f>
        <v>0</v>
      </c>
    </row>
    <row r="39" spans="2:12" x14ac:dyDescent="0.3">
      <c r="B39" s="213" t="s">
        <v>1610</v>
      </c>
      <c r="C39" t="s">
        <v>438</v>
      </c>
      <c r="D39" t="s">
        <v>283</v>
      </c>
      <c r="E39" s="8"/>
      <c r="F39" s="37"/>
      <c r="G39" s="37"/>
      <c r="H39" s="72"/>
      <c r="I39" s="69"/>
      <c r="J39" s="69">
        <f>Table12[[#This Row],[Quantity]]*Table12[[#This Row],[Unit cost ]]</f>
        <v>0</v>
      </c>
      <c r="K39" s="69">
        <f>Table12[[#This Row],[Extended cost]]*$O$2</f>
        <v>0</v>
      </c>
      <c r="L39" s="69">
        <f>Table12[[#This Row],[Extended cost]]+Table12[[#This Row],[Profit]]</f>
        <v>0</v>
      </c>
    </row>
    <row r="40" spans="2:12" x14ac:dyDescent="0.3">
      <c r="B40" s="213" t="s">
        <v>1611</v>
      </c>
      <c r="C40" t="s">
        <v>438</v>
      </c>
      <c r="D40" t="s">
        <v>283</v>
      </c>
      <c r="E40" s="8"/>
      <c r="F40" s="37"/>
      <c r="G40" s="37"/>
      <c r="H40" s="72"/>
      <c r="I40" s="69"/>
      <c r="J40" s="69">
        <f>Table12[[#This Row],[Quantity]]*Table12[[#This Row],[Unit cost ]]</f>
        <v>0</v>
      </c>
      <c r="K40" s="69">
        <f>Table12[[#This Row],[Extended cost]]*$O$2</f>
        <v>0</v>
      </c>
      <c r="L40" s="69">
        <f>Table12[[#This Row],[Extended cost]]+Table12[[#This Row],[Profit]]</f>
        <v>0</v>
      </c>
    </row>
    <row r="41" spans="2:12" x14ac:dyDescent="0.3">
      <c r="B41" s="213" t="s">
        <v>1612</v>
      </c>
      <c r="C41" t="s">
        <v>438</v>
      </c>
      <c r="D41" t="s">
        <v>283</v>
      </c>
      <c r="E41" s="8"/>
      <c r="F41" s="37"/>
      <c r="G41" s="37"/>
      <c r="H41" s="72"/>
      <c r="I41" s="69"/>
      <c r="J41" s="69">
        <f>Table12[[#This Row],[Quantity]]*Table12[[#This Row],[Unit cost ]]</f>
        <v>0</v>
      </c>
      <c r="K41" s="69">
        <f>Table12[[#This Row],[Extended cost]]*$O$2</f>
        <v>0</v>
      </c>
      <c r="L41" s="69">
        <f>Table12[[#This Row],[Extended cost]]+Table12[[#This Row],[Profit]]</f>
        <v>0</v>
      </c>
    </row>
    <row r="42" spans="2:12" x14ac:dyDescent="0.3">
      <c r="B42" s="213" t="s">
        <v>1613</v>
      </c>
      <c r="C42" t="s">
        <v>438</v>
      </c>
      <c r="D42" t="s">
        <v>283</v>
      </c>
      <c r="E42" s="8"/>
      <c r="F42" s="37"/>
      <c r="G42" s="37"/>
      <c r="H42" s="72"/>
      <c r="I42" s="69"/>
      <c r="J42" s="69">
        <f>Table12[[#This Row],[Quantity]]*Table12[[#This Row],[Unit cost ]]</f>
        <v>0</v>
      </c>
      <c r="K42" s="69">
        <f>Table12[[#This Row],[Extended cost]]*$O$2</f>
        <v>0</v>
      </c>
      <c r="L42" s="69">
        <f>Table12[[#This Row],[Extended cost]]+Table12[[#This Row],[Profit]]</f>
        <v>0</v>
      </c>
    </row>
    <row r="43" spans="2:12" x14ac:dyDescent="0.3">
      <c r="B43" s="213" t="s">
        <v>1614</v>
      </c>
      <c r="C43" t="s">
        <v>438</v>
      </c>
      <c r="D43" t="s">
        <v>283</v>
      </c>
      <c r="E43" s="8"/>
      <c r="F43" s="37"/>
      <c r="G43" s="37"/>
      <c r="H43" s="72"/>
      <c r="I43" s="69"/>
      <c r="J43" s="69">
        <f>Table12[[#This Row],[Quantity]]*Table12[[#This Row],[Unit cost ]]</f>
        <v>0</v>
      </c>
      <c r="K43" s="69">
        <f>Table12[[#This Row],[Extended cost]]*$O$2</f>
        <v>0</v>
      </c>
      <c r="L43" s="69">
        <f>Table12[[#This Row],[Extended cost]]+Table12[[#This Row],[Profit]]</f>
        <v>0</v>
      </c>
    </row>
    <row r="44" spans="2:12" x14ac:dyDescent="0.3">
      <c r="B44" s="213" t="s">
        <v>1615</v>
      </c>
      <c r="C44" t="s">
        <v>438</v>
      </c>
      <c r="D44" t="s">
        <v>283</v>
      </c>
      <c r="E44" s="8"/>
      <c r="F44" s="37"/>
      <c r="G44" s="37"/>
      <c r="H44" s="72"/>
      <c r="I44" s="69"/>
      <c r="J44" s="69">
        <f>Table12[[#This Row],[Quantity]]*Table12[[#This Row],[Unit cost ]]</f>
        <v>0</v>
      </c>
      <c r="K44" s="69">
        <f>Table12[[#This Row],[Extended cost]]*$O$2</f>
        <v>0</v>
      </c>
      <c r="L44" s="69">
        <f>Table12[[#This Row],[Extended cost]]+Table12[[#This Row],[Profit]]</f>
        <v>0</v>
      </c>
    </row>
    <row r="45" spans="2:12" x14ac:dyDescent="0.3">
      <c r="B45" s="213" t="s">
        <v>1616</v>
      </c>
      <c r="C45" t="s">
        <v>438</v>
      </c>
      <c r="D45" t="s">
        <v>283</v>
      </c>
      <c r="E45" s="8"/>
      <c r="F45" s="37"/>
      <c r="G45" s="37"/>
      <c r="H45" s="72"/>
      <c r="I45" s="69"/>
      <c r="J45" s="69">
        <f>Table12[[#This Row],[Quantity]]*Table12[[#This Row],[Unit cost ]]</f>
        <v>0</v>
      </c>
      <c r="K45" s="69">
        <f>Table12[[#This Row],[Extended cost]]*$O$2</f>
        <v>0</v>
      </c>
      <c r="L45" s="69">
        <f>Table12[[#This Row],[Extended cost]]+Table12[[#This Row],[Profit]]</f>
        <v>0</v>
      </c>
    </row>
    <row r="46" spans="2:12" x14ac:dyDescent="0.3">
      <c r="B46" s="213" t="s">
        <v>1617</v>
      </c>
      <c r="C46" t="s">
        <v>438</v>
      </c>
      <c r="D46" t="s">
        <v>283</v>
      </c>
      <c r="E46" s="8"/>
      <c r="F46" s="37"/>
      <c r="G46" s="37"/>
      <c r="H46" s="72"/>
      <c r="I46" s="69"/>
      <c r="J46" s="69">
        <f>Table12[[#This Row],[Quantity]]*Table12[[#This Row],[Unit cost ]]</f>
        <v>0</v>
      </c>
      <c r="K46" s="69">
        <f>Table12[[#This Row],[Extended cost]]*$O$2</f>
        <v>0</v>
      </c>
      <c r="L46" s="69">
        <f>Table12[[#This Row],[Extended cost]]+Table12[[#This Row],[Profit]]</f>
        <v>0</v>
      </c>
    </row>
    <row r="47" spans="2:12" x14ac:dyDescent="0.3">
      <c r="B47" s="213" t="s">
        <v>1682</v>
      </c>
      <c r="C47" t="s">
        <v>438</v>
      </c>
      <c r="D47" t="s">
        <v>283</v>
      </c>
      <c r="E47" s="8"/>
      <c r="F47" s="37"/>
      <c r="G47" s="37"/>
      <c r="H47" s="72"/>
      <c r="I47" s="69"/>
      <c r="J47" s="69">
        <f>Table12[[#This Row],[Quantity]]*Table12[[#This Row],[Unit cost ]]</f>
        <v>0</v>
      </c>
      <c r="K47" s="69">
        <f>Table12[[#This Row],[Extended cost]]*$O$2</f>
        <v>0</v>
      </c>
      <c r="L47" s="69">
        <f>Table12[[#This Row],[Extended cost]]+Table12[[#This Row],[Profit]]</f>
        <v>0</v>
      </c>
    </row>
    <row r="48" spans="2:12" x14ac:dyDescent="0.3">
      <c r="B48" s="213" t="s">
        <v>1683</v>
      </c>
      <c r="C48" t="s">
        <v>438</v>
      </c>
      <c r="D48" t="s">
        <v>283</v>
      </c>
      <c r="E48" s="8"/>
      <c r="F48" s="37"/>
      <c r="G48" s="37"/>
      <c r="H48" s="72"/>
      <c r="I48" s="69"/>
      <c r="J48" s="69">
        <f>Table12[[#This Row],[Quantity]]*Table12[[#This Row],[Unit cost ]]</f>
        <v>0</v>
      </c>
      <c r="K48" s="69">
        <f>Table12[[#This Row],[Extended cost]]*$O$2</f>
        <v>0</v>
      </c>
      <c r="L48" s="69">
        <f>Table12[[#This Row],[Extended cost]]+Table12[[#This Row],[Profit]]</f>
        <v>0</v>
      </c>
    </row>
    <row r="49" spans="2:12" x14ac:dyDescent="0.3">
      <c r="B49" s="213" t="s">
        <v>1684</v>
      </c>
      <c r="C49" t="s">
        <v>438</v>
      </c>
      <c r="D49" t="s">
        <v>283</v>
      </c>
      <c r="E49" s="8"/>
      <c r="F49" s="37"/>
      <c r="G49" s="136"/>
      <c r="H49" s="72"/>
      <c r="I49" s="69"/>
      <c r="J49" s="69">
        <f>Table12[[#This Row],[Quantity]]*Table12[[#This Row],[Unit cost ]]</f>
        <v>0</v>
      </c>
      <c r="K49" s="69">
        <f>Table12[[#This Row],[Extended cost]]*$O$2</f>
        <v>0</v>
      </c>
      <c r="L49" s="69">
        <f>Table12[[#This Row],[Extended cost]]+Table12[[#This Row],[Profit]]</f>
        <v>0</v>
      </c>
    </row>
    <row r="50" spans="2:12" x14ac:dyDescent="0.3">
      <c r="B50" s="213" t="s">
        <v>1685</v>
      </c>
      <c r="C50" t="s">
        <v>438</v>
      </c>
      <c r="D50" t="s">
        <v>283</v>
      </c>
      <c r="E50" s="8"/>
      <c r="F50" s="37"/>
      <c r="G50" s="136"/>
      <c r="H50" s="72"/>
      <c r="I50" s="69"/>
      <c r="J50" s="69">
        <f>Table12[[#This Row],[Quantity]]*Table12[[#This Row],[Unit cost ]]</f>
        <v>0</v>
      </c>
      <c r="K50" s="69">
        <f>Table12[[#This Row],[Extended cost]]*$O$2</f>
        <v>0</v>
      </c>
      <c r="L50" s="69">
        <f>Table12[[#This Row],[Extended cost]]+Table12[[#This Row],[Profit]]</f>
        <v>0</v>
      </c>
    </row>
    <row r="51" spans="2:12" x14ac:dyDescent="0.3">
      <c r="B51" s="213" t="s">
        <v>1576</v>
      </c>
      <c r="C51" t="s">
        <v>438</v>
      </c>
      <c r="D51" t="s">
        <v>283</v>
      </c>
      <c r="E51" s="8"/>
      <c r="F51" s="37"/>
      <c r="G51" s="136"/>
      <c r="H51" s="72"/>
      <c r="I51" s="69"/>
      <c r="J51" s="69">
        <f>Table12[[#This Row],[Quantity]]*Table12[[#This Row],[Unit cost ]]</f>
        <v>0</v>
      </c>
      <c r="K51" s="69">
        <f>Table12[[#This Row],[Extended cost]]*$O$2</f>
        <v>0</v>
      </c>
      <c r="L51" s="69">
        <f>Table12[[#This Row],[Extended cost]]+Table12[[#This Row],[Profit]]</f>
        <v>0</v>
      </c>
    </row>
    <row r="52" spans="2:12" x14ac:dyDescent="0.3">
      <c r="B52" s="213" t="s">
        <v>334</v>
      </c>
      <c r="C52" t="s">
        <v>438</v>
      </c>
      <c r="D52" t="s">
        <v>283</v>
      </c>
      <c r="E52" s="8"/>
      <c r="F52" s="37"/>
      <c r="G52" s="136"/>
      <c r="H52" s="72"/>
      <c r="I52" s="69"/>
      <c r="J52" s="69">
        <f>Table12[[#This Row],[Quantity]]*Table12[[#This Row],[Unit cost ]]</f>
        <v>0</v>
      </c>
      <c r="K52" s="69">
        <f>Table12[[#This Row],[Extended cost]]*$O$2</f>
        <v>0</v>
      </c>
      <c r="L52" s="69">
        <f>Table12[[#This Row],[Extended cost]]+Table12[[#This Row],[Profit]]</f>
        <v>0</v>
      </c>
    </row>
    <row r="53" spans="2:12" x14ac:dyDescent="0.3">
      <c r="B53" s="213" t="s">
        <v>335</v>
      </c>
      <c r="C53" t="s">
        <v>438</v>
      </c>
      <c r="D53" t="s">
        <v>283</v>
      </c>
      <c r="E53" s="8"/>
      <c r="F53" s="37"/>
      <c r="G53" s="136"/>
      <c r="H53" s="72"/>
      <c r="I53" s="69"/>
      <c r="J53" s="69">
        <f>Table12[[#This Row],[Quantity]]*Table12[[#This Row],[Unit cost ]]</f>
        <v>0</v>
      </c>
      <c r="K53" s="69">
        <f>Table12[[#This Row],[Extended cost]]*$O$2</f>
        <v>0</v>
      </c>
      <c r="L53" s="69">
        <f>Table12[[#This Row],[Extended cost]]+Table12[[#This Row],[Profit]]</f>
        <v>0</v>
      </c>
    </row>
    <row r="54" spans="2:12" x14ac:dyDescent="0.3">
      <c r="B54" s="213" t="s">
        <v>336</v>
      </c>
      <c r="C54" t="s">
        <v>438</v>
      </c>
      <c r="D54" t="s">
        <v>283</v>
      </c>
      <c r="E54" s="8"/>
      <c r="F54" s="37"/>
      <c r="G54" s="136"/>
      <c r="H54" s="72"/>
      <c r="I54" s="69"/>
      <c r="J54" s="69">
        <f>Table12[[#This Row],[Quantity]]*Table12[[#This Row],[Unit cost ]]</f>
        <v>0</v>
      </c>
      <c r="K54" s="69">
        <f>Table12[[#This Row],[Extended cost]]*$O$2</f>
        <v>0</v>
      </c>
      <c r="L54" s="69">
        <f>Table12[[#This Row],[Extended cost]]+Table12[[#This Row],[Profit]]</f>
        <v>0</v>
      </c>
    </row>
    <row r="55" spans="2:12" x14ac:dyDescent="0.3">
      <c r="B55" s="213" t="s">
        <v>1582</v>
      </c>
      <c r="C55" t="s">
        <v>438</v>
      </c>
      <c r="D55" t="s">
        <v>283</v>
      </c>
      <c r="E55" s="8"/>
      <c r="F55" s="37"/>
      <c r="G55" s="136"/>
      <c r="H55" s="72"/>
      <c r="I55" s="69"/>
      <c r="J55" s="69">
        <f>Table12[[#This Row],[Quantity]]*Table12[[#This Row],[Unit cost ]]</f>
        <v>0</v>
      </c>
      <c r="K55" s="69">
        <f>Table12[[#This Row],[Extended cost]]*$O$2</f>
        <v>0</v>
      </c>
      <c r="L55" s="69">
        <f>Table12[[#This Row],[Extended cost]]+Table12[[#This Row],[Profit]]</f>
        <v>0</v>
      </c>
    </row>
    <row r="56" spans="2:12" x14ac:dyDescent="0.3">
      <c r="B56" s="213" t="s">
        <v>1618</v>
      </c>
      <c r="C56" t="s">
        <v>438</v>
      </c>
      <c r="D56" t="s">
        <v>283</v>
      </c>
      <c r="E56" s="8"/>
      <c r="F56" s="37"/>
      <c r="G56" s="136"/>
      <c r="H56" s="72"/>
      <c r="I56" s="69"/>
      <c r="J56" s="69">
        <f>Table12[[#This Row],[Quantity]]*Table12[[#This Row],[Unit cost ]]</f>
        <v>0</v>
      </c>
      <c r="K56" s="69">
        <f>Table12[[#This Row],[Extended cost]]*$O$2</f>
        <v>0</v>
      </c>
      <c r="L56" s="69">
        <f>Table12[[#This Row],[Extended cost]]+Table12[[#This Row],[Profit]]</f>
        <v>0</v>
      </c>
    </row>
    <row r="57" spans="2:12" x14ac:dyDescent="0.3">
      <c r="B57" s="213" t="s">
        <v>1619</v>
      </c>
      <c r="C57" t="s">
        <v>438</v>
      </c>
      <c r="D57" t="s">
        <v>283</v>
      </c>
      <c r="E57" s="8"/>
      <c r="F57" s="37"/>
      <c r="G57" s="136"/>
      <c r="H57" s="72"/>
      <c r="I57" s="69"/>
      <c r="J57" s="69">
        <f>Table12[[#This Row],[Quantity]]*Table12[[#This Row],[Unit cost ]]</f>
        <v>0</v>
      </c>
      <c r="K57" s="69">
        <f>Table12[[#This Row],[Extended cost]]*$O$2</f>
        <v>0</v>
      </c>
      <c r="L57" s="69">
        <f>Table12[[#This Row],[Extended cost]]+Table12[[#This Row],[Profit]]</f>
        <v>0</v>
      </c>
    </row>
    <row r="58" spans="2:12" x14ac:dyDescent="0.3">
      <c r="B58" s="213" t="s">
        <v>340</v>
      </c>
      <c r="C58" t="s">
        <v>438</v>
      </c>
      <c r="D58" t="s">
        <v>283</v>
      </c>
      <c r="E58" s="8"/>
      <c r="F58" s="37"/>
      <c r="G58" s="136"/>
      <c r="H58" s="72"/>
      <c r="I58" s="69"/>
      <c r="J58" s="69">
        <f>Table12[[#This Row],[Quantity]]*Table12[[#This Row],[Unit cost ]]</f>
        <v>0</v>
      </c>
      <c r="K58" s="69">
        <f>Table12[[#This Row],[Extended cost]]*$O$2</f>
        <v>0</v>
      </c>
      <c r="L58" s="69">
        <f>Table12[[#This Row],[Extended cost]]+Table12[[#This Row],[Profit]]</f>
        <v>0</v>
      </c>
    </row>
    <row r="59" spans="2:12" x14ac:dyDescent="0.3">
      <c r="B59" s="213" t="s">
        <v>341</v>
      </c>
      <c r="C59" t="s">
        <v>438</v>
      </c>
      <c r="D59" t="s">
        <v>283</v>
      </c>
      <c r="E59" s="8"/>
      <c r="F59" s="37"/>
      <c r="G59" s="136"/>
      <c r="H59" s="72"/>
      <c r="I59" s="69"/>
      <c r="J59" s="69">
        <f>Table12[[#This Row],[Quantity]]*Table12[[#This Row],[Unit cost ]]</f>
        <v>0</v>
      </c>
      <c r="K59" s="69">
        <f>Table12[[#This Row],[Extended cost]]*$O$2</f>
        <v>0</v>
      </c>
      <c r="L59" s="69">
        <f>Table12[[#This Row],[Extended cost]]+Table12[[#This Row],[Profit]]</f>
        <v>0</v>
      </c>
    </row>
    <row r="60" spans="2:12" x14ac:dyDescent="0.3">
      <c r="B60" s="213" t="s">
        <v>342</v>
      </c>
      <c r="C60" t="s">
        <v>438</v>
      </c>
      <c r="D60" t="s">
        <v>283</v>
      </c>
      <c r="E60" s="8"/>
      <c r="F60" s="37"/>
      <c r="G60" s="136"/>
      <c r="H60" s="72"/>
      <c r="I60" s="69"/>
      <c r="J60" s="69">
        <f>Table12[[#This Row],[Quantity]]*Table12[[#This Row],[Unit cost ]]</f>
        <v>0</v>
      </c>
      <c r="K60" s="69">
        <f>Table12[[#This Row],[Extended cost]]*$O$2</f>
        <v>0</v>
      </c>
      <c r="L60" s="69">
        <f>Table12[[#This Row],[Extended cost]]+Table12[[#This Row],[Profit]]</f>
        <v>0</v>
      </c>
    </row>
    <row r="61" spans="2:12" x14ac:dyDescent="0.3">
      <c r="B61" s="213" t="s">
        <v>1620</v>
      </c>
      <c r="C61" t="s">
        <v>438</v>
      </c>
      <c r="D61" t="s">
        <v>283</v>
      </c>
      <c r="E61" s="8"/>
      <c r="F61" s="37"/>
      <c r="G61" s="136"/>
      <c r="H61" s="72"/>
      <c r="I61" s="69"/>
      <c r="J61" s="69">
        <f>Table12[[#This Row],[Quantity]]*Table12[[#This Row],[Unit cost ]]</f>
        <v>0</v>
      </c>
      <c r="K61" s="69">
        <f>Table12[[#This Row],[Extended cost]]*$O$2</f>
        <v>0</v>
      </c>
      <c r="L61" s="69">
        <f>Table12[[#This Row],[Extended cost]]+Table12[[#This Row],[Profit]]</f>
        <v>0</v>
      </c>
    </row>
    <row r="62" spans="2:12" x14ac:dyDescent="0.3">
      <c r="B62" s="213" t="s">
        <v>1621</v>
      </c>
      <c r="C62" t="s">
        <v>438</v>
      </c>
      <c r="D62" t="s">
        <v>283</v>
      </c>
      <c r="E62" s="8"/>
      <c r="F62" s="37"/>
      <c r="G62" s="37"/>
      <c r="H62" s="72"/>
      <c r="I62" s="69"/>
      <c r="J62" s="69">
        <f>Table12[[#This Row],[Quantity]]*Table12[[#This Row],[Unit cost ]]</f>
        <v>0</v>
      </c>
      <c r="K62" s="69">
        <f>Table12[[#This Row],[Extended cost]]*$O$2</f>
        <v>0</v>
      </c>
      <c r="L62" s="69">
        <f>Table12[[#This Row],[Extended cost]]+Table12[[#This Row],[Profit]]</f>
        <v>0</v>
      </c>
    </row>
    <row r="63" spans="2:12" x14ac:dyDescent="0.3">
      <c r="B63" s="213" t="s">
        <v>1622</v>
      </c>
      <c r="C63" t="s">
        <v>438</v>
      </c>
      <c r="D63" t="s">
        <v>283</v>
      </c>
      <c r="E63" s="8"/>
      <c r="F63" s="37"/>
      <c r="G63" s="37"/>
      <c r="H63" s="72"/>
      <c r="I63" s="69"/>
      <c r="J63" s="69">
        <f>Table12[[#This Row],[Quantity]]*Table12[[#This Row],[Unit cost ]]</f>
        <v>0</v>
      </c>
      <c r="K63" s="69">
        <f>Table12[[#This Row],[Extended cost]]*$O$2</f>
        <v>0</v>
      </c>
      <c r="L63" s="69">
        <f>Table12[[#This Row],[Extended cost]]+Table12[[#This Row],[Profit]]</f>
        <v>0</v>
      </c>
    </row>
    <row r="64" spans="2:12" x14ac:dyDescent="0.3">
      <c r="B64" s="213" t="s">
        <v>1623</v>
      </c>
      <c r="C64" t="s">
        <v>438</v>
      </c>
      <c r="D64" t="s">
        <v>283</v>
      </c>
      <c r="E64" s="8"/>
      <c r="F64" s="37"/>
      <c r="G64" s="37"/>
      <c r="H64" s="72"/>
      <c r="I64" s="69"/>
      <c r="J64" s="69">
        <f>Table12[[#This Row],[Quantity]]*Table12[[#This Row],[Unit cost ]]</f>
        <v>0</v>
      </c>
      <c r="K64" s="69">
        <f>Table12[[#This Row],[Extended cost]]*$O$2</f>
        <v>0</v>
      </c>
      <c r="L64" s="69">
        <f>Table12[[#This Row],[Extended cost]]+Table12[[#This Row],[Profit]]</f>
        <v>0</v>
      </c>
    </row>
    <row r="65" spans="2:12" x14ac:dyDescent="0.3">
      <c r="B65" s="213" t="s">
        <v>1624</v>
      </c>
      <c r="C65" t="s">
        <v>438</v>
      </c>
      <c r="D65" t="s">
        <v>283</v>
      </c>
      <c r="E65" s="8"/>
      <c r="F65" s="37"/>
      <c r="G65" s="136"/>
      <c r="H65" s="72"/>
      <c r="I65" s="69"/>
      <c r="J65" s="69">
        <f>Table12[[#This Row],[Quantity]]*Table12[[#This Row],[Unit cost ]]</f>
        <v>0</v>
      </c>
      <c r="K65" s="69">
        <f>Table12[[#This Row],[Extended cost]]*$O$2</f>
        <v>0</v>
      </c>
      <c r="L65" s="69">
        <f>Table12[[#This Row],[Extended cost]]+Table12[[#This Row],[Profit]]</f>
        <v>0</v>
      </c>
    </row>
    <row r="66" spans="2:12" x14ac:dyDescent="0.3">
      <c r="B66" s="213" t="s">
        <v>1625</v>
      </c>
      <c r="C66" t="s">
        <v>438</v>
      </c>
      <c r="D66" t="s">
        <v>283</v>
      </c>
      <c r="E66" s="8"/>
      <c r="F66" s="37"/>
      <c r="G66" s="136"/>
      <c r="H66" s="72"/>
      <c r="I66" s="69"/>
      <c r="J66" s="69">
        <f>Table12[[#This Row],[Quantity]]*Table12[[#This Row],[Unit cost ]]</f>
        <v>0</v>
      </c>
      <c r="K66" s="69">
        <f>Table12[[#This Row],[Extended cost]]*$O$2</f>
        <v>0</v>
      </c>
      <c r="L66" s="69">
        <f>Table12[[#This Row],[Extended cost]]+Table12[[#This Row],[Profit]]</f>
        <v>0</v>
      </c>
    </row>
    <row r="67" spans="2:12" x14ac:dyDescent="0.3">
      <c r="B67" s="213" t="s">
        <v>1626</v>
      </c>
      <c r="C67" t="s">
        <v>438</v>
      </c>
      <c r="D67" t="s">
        <v>283</v>
      </c>
      <c r="E67" s="8"/>
      <c r="F67" s="37"/>
      <c r="G67" s="136"/>
      <c r="H67" s="72"/>
      <c r="I67" s="69"/>
      <c r="J67" s="69">
        <f>Table12[[#This Row],[Quantity]]*Table12[[#This Row],[Unit cost ]]</f>
        <v>0</v>
      </c>
      <c r="K67" s="69">
        <f>Table12[[#This Row],[Extended cost]]*$O$2</f>
        <v>0</v>
      </c>
      <c r="L67" s="69">
        <f>Table12[[#This Row],[Extended cost]]+Table12[[#This Row],[Profit]]</f>
        <v>0</v>
      </c>
    </row>
    <row r="68" spans="2:12" x14ac:dyDescent="0.3">
      <c r="B68" s="213" t="s">
        <v>1627</v>
      </c>
      <c r="C68" t="s">
        <v>438</v>
      </c>
      <c r="D68" t="s">
        <v>283</v>
      </c>
      <c r="E68" s="8"/>
      <c r="F68" s="37"/>
      <c r="G68" s="136"/>
      <c r="H68" s="72"/>
      <c r="I68" s="69"/>
      <c r="J68" s="69">
        <f>Table12[[#This Row],[Quantity]]*Table12[[#This Row],[Unit cost ]]</f>
        <v>0</v>
      </c>
      <c r="K68" s="69">
        <f>Table12[[#This Row],[Extended cost]]*$O$2</f>
        <v>0</v>
      </c>
      <c r="L68" s="69">
        <f>Table12[[#This Row],[Extended cost]]+Table12[[#This Row],[Profit]]</f>
        <v>0</v>
      </c>
    </row>
    <row r="69" spans="2:12" x14ac:dyDescent="0.3">
      <c r="B69" s="213" t="s">
        <v>1628</v>
      </c>
      <c r="C69" t="s">
        <v>438</v>
      </c>
      <c r="D69" t="s">
        <v>283</v>
      </c>
      <c r="E69" s="8"/>
      <c r="F69" s="37"/>
      <c r="G69" s="136"/>
      <c r="H69" s="72"/>
      <c r="I69" s="69"/>
      <c r="J69" s="69">
        <f>Table12[[#This Row],[Quantity]]*Table12[[#This Row],[Unit cost ]]</f>
        <v>0</v>
      </c>
      <c r="K69" s="69">
        <f>Table12[[#This Row],[Extended cost]]*$O$2</f>
        <v>0</v>
      </c>
      <c r="L69" s="69">
        <f>Table12[[#This Row],[Extended cost]]+Table12[[#This Row],[Profit]]</f>
        <v>0</v>
      </c>
    </row>
    <row r="70" spans="2:12" x14ac:dyDescent="0.3">
      <c r="B70" s="213" t="s">
        <v>1629</v>
      </c>
      <c r="C70" t="s">
        <v>438</v>
      </c>
      <c r="D70" t="s">
        <v>283</v>
      </c>
      <c r="E70" s="8"/>
      <c r="F70" s="37"/>
      <c r="G70" s="136"/>
      <c r="H70" s="72"/>
      <c r="I70" s="69"/>
      <c r="J70" s="69">
        <f>Table12[[#This Row],[Quantity]]*Table12[[#This Row],[Unit cost ]]</f>
        <v>0</v>
      </c>
      <c r="K70" s="69">
        <f>Table12[[#This Row],[Extended cost]]*$O$2</f>
        <v>0</v>
      </c>
      <c r="L70" s="69">
        <f>Table12[[#This Row],[Extended cost]]+Table12[[#This Row],[Profit]]</f>
        <v>0</v>
      </c>
    </row>
    <row r="71" spans="2:12" x14ac:dyDescent="0.3">
      <c r="B71" s="213" t="s">
        <v>1630</v>
      </c>
      <c r="C71" t="s">
        <v>438</v>
      </c>
      <c r="D71" t="s">
        <v>283</v>
      </c>
      <c r="E71" s="8"/>
      <c r="F71" s="37"/>
      <c r="G71" s="136"/>
      <c r="H71" s="72"/>
      <c r="I71" s="69"/>
      <c r="J71" s="140">
        <f>Table12[[#This Row],[Quantity]]*Table12[[#This Row],[Unit cost ]]</f>
        <v>0</v>
      </c>
      <c r="K71" s="140">
        <f>Table12[[#This Row],[Extended cost]]*$O$2</f>
        <v>0</v>
      </c>
      <c r="L71" s="69">
        <f>Table12[[#This Row],[Extended cost]]+Table12[[#This Row],[Profit]]</f>
        <v>0</v>
      </c>
    </row>
    <row r="72" spans="2:12" x14ac:dyDescent="0.3">
      <c r="B72" s="213" t="s">
        <v>1631</v>
      </c>
      <c r="C72" t="s">
        <v>438</v>
      </c>
      <c r="D72" t="s">
        <v>283</v>
      </c>
      <c r="E72" s="8"/>
      <c r="F72" s="37"/>
      <c r="G72" s="136"/>
      <c r="H72" s="72"/>
      <c r="I72" s="69"/>
      <c r="J72" s="140">
        <f>Table12[[#This Row],[Quantity]]*Table12[[#This Row],[Unit cost ]]</f>
        <v>0</v>
      </c>
      <c r="K72" s="140">
        <f>Table12[[#This Row],[Extended cost]]*$O$2</f>
        <v>0</v>
      </c>
      <c r="L72" s="69">
        <f>Table12[[#This Row],[Extended cost]]+Table12[[#This Row],[Profit]]</f>
        <v>0</v>
      </c>
    </row>
    <row r="73" spans="2:12" x14ac:dyDescent="0.3">
      <c r="B73" s="213" t="s">
        <v>1632</v>
      </c>
      <c r="C73" t="s">
        <v>438</v>
      </c>
      <c r="D73" t="s">
        <v>283</v>
      </c>
      <c r="E73" s="8"/>
      <c r="F73" s="37"/>
      <c r="G73" s="136"/>
      <c r="H73" s="72"/>
      <c r="I73" s="69"/>
      <c r="J73" s="140">
        <f>Table12[[#This Row],[Quantity]]*Table12[[#This Row],[Unit cost ]]</f>
        <v>0</v>
      </c>
      <c r="K73" s="140">
        <f>Table12[[#This Row],[Extended cost]]*$O$2</f>
        <v>0</v>
      </c>
      <c r="L73" s="69">
        <f>Table12[[#This Row],[Extended cost]]+Table12[[#This Row],[Profit]]</f>
        <v>0</v>
      </c>
    </row>
    <row r="74" spans="2:12" x14ac:dyDescent="0.3">
      <c r="B74" s="213" t="s">
        <v>1633</v>
      </c>
      <c r="C74" t="s">
        <v>438</v>
      </c>
      <c r="D74" t="s">
        <v>283</v>
      </c>
      <c r="E74" s="8"/>
      <c r="F74" s="37"/>
      <c r="G74" s="136"/>
      <c r="H74" s="72"/>
      <c r="I74" s="69"/>
      <c r="J74" s="140">
        <f>Table12[[#This Row],[Quantity]]*Table12[[#This Row],[Unit cost ]]</f>
        <v>0</v>
      </c>
      <c r="K74" s="140">
        <f>Table12[[#This Row],[Extended cost]]*$O$2</f>
        <v>0</v>
      </c>
      <c r="L74" s="69">
        <f>Table12[[#This Row],[Extended cost]]+Table12[[#This Row],[Profit]]</f>
        <v>0</v>
      </c>
    </row>
    <row r="75" spans="2:12" x14ac:dyDescent="0.3">
      <c r="B75" s="213" t="s">
        <v>355</v>
      </c>
      <c r="C75" t="s">
        <v>438</v>
      </c>
      <c r="D75" t="s">
        <v>283</v>
      </c>
      <c r="E75" s="8"/>
      <c r="F75" s="37"/>
      <c r="G75" s="136"/>
      <c r="H75" s="72"/>
      <c r="I75" s="69"/>
      <c r="J75" s="140">
        <f>Table12[[#This Row],[Quantity]]*Table12[[#This Row],[Unit cost ]]</f>
        <v>0</v>
      </c>
      <c r="K75" s="140">
        <f>Table12[[#This Row],[Extended cost]]*$O$2</f>
        <v>0</v>
      </c>
      <c r="L75" s="69">
        <f>Table12[[#This Row],[Extended cost]]+Table12[[#This Row],[Profit]]</f>
        <v>0</v>
      </c>
    </row>
    <row r="76" spans="2:12" x14ac:dyDescent="0.3">
      <c r="B76" s="213" t="s">
        <v>356</v>
      </c>
      <c r="C76" t="s">
        <v>438</v>
      </c>
      <c r="D76" t="s">
        <v>283</v>
      </c>
      <c r="E76" s="8"/>
      <c r="F76" s="37"/>
      <c r="G76" s="136"/>
      <c r="H76" s="72"/>
      <c r="I76" s="69"/>
      <c r="J76" s="140">
        <f>Table12[[#This Row],[Quantity]]*Table12[[#This Row],[Unit cost ]]</f>
        <v>0</v>
      </c>
      <c r="K76" s="140">
        <f>Table12[[#This Row],[Extended cost]]*$O$2</f>
        <v>0</v>
      </c>
      <c r="L76" s="69">
        <f>Table12[[#This Row],[Extended cost]]+Table12[[#This Row],[Profit]]</f>
        <v>0</v>
      </c>
    </row>
    <row r="77" spans="2:12" x14ac:dyDescent="0.3">
      <c r="B77" s="213" t="s">
        <v>1634</v>
      </c>
      <c r="C77" t="s">
        <v>438</v>
      </c>
      <c r="D77" t="s">
        <v>283</v>
      </c>
      <c r="E77" s="8"/>
      <c r="F77" s="37"/>
      <c r="G77" s="136"/>
      <c r="H77" s="72"/>
      <c r="I77" s="69"/>
      <c r="J77" s="140">
        <f>Table12[[#This Row],[Quantity]]*Table12[[#This Row],[Unit cost ]]</f>
        <v>0</v>
      </c>
      <c r="K77" s="140">
        <f>Table12[[#This Row],[Extended cost]]*$O$2</f>
        <v>0</v>
      </c>
      <c r="L77" s="69">
        <f>Table12[[#This Row],[Extended cost]]+Table12[[#This Row],[Profit]]</f>
        <v>0</v>
      </c>
    </row>
    <row r="78" spans="2:12" x14ac:dyDescent="0.3">
      <c r="B78" s="213" t="s">
        <v>1686</v>
      </c>
      <c r="C78" t="s">
        <v>438</v>
      </c>
      <c r="D78" t="s">
        <v>283</v>
      </c>
      <c r="E78" s="8"/>
      <c r="F78" s="37"/>
      <c r="G78" s="136"/>
      <c r="H78" s="72"/>
      <c r="I78" s="69"/>
      <c r="J78" s="140">
        <f>Table12[[#This Row],[Quantity]]*Table12[[#This Row],[Unit cost ]]</f>
        <v>0</v>
      </c>
      <c r="K78" s="140">
        <f>Table12[[#This Row],[Extended cost]]*$O$2</f>
        <v>0</v>
      </c>
      <c r="L78" s="69">
        <f>Table12[[#This Row],[Extended cost]]+Table12[[#This Row],[Profit]]</f>
        <v>0</v>
      </c>
    </row>
    <row r="79" spans="2:12" x14ac:dyDescent="0.3">
      <c r="B79" s="213" t="s">
        <v>1635</v>
      </c>
      <c r="C79" t="s">
        <v>438</v>
      </c>
      <c r="D79" t="s">
        <v>283</v>
      </c>
      <c r="E79" s="8"/>
      <c r="F79" s="37"/>
      <c r="G79" s="136"/>
      <c r="H79" s="72"/>
      <c r="I79" s="69"/>
      <c r="J79" s="140">
        <f>Table12[[#This Row],[Quantity]]*Table12[[#This Row],[Unit cost ]]</f>
        <v>0</v>
      </c>
      <c r="K79" s="140">
        <f>Table12[[#This Row],[Extended cost]]*$O$2</f>
        <v>0</v>
      </c>
      <c r="L79" s="69">
        <f>Table12[[#This Row],[Extended cost]]+Table12[[#This Row],[Profit]]</f>
        <v>0</v>
      </c>
    </row>
    <row r="80" spans="2:12" x14ac:dyDescent="0.3">
      <c r="B80" s="213" t="s">
        <v>365</v>
      </c>
      <c r="C80" t="s">
        <v>438</v>
      </c>
      <c r="D80" t="s">
        <v>283</v>
      </c>
      <c r="E80" s="8"/>
      <c r="F80" s="37"/>
      <c r="G80" s="136"/>
      <c r="H80" s="72"/>
      <c r="I80" s="69"/>
      <c r="J80" s="140">
        <f>Table12[[#This Row],[Quantity]]*Table12[[#This Row],[Unit cost ]]</f>
        <v>0</v>
      </c>
      <c r="K80" s="140">
        <f>Table12[[#This Row],[Extended cost]]*$O$2</f>
        <v>0</v>
      </c>
      <c r="L80" s="69">
        <f>Table12[[#This Row],[Extended cost]]+Table12[[#This Row],[Profit]]</f>
        <v>0</v>
      </c>
    </row>
    <row r="81" spans="2:12" x14ac:dyDescent="0.3">
      <c r="B81" s="213" t="s">
        <v>366</v>
      </c>
      <c r="C81" t="s">
        <v>438</v>
      </c>
      <c r="D81" t="s">
        <v>283</v>
      </c>
      <c r="E81" s="8"/>
      <c r="F81" s="37"/>
      <c r="G81" s="136"/>
      <c r="H81" s="72"/>
      <c r="I81" s="69"/>
      <c r="J81" s="140">
        <f>Table12[[#This Row],[Quantity]]*Table12[[#This Row],[Unit cost ]]</f>
        <v>0</v>
      </c>
      <c r="K81" s="140">
        <f>Table12[[#This Row],[Extended cost]]*$O$2</f>
        <v>0</v>
      </c>
      <c r="L81" s="69">
        <f>Table12[[#This Row],[Extended cost]]+Table12[[#This Row],[Profit]]</f>
        <v>0</v>
      </c>
    </row>
    <row r="82" spans="2:12" x14ac:dyDescent="0.3">
      <c r="B82" s="213" t="s">
        <v>368</v>
      </c>
      <c r="C82" t="s">
        <v>438</v>
      </c>
      <c r="D82" t="s">
        <v>283</v>
      </c>
      <c r="E82" s="8"/>
      <c r="F82" s="37"/>
      <c r="G82" s="136"/>
      <c r="H82" s="72"/>
      <c r="I82" s="69"/>
      <c r="J82" s="140">
        <f>Table12[[#This Row],[Quantity]]*Table12[[#This Row],[Unit cost ]]</f>
        <v>0</v>
      </c>
      <c r="K82" s="140">
        <f>Table12[[#This Row],[Extended cost]]*$O$2</f>
        <v>0</v>
      </c>
      <c r="L82" s="69">
        <f>Table12[[#This Row],[Extended cost]]+Table12[[#This Row],[Profit]]</f>
        <v>0</v>
      </c>
    </row>
    <row r="83" spans="2:12" x14ac:dyDescent="0.3">
      <c r="B83" s="213" t="s">
        <v>369</v>
      </c>
      <c r="C83" t="s">
        <v>438</v>
      </c>
      <c r="D83" t="s">
        <v>283</v>
      </c>
      <c r="E83" s="8"/>
      <c r="F83" s="37"/>
      <c r="G83" s="136"/>
      <c r="H83" s="72"/>
      <c r="I83" s="69"/>
      <c r="J83" s="140">
        <f>Table12[[#This Row],[Quantity]]*Table12[[#This Row],[Unit cost ]]</f>
        <v>0</v>
      </c>
      <c r="K83" s="140">
        <f>Table12[[#This Row],[Extended cost]]*$O$2</f>
        <v>0</v>
      </c>
      <c r="L83" s="69">
        <f>Table12[[#This Row],[Extended cost]]+Table12[[#This Row],[Profit]]</f>
        <v>0</v>
      </c>
    </row>
    <row r="84" spans="2:12" x14ac:dyDescent="0.3">
      <c r="B84" s="213" t="s">
        <v>370</v>
      </c>
      <c r="C84" t="s">
        <v>438</v>
      </c>
      <c r="D84" t="s">
        <v>283</v>
      </c>
      <c r="E84" s="8"/>
      <c r="F84" s="37"/>
      <c r="G84" s="136"/>
      <c r="H84" s="72"/>
      <c r="I84" s="69"/>
      <c r="J84" s="140">
        <f>Table12[[#This Row],[Quantity]]*Table12[[#This Row],[Unit cost ]]</f>
        <v>0</v>
      </c>
      <c r="K84" s="140">
        <f>Table12[[#This Row],[Extended cost]]*$O$2</f>
        <v>0</v>
      </c>
      <c r="L84" s="69">
        <f>Table12[[#This Row],[Extended cost]]+Table12[[#This Row],[Profit]]</f>
        <v>0</v>
      </c>
    </row>
    <row r="85" spans="2:12" x14ac:dyDescent="0.3">
      <c r="B85" s="213" t="s">
        <v>1636</v>
      </c>
      <c r="C85" t="s">
        <v>438</v>
      </c>
      <c r="D85" t="s">
        <v>283</v>
      </c>
      <c r="E85" s="8"/>
      <c r="F85" s="37"/>
      <c r="G85" s="136"/>
      <c r="H85" s="72"/>
      <c r="I85" s="69"/>
      <c r="J85" s="140">
        <f>Table12[[#This Row],[Quantity]]*Table12[[#This Row],[Unit cost ]]</f>
        <v>0</v>
      </c>
      <c r="K85" s="140">
        <f>Table12[[#This Row],[Extended cost]]*$O$2</f>
        <v>0</v>
      </c>
      <c r="L85" s="69">
        <f>Table12[[#This Row],[Extended cost]]+Table12[[#This Row],[Profit]]</f>
        <v>0</v>
      </c>
    </row>
    <row r="86" spans="2:12" x14ac:dyDescent="0.3">
      <c r="B86" s="213" t="s">
        <v>1637</v>
      </c>
      <c r="C86" t="s">
        <v>438</v>
      </c>
      <c r="D86" t="s">
        <v>283</v>
      </c>
      <c r="E86" s="8"/>
      <c r="F86" s="37"/>
      <c r="G86" s="136"/>
      <c r="H86" s="72"/>
      <c r="I86" s="69"/>
      <c r="J86" s="140">
        <f>Table12[[#This Row],[Quantity]]*Table12[[#This Row],[Unit cost ]]</f>
        <v>0</v>
      </c>
      <c r="K86" s="140">
        <f>Table12[[#This Row],[Extended cost]]*$O$2</f>
        <v>0</v>
      </c>
      <c r="L86" s="69">
        <f>Table12[[#This Row],[Extended cost]]+Table12[[#This Row],[Profit]]</f>
        <v>0</v>
      </c>
    </row>
    <row r="87" spans="2:12" x14ac:dyDescent="0.3">
      <c r="B87" s="213" t="s">
        <v>1638</v>
      </c>
      <c r="C87" t="s">
        <v>438</v>
      </c>
      <c r="D87" t="s">
        <v>283</v>
      </c>
      <c r="E87" s="8"/>
      <c r="F87" s="37"/>
      <c r="G87" s="136"/>
      <c r="H87" s="72"/>
      <c r="I87" s="69"/>
      <c r="J87" s="140">
        <f>Table12[[#This Row],[Quantity]]*Table12[[#This Row],[Unit cost ]]</f>
        <v>0</v>
      </c>
      <c r="K87" s="140">
        <f>Table12[[#This Row],[Extended cost]]*$O$2</f>
        <v>0</v>
      </c>
      <c r="L87" s="69">
        <f>Table12[[#This Row],[Extended cost]]+Table12[[#This Row],[Profit]]</f>
        <v>0</v>
      </c>
    </row>
    <row r="88" spans="2:12" x14ac:dyDescent="0.3">
      <c r="B88" s="213" t="s">
        <v>1639</v>
      </c>
      <c r="C88" t="s">
        <v>438</v>
      </c>
      <c r="D88" t="s">
        <v>283</v>
      </c>
      <c r="E88" s="8"/>
      <c r="F88" s="37"/>
      <c r="G88" s="136"/>
      <c r="H88" s="72"/>
      <c r="I88" s="69"/>
      <c r="J88" s="140">
        <f>Table12[[#This Row],[Quantity]]*Table12[[#This Row],[Unit cost ]]</f>
        <v>0</v>
      </c>
      <c r="K88" s="140">
        <f>Table12[[#This Row],[Extended cost]]*$O$2</f>
        <v>0</v>
      </c>
      <c r="L88" s="69">
        <f>Table12[[#This Row],[Extended cost]]+Table12[[#This Row],[Profit]]</f>
        <v>0</v>
      </c>
    </row>
    <row r="89" spans="2:12" x14ac:dyDescent="0.3">
      <c r="B89" s="213" t="s">
        <v>1640</v>
      </c>
      <c r="C89" t="s">
        <v>438</v>
      </c>
      <c r="D89" t="s">
        <v>283</v>
      </c>
      <c r="E89" s="8"/>
      <c r="F89" s="37"/>
      <c r="G89" s="136"/>
      <c r="H89" s="72"/>
      <c r="I89" s="69"/>
      <c r="J89" s="140">
        <f>Table12[[#This Row],[Quantity]]*Table12[[#This Row],[Unit cost ]]</f>
        <v>0</v>
      </c>
      <c r="K89" s="140">
        <f>Table12[[#This Row],[Extended cost]]*$O$2</f>
        <v>0</v>
      </c>
      <c r="L89" s="69">
        <f>Table12[[#This Row],[Extended cost]]+Table12[[#This Row],[Profit]]</f>
        <v>0</v>
      </c>
    </row>
    <row r="90" spans="2:12" x14ac:dyDescent="0.3">
      <c r="B90" s="213" t="s">
        <v>1641</v>
      </c>
      <c r="C90" t="s">
        <v>438</v>
      </c>
      <c r="D90" t="s">
        <v>283</v>
      </c>
      <c r="E90" s="8"/>
      <c r="F90" s="37"/>
      <c r="G90" s="136"/>
      <c r="H90" s="72"/>
      <c r="I90" s="69"/>
      <c r="J90" s="140">
        <f>Table12[[#This Row],[Quantity]]*Table12[[#This Row],[Unit cost ]]</f>
        <v>0</v>
      </c>
      <c r="K90" s="140">
        <f>Table12[[#This Row],[Extended cost]]*$O$2</f>
        <v>0</v>
      </c>
      <c r="L90" s="69">
        <f>Table12[[#This Row],[Extended cost]]+Table12[[#This Row],[Profit]]</f>
        <v>0</v>
      </c>
    </row>
    <row r="91" spans="2:12" x14ac:dyDescent="0.3">
      <c r="B91" s="213" t="s">
        <v>1642</v>
      </c>
      <c r="C91" t="s">
        <v>438</v>
      </c>
      <c r="D91" t="s">
        <v>283</v>
      </c>
      <c r="E91" s="8"/>
      <c r="F91" s="37"/>
      <c r="G91" s="136"/>
      <c r="H91" s="72"/>
      <c r="I91" s="69"/>
      <c r="J91" s="140">
        <f>Table12[[#This Row],[Quantity]]*Table12[[#This Row],[Unit cost ]]</f>
        <v>0</v>
      </c>
      <c r="K91" s="140">
        <f>Table12[[#This Row],[Extended cost]]*$O$2</f>
        <v>0</v>
      </c>
      <c r="L91" s="69">
        <f>Table12[[#This Row],[Extended cost]]+Table12[[#This Row],[Profit]]</f>
        <v>0</v>
      </c>
    </row>
    <row r="92" spans="2:12" x14ac:dyDescent="0.3">
      <c r="B92" s="213" t="s">
        <v>1643</v>
      </c>
      <c r="C92" t="s">
        <v>438</v>
      </c>
      <c r="D92" t="s">
        <v>283</v>
      </c>
      <c r="E92" s="8"/>
      <c r="F92" s="37"/>
      <c r="G92" s="136"/>
      <c r="H92" s="72"/>
      <c r="I92" s="69"/>
      <c r="J92" s="140">
        <f>Table12[[#This Row],[Quantity]]*Table12[[#This Row],[Unit cost ]]</f>
        <v>0</v>
      </c>
      <c r="K92" s="140">
        <f>Table12[[#This Row],[Extended cost]]*$O$2</f>
        <v>0</v>
      </c>
      <c r="L92" s="69">
        <f>Table12[[#This Row],[Extended cost]]+Table12[[#This Row],[Profit]]</f>
        <v>0</v>
      </c>
    </row>
    <row r="93" spans="2:12" x14ac:dyDescent="0.3">
      <c r="B93" s="213" t="s">
        <v>1644</v>
      </c>
      <c r="C93" t="s">
        <v>438</v>
      </c>
      <c r="D93" t="s">
        <v>283</v>
      </c>
      <c r="E93" s="8"/>
      <c r="F93" s="37"/>
      <c r="G93" s="136"/>
      <c r="H93" s="72"/>
      <c r="I93" s="69"/>
      <c r="J93" s="140">
        <f>Table12[[#This Row],[Quantity]]*Table12[[#This Row],[Unit cost ]]</f>
        <v>0</v>
      </c>
      <c r="K93" s="140">
        <f>Table12[[#This Row],[Extended cost]]*$O$2</f>
        <v>0</v>
      </c>
      <c r="L93" s="69">
        <f>Table12[[#This Row],[Extended cost]]+Table12[[#This Row],[Profit]]</f>
        <v>0</v>
      </c>
    </row>
    <row r="94" spans="2:12" x14ac:dyDescent="0.3">
      <c r="B94" s="213" t="s">
        <v>1645</v>
      </c>
      <c r="C94" t="s">
        <v>438</v>
      </c>
      <c r="D94" t="s">
        <v>283</v>
      </c>
      <c r="E94" s="8"/>
      <c r="F94" s="37"/>
      <c r="G94" s="136"/>
      <c r="H94" s="72"/>
      <c r="I94" s="69"/>
      <c r="J94" s="140">
        <f>Table12[[#This Row],[Quantity]]*Table12[[#This Row],[Unit cost ]]</f>
        <v>0</v>
      </c>
      <c r="K94" s="140">
        <f>Table12[[#This Row],[Extended cost]]*$O$2</f>
        <v>0</v>
      </c>
      <c r="L94" s="69">
        <f>Table12[[#This Row],[Extended cost]]+Table12[[#This Row],[Profit]]</f>
        <v>0</v>
      </c>
    </row>
    <row r="95" spans="2:12" x14ac:dyDescent="0.3">
      <c r="B95" s="213" t="s">
        <v>1646</v>
      </c>
      <c r="C95" t="s">
        <v>438</v>
      </c>
      <c r="D95" t="s">
        <v>283</v>
      </c>
      <c r="E95" s="8"/>
      <c r="F95" s="37"/>
      <c r="G95" s="136"/>
      <c r="H95" s="72"/>
      <c r="I95" s="69"/>
      <c r="J95" s="140">
        <f>Table12[[#This Row],[Quantity]]*Table12[[#This Row],[Unit cost ]]</f>
        <v>0</v>
      </c>
      <c r="K95" s="140">
        <f>Table12[[#This Row],[Extended cost]]*$O$2</f>
        <v>0</v>
      </c>
      <c r="L95" s="69">
        <f>Table12[[#This Row],[Extended cost]]+Table12[[#This Row],[Profit]]</f>
        <v>0</v>
      </c>
    </row>
    <row r="96" spans="2:12" x14ac:dyDescent="0.3">
      <c r="B96" s="213" t="s">
        <v>1647</v>
      </c>
      <c r="C96" t="s">
        <v>438</v>
      </c>
      <c r="D96" t="s">
        <v>283</v>
      </c>
      <c r="E96" s="8"/>
      <c r="F96" s="37"/>
      <c r="G96" s="136"/>
      <c r="H96" s="72"/>
      <c r="I96" s="69"/>
      <c r="J96" s="140">
        <f>Table12[[#This Row],[Quantity]]*Table12[[#This Row],[Unit cost ]]</f>
        <v>0</v>
      </c>
      <c r="K96" s="140">
        <f>Table12[[#This Row],[Extended cost]]*$O$2</f>
        <v>0</v>
      </c>
      <c r="L96" s="69">
        <f>Table12[[#This Row],[Extended cost]]+Table12[[#This Row],[Profit]]</f>
        <v>0</v>
      </c>
    </row>
    <row r="97" spans="2:12" x14ac:dyDescent="0.3">
      <c r="B97" s="213" t="s">
        <v>1648</v>
      </c>
      <c r="C97" t="s">
        <v>438</v>
      </c>
      <c r="D97" t="s">
        <v>283</v>
      </c>
      <c r="E97" s="8"/>
      <c r="F97" s="37"/>
      <c r="G97" s="136"/>
      <c r="H97" s="72"/>
      <c r="I97" s="69"/>
      <c r="J97" s="140">
        <f>Table12[[#This Row],[Quantity]]*Table12[[#This Row],[Unit cost ]]</f>
        <v>0</v>
      </c>
      <c r="K97" s="140">
        <f>Table12[[#This Row],[Extended cost]]*$O$2</f>
        <v>0</v>
      </c>
      <c r="L97" s="69">
        <f>Table12[[#This Row],[Extended cost]]+Table12[[#This Row],[Profit]]</f>
        <v>0</v>
      </c>
    </row>
    <row r="98" spans="2:12" x14ac:dyDescent="0.3">
      <c r="B98" s="213" t="s">
        <v>1649</v>
      </c>
      <c r="C98" t="s">
        <v>438</v>
      </c>
      <c r="D98" t="s">
        <v>283</v>
      </c>
      <c r="E98" s="8"/>
      <c r="F98" s="37"/>
      <c r="G98" s="136"/>
      <c r="H98" s="72"/>
      <c r="I98" s="69"/>
      <c r="J98" s="140">
        <f>Table12[[#This Row],[Quantity]]*Table12[[#This Row],[Unit cost ]]</f>
        <v>0</v>
      </c>
      <c r="K98" s="140">
        <f>Table12[[#This Row],[Extended cost]]*$O$2</f>
        <v>0</v>
      </c>
      <c r="L98" s="69">
        <f>Table12[[#This Row],[Extended cost]]+Table12[[#This Row],[Profit]]</f>
        <v>0</v>
      </c>
    </row>
    <row r="99" spans="2:12" x14ac:dyDescent="0.3">
      <c r="B99" s="213" t="s">
        <v>1650</v>
      </c>
      <c r="C99" t="s">
        <v>438</v>
      </c>
      <c r="D99" t="s">
        <v>283</v>
      </c>
      <c r="E99" s="8"/>
      <c r="F99" s="8"/>
      <c r="G99" s="37"/>
      <c r="I99" s="69"/>
      <c r="J99" s="69">
        <f>Table12[[#This Row],[Quantity]]*Table12[[#This Row],[Unit cost ]]</f>
        <v>0</v>
      </c>
      <c r="K99" s="69">
        <f>Table12[[#This Row],[Extended cost]]*$O$2</f>
        <v>0</v>
      </c>
      <c r="L99" s="69">
        <f>Table12[[#This Row],[Extended cost]]+Table12[[#This Row],[Profit]]</f>
        <v>0</v>
      </c>
    </row>
    <row r="100" spans="2:12" x14ac:dyDescent="0.3">
      <c r="B100" s="213" t="s">
        <v>1651</v>
      </c>
      <c r="C100" t="s">
        <v>438</v>
      </c>
      <c r="D100" t="s">
        <v>283</v>
      </c>
      <c r="E100" s="8"/>
      <c r="F100" s="8"/>
      <c r="G100" s="37"/>
      <c r="I100" s="140"/>
      <c r="J100" s="69">
        <f>Table12[[#This Row],[Quantity]]*Table12[[#This Row],[Unit cost ]]</f>
        <v>0</v>
      </c>
      <c r="K100" s="69">
        <f>Table12[[#This Row],[Extended cost]]*$O$2</f>
        <v>0</v>
      </c>
      <c r="L100" s="69">
        <f>Table12[[#This Row],[Extended cost]]+Table12[[#This Row],[Profit]]</f>
        <v>0</v>
      </c>
    </row>
    <row r="101" spans="2:12" x14ac:dyDescent="0.3">
      <c r="B101" s="213" t="s">
        <v>1652</v>
      </c>
      <c r="C101" t="s">
        <v>438</v>
      </c>
      <c r="D101" t="s">
        <v>283</v>
      </c>
      <c r="E101" s="8"/>
      <c r="F101" s="8"/>
      <c r="G101" s="37"/>
      <c r="I101" s="140"/>
      <c r="J101" s="69">
        <f>Table12[[#This Row],[Quantity]]*Table12[[#This Row],[Unit cost ]]</f>
        <v>0</v>
      </c>
      <c r="K101" s="69">
        <f>Table12[[#This Row],[Extended cost]]*$O$2</f>
        <v>0</v>
      </c>
      <c r="L101" s="69">
        <f>Table12[[#This Row],[Extended cost]]+Table12[[#This Row],[Profit]]</f>
        <v>0</v>
      </c>
    </row>
    <row r="102" spans="2:12" x14ac:dyDescent="0.3">
      <c r="B102" s="213" t="s">
        <v>1653</v>
      </c>
      <c r="C102" t="s">
        <v>438</v>
      </c>
      <c r="D102" t="s">
        <v>283</v>
      </c>
      <c r="E102" s="8"/>
      <c r="F102" s="8"/>
      <c r="G102" s="37"/>
      <c r="I102" s="140"/>
      <c r="J102" s="69">
        <f>Table12[[#This Row],[Quantity]]*Table12[[#This Row],[Unit cost ]]</f>
        <v>0</v>
      </c>
      <c r="K102" s="69">
        <f>Table12[[#This Row],[Extended cost]]*$O$2</f>
        <v>0</v>
      </c>
      <c r="L102" s="69">
        <f>Table12[[#This Row],[Extended cost]]+Table12[[#This Row],[Profit]]</f>
        <v>0</v>
      </c>
    </row>
    <row r="103" spans="2:12" x14ac:dyDescent="0.3">
      <c r="B103" s="213" t="s">
        <v>1654</v>
      </c>
      <c r="C103" t="s">
        <v>438</v>
      </c>
      <c r="D103" t="s">
        <v>283</v>
      </c>
      <c r="E103" s="8"/>
      <c r="F103" s="8"/>
      <c r="G103" s="37"/>
      <c r="I103" s="140"/>
      <c r="J103" s="69">
        <f>Table12[[#This Row],[Quantity]]*Table12[[#This Row],[Unit cost ]]</f>
        <v>0</v>
      </c>
      <c r="K103" s="69">
        <f>Table12[[#This Row],[Extended cost]]*$O$2</f>
        <v>0</v>
      </c>
      <c r="L103" s="69">
        <f>Table12[[#This Row],[Extended cost]]+Table12[[#This Row],[Profit]]</f>
        <v>0</v>
      </c>
    </row>
    <row r="104" spans="2:12" x14ac:dyDescent="0.3">
      <c r="B104" s="213" t="s">
        <v>1655</v>
      </c>
      <c r="C104" t="s">
        <v>438</v>
      </c>
      <c r="D104" t="s">
        <v>283</v>
      </c>
      <c r="E104" s="8"/>
      <c r="F104" s="8"/>
      <c r="G104" s="37"/>
      <c r="I104" s="140"/>
      <c r="J104" s="69">
        <f>Table12[[#This Row],[Quantity]]*Table12[[#This Row],[Unit cost ]]</f>
        <v>0</v>
      </c>
      <c r="K104" s="69">
        <f>Table12[[#This Row],[Extended cost]]*$O$2</f>
        <v>0</v>
      </c>
      <c r="L104" s="69">
        <f>Table12[[#This Row],[Extended cost]]+Table12[[#This Row],[Profit]]</f>
        <v>0</v>
      </c>
    </row>
    <row r="105" spans="2:12" x14ac:dyDescent="0.3">
      <c r="B105" s="213" t="s">
        <v>1656</v>
      </c>
      <c r="C105" t="s">
        <v>438</v>
      </c>
      <c r="D105" t="s">
        <v>283</v>
      </c>
      <c r="E105" s="8"/>
      <c r="F105" s="8"/>
      <c r="G105" s="37"/>
      <c r="I105" s="140"/>
      <c r="J105" s="69">
        <f>Table12[[#This Row],[Quantity]]*Table12[[#This Row],[Unit cost ]]</f>
        <v>0</v>
      </c>
      <c r="K105" s="69">
        <f>Table12[[#This Row],[Extended cost]]*$O$2</f>
        <v>0</v>
      </c>
      <c r="L105" s="69">
        <f>Table12[[#This Row],[Extended cost]]+Table12[[#This Row],[Profit]]</f>
        <v>0</v>
      </c>
    </row>
    <row r="106" spans="2:12" x14ac:dyDescent="0.3">
      <c r="B106" s="213" t="s">
        <v>1657</v>
      </c>
      <c r="C106" t="s">
        <v>438</v>
      </c>
      <c r="D106" t="s">
        <v>283</v>
      </c>
      <c r="E106" s="8"/>
      <c r="F106" s="8"/>
      <c r="G106" s="37"/>
      <c r="I106" s="140"/>
      <c r="J106" s="69">
        <f>Table12[[#This Row],[Quantity]]*Table12[[#This Row],[Unit cost ]]</f>
        <v>0</v>
      </c>
      <c r="K106" s="69">
        <f>Table12[[#This Row],[Extended cost]]*$O$2</f>
        <v>0</v>
      </c>
      <c r="L106" s="69">
        <f>Table12[[#This Row],[Extended cost]]+Table12[[#This Row],[Profit]]</f>
        <v>0</v>
      </c>
    </row>
    <row r="107" spans="2:12" x14ac:dyDescent="0.3">
      <c r="B107" s="213" t="s">
        <v>1658</v>
      </c>
      <c r="C107" t="s">
        <v>438</v>
      </c>
      <c r="D107" t="s">
        <v>283</v>
      </c>
      <c r="E107" s="8"/>
      <c r="F107" s="8"/>
      <c r="G107" s="37"/>
      <c r="I107" s="140"/>
      <c r="J107" s="69">
        <f>Table12[[#This Row],[Quantity]]*Table12[[#This Row],[Unit cost ]]</f>
        <v>0</v>
      </c>
      <c r="K107" s="69">
        <f>Table12[[#This Row],[Extended cost]]*$O$2</f>
        <v>0</v>
      </c>
      <c r="L107" s="69">
        <f>Table12[[#This Row],[Extended cost]]+Table12[[#This Row],[Profit]]</f>
        <v>0</v>
      </c>
    </row>
    <row r="108" spans="2:12" x14ac:dyDescent="0.3">
      <c r="B108" s="213" t="s">
        <v>1687</v>
      </c>
      <c r="C108" t="s">
        <v>438</v>
      </c>
      <c r="D108" t="s">
        <v>283</v>
      </c>
      <c r="E108" s="8"/>
      <c r="F108" s="8"/>
      <c r="G108" s="37"/>
      <c r="I108" s="140"/>
      <c r="J108" s="69">
        <f>Table12[[#This Row],[Quantity]]*Table12[[#This Row],[Unit cost ]]</f>
        <v>0</v>
      </c>
      <c r="K108" s="69">
        <f>Table12[[#This Row],[Extended cost]]*$O$2</f>
        <v>0</v>
      </c>
      <c r="L108" s="69">
        <f>Table12[[#This Row],[Extended cost]]+Table12[[#This Row],[Profit]]</f>
        <v>0</v>
      </c>
    </row>
    <row r="109" spans="2:12" x14ac:dyDescent="0.3">
      <c r="B109" s="213" t="s">
        <v>1659</v>
      </c>
      <c r="C109" t="s">
        <v>438</v>
      </c>
      <c r="D109" t="s">
        <v>283</v>
      </c>
      <c r="E109" s="8"/>
      <c r="F109" s="8"/>
      <c r="G109" s="37"/>
      <c r="I109" s="140"/>
      <c r="J109" s="69">
        <f>Table12[[#This Row],[Quantity]]*Table12[[#This Row],[Unit cost ]]</f>
        <v>0</v>
      </c>
      <c r="K109" s="69">
        <f>Table12[[#This Row],[Extended cost]]*$O$2</f>
        <v>0</v>
      </c>
      <c r="L109" s="69">
        <f>Table12[[#This Row],[Extended cost]]+Table12[[#This Row],[Profit]]</f>
        <v>0</v>
      </c>
    </row>
    <row r="110" spans="2:12" x14ac:dyDescent="0.3">
      <c r="B110" s="213" t="s">
        <v>1660</v>
      </c>
      <c r="C110" t="s">
        <v>438</v>
      </c>
      <c r="D110" t="s">
        <v>283</v>
      </c>
      <c r="E110" s="8"/>
      <c r="F110" s="8"/>
      <c r="G110" s="37"/>
      <c r="I110" s="140"/>
      <c r="J110" s="69">
        <f>Table12[[#This Row],[Quantity]]*Table12[[#This Row],[Unit cost ]]</f>
        <v>0</v>
      </c>
      <c r="K110" s="69">
        <f>Table12[[#This Row],[Extended cost]]*$O$2</f>
        <v>0</v>
      </c>
      <c r="L110" s="69">
        <f>Table12[[#This Row],[Extended cost]]+Table12[[#This Row],[Profit]]</f>
        <v>0</v>
      </c>
    </row>
    <row r="111" spans="2:12" x14ac:dyDescent="0.3">
      <c r="B111" s="213" t="s">
        <v>1702</v>
      </c>
      <c r="C111" t="s">
        <v>438</v>
      </c>
      <c r="D111" t="s">
        <v>283</v>
      </c>
      <c r="E111" s="8"/>
      <c r="F111" s="8"/>
      <c r="G111" s="37"/>
      <c r="I111" s="140"/>
      <c r="J111" s="69">
        <f>Table12[[#This Row],[Quantity]]*Table12[[#This Row],[Unit cost ]]</f>
        <v>0</v>
      </c>
      <c r="K111" s="69">
        <f>Table12[[#This Row],[Extended cost]]*$O$2</f>
        <v>0</v>
      </c>
      <c r="L111" s="69">
        <f>Table12[[#This Row],[Extended cost]]+Table12[[#This Row],[Profit]]</f>
        <v>0</v>
      </c>
    </row>
    <row r="112" spans="2:12" x14ac:dyDescent="0.3">
      <c r="B112" s="213" t="s">
        <v>1661</v>
      </c>
      <c r="C112" t="s">
        <v>438</v>
      </c>
      <c r="D112" t="s">
        <v>283</v>
      </c>
      <c r="E112" s="8"/>
      <c r="F112" s="8"/>
      <c r="G112" s="37"/>
      <c r="I112" s="140"/>
      <c r="J112" s="69">
        <f>Table12[[#This Row],[Quantity]]*Table12[[#This Row],[Unit cost ]]</f>
        <v>0</v>
      </c>
      <c r="K112" s="69">
        <f>Table12[[#This Row],[Extended cost]]*$O$2</f>
        <v>0</v>
      </c>
      <c r="L112" s="69">
        <f>Table12[[#This Row],[Extended cost]]+Table12[[#This Row],[Profit]]</f>
        <v>0</v>
      </c>
    </row>
    <row r="113" spans="2:12" x14ac:dyDescent="0.3">
      <c r="B113" t="s">
        <v>1662</v>
      </c>
      <c r="C113" t="s">
        <v>438</v>
      </c>
      <c r="D113" t="s">
        <v>283</v>
      </c>
      <c r="E113" s="8"/>
      <c r="F113" s="8"/>
      <c r="G113" s="507"/>
      <c r="I113" s="69"/>
      <c r="J113" s="512">
        <f>Table12[[#This Row],[Quantity]]*Table12[[#This Row],[Unit cost ]]</f>
        <v>0</v>
      </c>
      <c r="K113" s="512">
        <f>Table12[[#This Row],[Extended cost]]*$O$2</f>
        <v>0</v>
      </c>
      <c r="L113" s="69">
        <f>Table12[[#This Row],[Extended cost]]+Table12[[#This Row],[Profit]]</f>
        <v>0</v>
      </c>
    </row>
    <row r="114" spans="2:12" x14ac:dyDescent="0.3">
      <c r="B114" t="s">
        <v>1663</v>
      </c>
      <c r="C114" t="s">
        <v>438</v>
      </c>
      <c r="D114" t="s">
        <v>283</v>
      </c>
      <c r="E114" s="8"/>
      <c r="F114" s="8"/>
      <c r="G114" s="507"/>
      <c r="I114" s="69"/>
      <c r="J114" s="512">
        <f>Table12[[#This Row],[Quantity]]*Table12[[#This Row],[Unit cost ]]</f>
        <v>0</v>
      </c>
      <c r="K114" s="512">
        <f>Table12[[#This Row],[Extended cost]]*$O$2</f>
        <v>0</v>
      </c>
      <c r="L114" s="69">
        <f>Table12[[#This Row],[Extended cost]]+Table12[[#This Row],[Profit]]</f>
        <v>0</v>
      </c>
    </row>
    <row r="115" spans="2:12" x14ac:dyDescent="0.3">
      <c r="B115" t="s">
        <v>1664</v>
      </c>
      <c r="C115" t="s">
        <v>438</v>
      </c>
      <c r="D115" t="s">
        <v>283</v>
      </c>
      <c r="E115" s="8"/>
      <c r="F115" s="8"/>
      <c r="G115" s="507"/>
      <c r="I115" s="69"/>
      <c r="J115" s="512">
        <f>Table12[[#This Row],[Quantity]]*Table12[[#This Row],[Unit cost ]]</f>
        <v>0</v>
      </c>
      <c r="K115" s="512">
        <f>Table12[[#This Row],[Extended cost]]*$O$2</f>
        <v>0</v>
      </c>
      <c r="L115" s="69">
        <f>Table12[[#This Row],[Extended cost]]+Table12[[#This Row],[Profit]]</f>
        <v>0</v>
      </c>
    </row>
    <row r="116" spans="2:12" x14ac:dyDescent="0.3">
      <c r="B116" t="s">
        <v>1665</v>
      </c>
      <c r="C116" t="s">
        <v>438</v>
      </c>
      <c r="D116" t="s">
        <v>283</v>
      </c>
      <c r="E116" s="8"/>
      <c r="F116" s="8"/>
      <c r="G116" s="507"/>
      <c r="I116" s="69"/>
      <c r="J116" s="512">
        <f>Table12[[#This Row],[Quantity]]*Table12[[#This Row],[Unit cost ]]</f>
        <v>0</v>
      </c>
      <c r="K116" s="512">
        <f>Table12[[#This Row],[Extended cost]]*$O$2</f>
        <v>0</v>
      </c>
      <c r="L116" s="69">
        <f>Table12[[#This Row],[Extended cost]]+Table12[[#This Row],[Profit]]</f>
        <v>0</v>
      </c>
    </row>
    <row r="117" spans="2:12" x14ac:dyDescent="0.3">
      <c r="B117" t="s">
        <v>1688</v>
      </c>
      <c r="C117" t="s">
        <v>438</v>
      </c>
      <c r="D117" t="s">
        <v>283</v>
      </c>
      <c r="E117" s="8"/>
      <c r="F117" s="8"/>
      <c r="G117" s="507"/>
      <c r="I117" s="69"/>
      <c r="J117" s="512">
        <f>Table12[[#This Row],[Quantity]]*Table12[[#This Row],[Unit cost ]]</f>
        <v>0</v>
      </c>
      <c r="K117" s="512">
        <f>Table12[[#This Row],[Extended cost]]*$O$2</f>
        <v>0</v>
      </c>
      <c r="L117" s="69">
        <f>Table12[[#This Row],[Extended cost]]+Table12[[#This Row],[Profit]]</f>
        <v>0</v>
      </c>
    </row>
    <row r="118" spans="2:12" x14ac:dyDescent="0.3">
      <c r="B118" t="s">
        <v>1666</v>
      </c>
      <c r="C118" t="s">
        <v>438</v>
      </c>
      <c r="D118" t="s">
        <v>283</v>
      </c>
      <c r="E118" s="8"/>
      <c r="F118" s="8"/>
      <c r="G118" s="507"/>
      <c r="I118" s="69"/>
      <c r="J118" s="512">
        <f>Table12[[#This Row],[Quantity]]*Table12[[#This Row],[Unit cost ]]</f>
        <v>0</v>
      </c>
      <c r="K118" s="512">
        <f>Table12[[#This Row],[Extended cost]]*$O$2</f>
        <v>0</v>
      </c>
      <c r="L118" s="69">
        <f>Table12[[#This Row],[Extended cost]]+Table12[[#This Row],[Profit]]</f>
        <v>0</v>
      </c>
    </row>
    <row r="119" spans="2:12" x14ac:dyDescent="0.3">
      <c r="B119" t="s">
        <v>1689</v>
      </c>
      <c r="C119" t="s">
        <v>438</v>
      </c>
      <c r="D119" t="s">
        <v>283</v>
      </c>
      <c r="E119" s="8"/>
      <c r="F119" s="8"/>
      <c r="G119" s="507"/>
      <c r="I119" s="69"/>
      <c r="J119" s="512">
        <f>Table12[[#This Row],[Quantity]]*Table12[[#This Row],[Unit cost ]]</f>
        <v>0</v>
      </c>
      <c r="K119" s="512">
        <f>Table12[[#This Row],[Extended cost]]*$O$2</f>
        <v>0</v>
      </c>
      <c r="L119" s="69">
        <f>Table12[[#This Row],[Extended cost]]+Table12[[#This Row],[Profit]]</f>
        <v>0</v>
      </c>
    </row>
    <row r="120" spans="2:12" x14ac:dyDescent="0.3">
      <c r="B120" t="s">
        <v>1690</v>
      </c>
      <c r="C120" t="s">
        <v>438</v>
      </c>
      <c r="D120" t="s">
        <v>283</v>
      </c>
      <c r="E120" s="8"/>
      <c r="F120" s="8"/>
      <c r="G120" s="507"/>
      <c r="I120" s="69"/>
      <c r="J120" s="512">
        <f>Table12[[#This Row],[Quantity]]*Table12[[#This Row],[Unit cost ]]</f>
        <v>0</v>
      </c>
      <c r="K120" s="512">
        <f>Table12[[#This Row],[Extended cost]]*$O$2</f>
        <v>0</v>
      </c>
      <c r="L120" s="69">
        <f>Table12[[#This Row],[Extended cost]]+Table12[[#This Row],[Profit]]</f>
        <v>0</v>
      </c>
    </row>
    <row r="121" spans="2:12" x14ac:dyDescent="0.3">
      <c r="B121" t="s">
        <v>210</v>
      </c>
      <c r="I121" s="517"/>
      <c r="J121" s="517"/>
      <c r="K121" s="517"/>
      <c r="L121" s="517">
        <f>SUBTOTAL(109,Table12[Total Cost])</f>
        <v>0</v>
      </c>
    </row>
  </sheetData>
  <mergeCells count="1">
    <mergeCell ref="N1:O1"/>
  </mergeCells>
  <dataValidations count="2">
    <dataValidation type="list" allowBlank="1" showInputMessage="1" showErrorMessage="1" sqref="B3">
      <formula1>Clin_List</formula1>
    </dataValidation>
    <dataValidation type="list" allowBlank="1" showInputMessage="1" showErrorMessage="1" sqref="F3:F120">
      <formula1>rngCurrencies</formula1>
    </dataValidation>
  </dataValidations>
  <pageMargins left="0.70866141732283472" right="0.70866141732283472" top="0.74803149606299213" bottom="0.74803149606299213" header="0.31496062992125984" footer="0.31496062992125984"/>
  <pageSetup paperSize="9" scale="88" fitToHeight="10" orientation="landscape" verticalDpi="1200" r:id="rId1"/>
  <headerFooter>
    <oddHeader>&amp;CNATO UNCLASSIFIED&amp;RCO-14252-NNMS</oddHeader>
    <oddFooter>&amp;CNATO UNCLASSIFIED&amp;RCO-14252-NNMS</oddFooter>
  </headerFooter>
  <drawing r:id="rId2"/>
  <legacyDrawing r:id="rId3"/>
  <tableParts count="1">
    <tablePart r:id="rId4"/>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pageSetUpPr fitToPage="1"/>
  </sheetPr>
  <dimension ref="B1:H17"/>
  <sheetViews>
    <sheetView workbookViewId="0">
      <selection activeCell="G29" sqref="G29"/>
    </sheetView>
  </sheetViews>
  <sheetFormatPr defaultRowHeight="14.4" x14ac:dyDescent="0.3"/>
  <cols>
    <col min="1" max="1" width="1.88671875" customWidth="1"/>
    <col min="2" max="2" width="28.5546875" bestFit="1" customWidth="1"/>
    <col min="3" max="3" width="15.88671875" bestFit="1" customWidth="1"/>
    <col min="4" max="7" width="25.88671875" customWidth="1"/>
    <col min="8" max="8" width="26.109375" bestFit="1" customWidth="1"/>
    <col min="9" max="9" width="50" bestFit="1" customWidth="1"/>
    <col min="10" max="10" width="3.5546875" bestFit="1" customWidth="1"/>
  </cols>
  <sheetData>
    <row r="1" spans="2:8" ht="48.6" x14ac:dyDescent="0.3">
      <c r="B1" s="55" t="s">
        <v>284</v>
      </c>
      <c r="C1" s="55" t="s">
        <v>285</v>
      </c>
      <c r="D1" s="55" t="s">
        <v>286</v>
      </c>
      <c r="F1" s="92" t="s">
        <v>287</v>
      </c>
      <c r="G1" s="39"/>
      <c r="H1" s="39"/>
    </row>
    <row r="2" spans="2:8" x14ac:dyDescent="0.3">
      <c r="B2" s="54" t="s">
        <v>288</v>
      </c>
      <c r="C2" s="54" t="s">
        <v>289</v>
      </c>
      <c r="D2" s="54" t="s">
        <v>290</v>
      </c>
      <c r="F2" s="49" t="s">
        <v>291</v>
      </c>
      <c r="G2" s="49" t="s">
        <v>292</v>
      </c>
      <c r="H2" s="49"/>
    </row>
    <row r="3" spans="2:8" x14ac:dyDescent="0.3">
      <c r="B3" s="89" t="s">
        <v>293</v>
      </c>
      <c r="C3" s="89"/>
      <c r="D3" s="90">
        <v>0</v>
      </c>
      <c r="F3" s="50" t="s">
        <v>294</v>
      </c>
      <c r="G3" s="50"/>
      <c r="H3" s="51">
        <v>0.02</v>
      </c>
    </row>
    <row r="4" spans="2:8" x14ac:dyDescent="0.3">
      <c r="B4" s="89" t="s">
        <v>293</v>
      </c>
      <c r="C4" s="89"/>
      <c r="D4" s="90">
        <v>0</v>
      </c>
      <c r="F4" s="50" t="s">
        <v>295</v>
      </c>
      <c r="G4" s="50"/>
      <c r="H4" s="51">
        <v>0.02</v>
      </c>
    </row>
    <row r="5" spans="2:8" x14ac:dyDescent="0.3">
      <c r="B5" s="89" t="s">
        <v>293</v>
      </c>
      <c r="C5" s="89"/>
      <c r="D5" s="90">
        <v>0</v>
      </c>
      <c r="F5" s="50" t="s">
        <v>296</v>
      </c>
      <c r="G5" s="50"/>
      <c r="H5" s="51">
        <v>0.02</v>
      </c>
    </row>
    <row r="6" spans="2:8" ht="21.6" x14ac:dyDescent="0.3">
      <c r="B6" s="89"/>
      <c r="C6" s="89"/>
      <c r="D6" s="90"/>
      <c r="F6" s="50" t="s">
        <v>297</v>
      </c>
      <c r="G6" s="93" t="s">
        <v>298</v>
      </c>
      <c r="H6" s="51" t="s">
        <v>299</v>
      </c>
    </row>
    <row r="7" spans="2:8" x14ac:dyDescent="0.3">
      <c r="B7" s="89"/>
      <c r="C7" s="89"/>
      <c r="D7" s="91"/>
    </row>
    <row r="8" spans="2:8" x14ac:dyDescent="0.3">
      <c r="B8" s="89"/>
      <c r="C8" s="89"/>
      <c r="D8" s="91"/>
    </row>
    <row r="9" spans="2:8" x14ac:dyDescent="0.3">
      <c r="B9" s="89"/>
      <c r="C9" s="89"/>
      <c r="D9" s="90"/>
    </row>
    <row r="10" spans="2:8" s="2" customFormat="1" x14ac:dyDescent="0.3">
      <c r="B10"/>
      <c r="C10"/>
      <c r="D10"/>
      <c r="E10" s="3"/>
      <c r="F10" s="3"/>
      <c r="G10" s="3"/>
    </row>
    <row r="11" spans="2:8" x14ac:dyDescent="0.3">
      <c r="B11" s="52" t="s">
        <v>300</v>
      </c>
      <c r="C11" s="3"/>
      <c r="D11" s="3"/>
    </row>
    <row r="12" spans="2:8" x14ac:dyDescent="0.3">
      <c r="B12" s="53" t="s">
        <v>295</v>
      </c>
      <c r="C12" s="7"/>
    </row>
    <row r="13" spans="2:8" x14ac:dyDescent="0.3">
      <c r="B13" s="53" t="s">
        <v>294</v>
      </c>
    </row>
    <row r="14" spans="2:8" x14ac:dyDescent="0.3">
      <c r="B14" s="53" t="s">
        <v>301</v>
      </c>
    </row>
    <row r="15" spans="2:8" x14ac:dyDescent="0.3">
      <c r="B15" s="53" t="s">
        <v>302</v>
      </c>
    </row>
    <row r="16" spans="2:8" x14ac:dyDescent="0.3">
      <c r="B16" s="53" t="s">
        <v>303</v>
      </c>
    </row>
    <row r="17" spans="2:2" x14ac:dyDescent="0.3">
      <c r="B17" s="53" t="s">
        <v>304</v>
      </c>
    </row>
  </sheetData>
  <pageMargins left="0.70866141732283472" right="0.70866141732283472" top="0.74803149606299213" bottom="0.74803149606299213" header="0.31496062992125984" footer="0.31496062992125984"/>
  <pageSetup paperSize="9" fitToHeight="3" orientation="landscape" horizontalDpi="1200" verticalDpi="1200" r:id="rId1"/>
  <headerFooter>
    <oddHeader>&amp;CNATO UNCLASSIFIED&amp;RCO-14252-NNMS</oddHeader>
    <oddFooter>&amp;CNATO UNCLASSIFIED&amp;RCO-14252-NNMS</oddFooter>
  </headerFooter>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E72"/>
  <sheetViews>
    <sheetView topLeftCell="A25" workbookViewId="0">
      <selection activeCell="I11" sqref="I11"/>
    </sheetView>
  </sheetViews>
  <sheetFormatPr defaultRowHeight="14.4" x14ac:dyDescent="0.3"/>
  <cols>
    <col min="1" max="1" width="13.88671875" customWidth="1"/>
    <col min="2" max="2" width="10.5546875" bestFit="1" customWidth="1"/>
    <col min="3" max="3" width="13.109375" customWidth="1"/>
    <col min="4" max="5" width="10.5546875" bestFit="1" customWidth="1"/>
    <col min="8" max="8" width="11.109375" bestFit="1" customWidth="1"/>
  </cols>
  <sheetData>
    <row r="1" spans="1:5" x14ac:dyDescent="0.3">
      <c r="A1" s="96" t="s">
        <v>305</v>
      </c>
    </row>
    <row r="3" spans="1:5" x14ac:dyDescent="0.3">
      <c r="A3" s="1" t="s">
        <v>306</v>
      </c>
    </row>
    <row r="4" spans="1:5" x14ac:dyDescent="0.3">
      <c r="A4" s="1" t="s">
        <v>307</v>
      </c>
    </row>
    <row r="5" spans="1:5" x14ac:dyDescent="0.3">
      <c r="A5" s="1"/>
    </row>
    <row r="6" spans="1:5" ht="28.8" x14ac:dyDescent="0.3">
      <c r="A6" s="3" t="s">
        <v>308</v>
      </c>
      <c r="B6" s="3" t="s">
        <v>18</v>
      </c>
      <c r="C6" s="3" t="s">
        <v>19</v>
      </c>
      <c r="D6" s="3" t="s">
        <v>20</v>
      </c>
      <c r="E6" s="3" t="s">
        <v>309</v>
      </c>
    </row>
    <row r="7" spans="1:5" x14ac:dyDescent="0.3">
      <c r="B7" s="63"/>
      <c r="C7" s="63"/>
      <c r="D7" s="63"/>
      <c r="E7" s="63"/>
    </row>
    <row r="8" spans="1:5" x14ac:dyDescent="0.3">
      <c r="A8" t="s">
        <v>310</v>
      </c>
      <c r="B8" s="63" t="e">
        <f>INDEX(Labour!R:R,MATCH($A8,Labour!B:B,0))</f>
        <v>#N/A</v>
      </c>
      <c r="C8" s="63" t="e">
        <f>INDEX('Other Material'!R:R,MATCH($A8,'Other Material'!B:B,0))</f>
        <v>#N/A</v>
      </c>
      <c r="D8" s="63" t="e">
        <f>INDEX(Travel!M:M,MATCH($A8,Travel!B:B,0))</f>
        <v>#N/A</v>
      </c>
      <c r="E8" s="63" t="e">
        <f>INDEX(ODC!L:L,MATCH($A8,ODC!B:B,0))</f>
        <v>#N/A</v>
      </c>
    </row>
    <row r="9" spans="1:5" x14ac:dyDescent="0.3">
      <c r="A9" t="s">
        <v>311</v>
      </c>
      <c r="B9" s="63" t="e">
        <f>INDEX(Labour!R:R,MATCH($A9,Labour!B:B,0))</f>
        <v>#N/A</v>
      </c>
      <c r="C9" s="63" t="e">
        <f>INDEX('Other Material'!R:R,MATCH($A9,'Other Material'!B:B,0))</f>
        <v>#N/A</v>
      </c>
      <c r="D9" s="63" t="e">
        <f>INDEX(Travel!M:M,MATCH($A9,Travel!B:B,0))</f>
        <v>#N/A</v>
      </c>
      <c r="E9" s="63" t="e">
        <f>INDEX(ODC!L:L,MATCH($A9,ODC!B:B,0))</f>
        <v>#N/A</v>
      </c>
    </row>
    <row r="10" spans="1:5" x14ac:dyDescent="0.3">
      <c r="A10" t="s">
        <v>312</v>
      </c>
      <c r="B10" s="63" t="e">
        <f>INDEX(Labour!R:R,MATCH($A10,Labour!B:B,0))</f>
        <v>#N/A</v>
      </c>
      <c r="C10" s="63" t="e">
        <f>INDEX('Other Material'!R:R,MATCH($A10,'Other Material'!B:B,0))</f>
        <v>#N/A</v>
      </c>
      <c r="D10" s="63" t="e">
        <f>INDEX(Travel!M:M,MATCH($A10,Travel!B:B,0))</f>
        <v>#N/A</v>
      </c>
      <c r="E10" s="63" t="e">
        <f>INDEX(ODC!L:L,MATCH($A10,ODC!B:B,0))</f>
        <v>#N/A</v>
      </c>
    </row>
    <row r="11" spans="1:5" x14ac:dyDescent="0.3">
      <c r="A11" t="s">
        <v>313</v>
      </c>
      <c r="B11" s="63">
        <f>INDEX(Labour!R:R,MATCH($A11,Labour!B:B,0))</f>
        <v>0</v>
      </c>
      <c r="C11" s="63">
        <f>INDEX('Other Material'!R:R,MATCH($A11,'Other Material'!B:B,0))</f>
        <v>0</v>
      </c>
      <c r="D11" s="63">
        <f>INDEX(Travel!M:M,MATCH($A11,Travel!B:B,0))</f>
        <v>0</v>
      </c>
      <c r="E11" s="63">
        <f>INDEX(ODC!L:L,MATCH($A11,ODC!B:B,0))</f>
        <v>0</v>
      </c>
    </row>
    <row r="12" spans="1:5" x14ac:dyDescent="0.3">
      <c r="A12" t="s">
        <v>314</v>
      </c>
      <c r="B12" s="63">
        <f>INDEX(Labour!R:R,MATCH($A12,Labour!B:B,0))</f>
        <v>0</v>
      </c>
      <c r="C12" s="63">
        <f>INDEX('Other Material'!R:R,MATCH($A12,'Other Material'!B:B,0))</f>
        <v>0</v>
      </c>
      <c r="D12" s="63">
        <f>INDEX(Travel!M:M,MATCH($A12,Travel!B:B,0))</f>
        <v>0</v>
      </c>
      <c r="E12" s="63">
        <f>INDEX(ODC!L:L,MATCH($A12,ODC!B:B,0))</f>
        <v>0</v>
      </c>
    </row>
    <row r="13" spans="1:5" x14ac:dyDescent="0.3">
      <c r="A13" t="s">
        <v>315</v>
      </c>
      <c r="B13" s="63">
        <f>INDEX(Labour!R:R,MATCH($A13,Labour!B:B,0))</f>
        <v>0</v>
      </c>
      <c r="C13" s="63">
        <f>INDEX('Other Material'!R:R,MATCH($A13,'Other Material'!B:B,0))</f>
        <v>0</v>
      </c>
      <c r="D13" s="63">
        <f>INDEX(Travel!M:M,MATCH($A13,Travel!B:B,0))</f>
        <v>0</v>
      </c>
      <c r="E13" s="63">
        <f>INDEX(ODC!L:L,MATCH($A13,ODC!B:B,0))</f>
        <v>0</v>
      </c>
    </row>
    <row r="14" spans="1:5" x14ac:dyDescent="0.3">
      <c r="A14" t="s">
        <v>316</v>
      </c>
      <c r="B14" s="63">
        <f>INDEX(Labour!R:R,MATCH($A14,Labour!B:B,0))</f>
        <v>0</v>
      </c>
      <c r="C14" s="63">
        <f>INDEX('Other Material'!R:R,MATCH($A14,'Other Material'!B:B,0))</f>
        <v>0</v>
      </c>
      <c r="D14" s="63">
        <f>INDEX(Travel!M:M,MATCH($A14,Travel!B:B,0))</f>
        <v>0</v>
      </c>
      <c r="E14" s="63">
        <f>INDEX(ODC!L:L,MATCH($A14,ODC!B:B,0))</f>
        <v>0</v>
      </c>
    </row>
    <row r="15" spans="1:5" x14ac:dyDescent="0.3">
      <c r="A15" t="s">
        <v>317</v>
      </c>
      <c r="B15" s="63" t="e">
        <f>INDEX(Labour!R:R,MATCH($A15,Labour!B:B,0))</f>
        <v>#N/A</v>
      </c>
      <c r="C15" s="63" t="e">
        <f>INDEX('Other Material'!R:R,MATCH($A15,'Other Material'!B:B,0))</f>
        <v>#N/A</v>
      </c>
      <c r="D15" s="63" t="e">
        <f>INDEX(Travel!M:M,MATCH($A15,Travel!B:B,0))</f>
        <v>#N/A</v>
      </c>
      <c r="E15" s="63" t="e">
        <f>INDEX(ODC!L:L,MATCH($A15,ODC!B:B,0))</f>
        <v>#N/A</v>
      </c>
    </row>
    <row r="16" spans="1:5" x14ac:dyDescent="0.3">
      <c r="A16" t="s">
        <v>318</v>
      </c>
      <c r="B16" s="63" t="e">
        <f>INDEX(Labour!R:R,MATCH($A16,Labour!B:B,0))</f>
        <v>#N/A</v>
      </c>
      <c r="C16" s="63" t="e">
        <f>INDEX('Other Material'!R:R,MATCH($A16,'Other Material'!B:B,0))</f>
        <v>#N/A</v>
      </c>
      <c r="D16" s="63" t="e">
        <f>INDEX(Travel!M:M,MATCH($A16,Travel!B:B,0))</f>
        <v>#N/A</v>
      </c>
      <c r="E16" s="63" t="e">
        <f>INDEX(ODC!L:L,MATCH($A16,ODC!B:B,0))</f>
        <v>#N/A</v>
      </c>
    </row>
    <row r="17" spans="1:5" x14ac:dyDescent="0.3">
      <c r="A17" t="s">
        <v>319</v>
      </c>
      <c r="B17" s="63" t="e">
        <f>INDEX(Labour!R:R,MATCH($A17,Labour!B:B,0))</f>
        <v>#N/A</v>
      </c>
      <c r="C17" s="63" t="e">
        <f>INDEX('Other Material'!R:R,MATCH($A17,'Other Material'!B:B,0))</f>
        <v>#N/A</v>
      </c>
      <c r="D17" s="63" t="e">
        <f>INDEX(Travel!M:M,MATCH($A17,Travel!B:B,0))</f>
        <v>#N/A</v>
      </c>
      <c r="E17" s="63" t="e">
        <f>INDEX(ODC!L:L,MATCH($A17,ODC!B:B,0))</f>
        <v>#N/A</v>
      </c>
    </row>
    <row r="18" spans="1:5" x14ac:dyDescent="0.3">
      <c r="A18" t="s">
        <v>320</v>
      </c>
      <c r="B18" s="63" t="e">
        <f>INDEX(Labour!R:R,MATCH($A18,Labour!B:B,0))</f>
        <v>#N/A</v>
      </c>
      <c r="C18" s="63" t="e">
        <f>INDEX('Other Material'!R:R,MATCH($A18,'Other Material'!B:B,0))</f>
        <v>#N/A</v>
      </c>
      <c r="D18" s="63" t="e">
        <f>INDEX(Travel!M:M,MATCH($A18,Travel!B:B,0))</f>
        <v>#N/A</v>
      </c>
      <c r="E18" s="63" t="e">
        <f>INDEX(ODC!L:L,MATCH($A18,ODC!B:B,0))</f>
        <v>#N/A</v>
      </c>
    </row>
    <row r="19" spans="1:5" x14ac:dyDescent="0.3">
      <c r="A19" t="s">
        <v>321</v>
      </c>
      <c r="B19" s="63" t="e">
        <f>INDEX(Labour!R:R,MATCH($A19,Labour!B:B,0))</f>
        <v>#N/A</v>
      </c>
      <c r="C19" s="63" t="e">
        <f>INDEX('Other Material'!R:R,MATCH($A19,'Other Material'!B:B,0))</f>
        <v>#N/A</v>
      </c>
      <c r="D19" s="63" t="e">
        <f>INDEX(Travel!M:M,MATCH($A19,Travel!B:B,0))</f>
        <v>#N/A</v>
      </c>
      <c r="E19" s="63" t="e">
        <f>INDEX(ODC!L:L,MATCH($A19,ODC!B:B,0))</f>
        <v>#N/A</v>
      </c>
    </row>
    <row r="20" spans="1:5" x14ac:dyDescent="0.3">
      <c r="A20" t="s">
        <v>322</v>
      </c>
      <c r="B20" s="63">
        <f>INDEX(Labour!R:R,MATCH($A20,Labour!B:B,0))</f>
        <v>0</v>
      </c>
      <c r="C20" s="63">
        <f>INDEX('Other Material'!R:R,MATCH($A20,'Other Material'!B:B,0))</f>
        <v>0</v>
      </c>
      <c r="D20" s="63">
        <f>INDEX(Travel!M:M,MATCH($A20,Travel!B:B,0))</f>
        <v>0</v>
      </c>
      <c r="E20" s="63">
        <f>INDEX(ODC!L:L,MATCH($A20,ODC!B:B,0))</f>
        <v>0</v>
      </c>
    </row>
    <row r="21" spans="1:5" x14ac:dyDescent="0.3">
      <c r="A21" t="s">
        <v>323</v>
      </c>
      <c r="B21" s="63">
        <f>INDEX(Labour!R:R,MATCH($A21,Labour!B:B,0))</f>
        <v>0</v>
      </c>
      <c r="C21" s="63">
        <f>INDEX('Other Material'!R:R,MATCH($A21,'Other Material'!B:B,0))</f>
        <v>0</v>
      </c>
      <c r="D21" s="63">
        <f>INDEX(Travel!M:M,MATCH($A21,Travel!B:B,0))</f>
        <v>0</v>
      </c>
      <c r="E21" s="63">
        <f>INDEX(ODC!L:L,MATCH($A21,ODC!B:B,0))</f>
        <v>0</v>
      </c>
    </row>
    <row r="22" spans="1:5" x14ac:dyDescent="0.3">
      <c r="A22" t="s">
        <v>324</v>
      </c>
      <c r="B22" s="63" t="e">
        <f>INDEX(Labour!R:R,MATCH($A22,Labour!B:B,0))</f>
        <v>#N/A</v>
      </c>
      <c r="C22" s="63" t="e">
        <f>INDEX('Other Material'!R:R,MATCH($A22,'Other Material'!B:B,0))</f>
        <v>#N/A</v>
      </c>
      <c r="D22" s="63" t="e">
        <f>INDEX(Travel!M:M,MATCH($A22,Travel!B:B,0))</f>
        <v>#N/A</v>
      </c>
      <c r="E22" s="63" t="e">
        <f>INDEX(ODC!L:L,MATCH($A22,ODC!B:B,0))</f>
        <v>#N/A</v>
      </c>
    </row>
    <row r="23" spans="1:5" x14ac:dyDescent="0.3">
      <c r="A23" t="s">
        <v>325</v>
      </c>
      <c r="B23" s="63">
        <f>INDEX(Labour!R:R,MATCH($A23,Labour!B:B,0))</f>
        <v>0</v>
      </c>
      <c r="C23" s="63">
        <f>INDEX('Other Material'!R:R,MATCH($A23,'Other Material'!B:B,0))</f>
        <v>0</v>
      </c>
      <c r="D23" s="63">
        <f>INDEX(Travel!M:M,MATCH($A23,Travel!B:B,0))</f>
        <v>0</v>
      </c>
      <c r="E23" s="63">
        <f>INDEX(ODC!L:L,MATCH($A23,ODC!B:B,0))</f>
        <v>0</v>
      </c>
    </row>
    <row r="24" spans="1:5" x14ac:dyDescent="0.3">
      <c r="A24" t="s">
        <v>326</v>
      </c>
      <c r="B24" s="63">
        <f>INDEX(Labour!R:R,MATCH($A24,Labour!B:B,0))</f>
        <v>0</v>
      </c>
      <c r="C24" s="63">
        <f>INDEX('Other Material'!R:R,MATCH($A24,'Other Material'!B:B,0))</f>
        <v>0</v>
      </c>
      <c r="D24" s="63">
        <f>INDEX(Travel!M:M,MATCH($A24,Travel!B:B,0))</f>
        <v>0</v>
      </c>
      <c r="E24" s="63">
        <f>INDEX(ODC!L:L,MATCH($A24,ODC!B:B,0))</f>
        <v>0</v>
      </c>
    </row>
    <row r="25" spans="1:5" x14ac:dyDescent="0.3">
      <c r="A25" t="s">
        <v>327</v>
      </c>
      <c r="B25" s="63" t="e">
        <f>INDEX(Labour!R:R,MATCH($A25,Labour!B:B,0))</f>
        <v>#N/A</v>
      </c>
      <c r="C25" s="63" t="e">
        <f>INDEX('Other Material'!R:R,MATCH($A25,'Other Material'!B:B,0))</f>
        <v>#N/A</v>
      </c>
      <c r="D25" s="63" t="e">
        <f>INDEX(Travel!M:M,MATCH($A25,Travel!B:B,0))</f>
        <v>#N/A</v>
      </c>
      <c r="E25" s="63" t="e">
        <f>INDEX(ODC!L:L,MATCH($A25,ODC!B:B,0))</f>
        <v>#N/A</v>
      </c>
    </row>
    <row r="26" spans="1:5" x14ac:dyDescent="0.3">
      <c r="A26" t="s">
        <v>328</v>
      </c>
      <c r="B26" s="63" t="e">
        <f>INDEX(Labour!R:R,MATCH($A26,Labour!B:B,0))</f>
        <v>#N/A</v>
      </c>
      <c r="C26" s="63" t="e">
        <f>INDEX('Other Material'!R:R,MATCH($A26,'Other Material'!B:B,0))</f>
        <v>#N/A</v>
      </c>
      <c r="D26" s="63" t="e">
        <f>INDEX(Travel!M:M,MATCH($A26,Travel!B:B,0))</f>
        <v>#N/A</v>
      </c>
      <c r="E26" s="63" t="e">
        <f>INDEX(ODC!L:L,MATCH($A26,ODC!B:B,0))</f>
        <v>#N/A</v>
      </c>
    </row>
    <row r="27" spans="1:5" x14ac:dyDescent="0.3">
      <c r="A27" t="s">
        <v>329</v>
      </c>
      <c r="B27" s="63" t="e">
        <f>INDEX(Labour!R:R,MATCH($A27,Labour!B:B,0))</f>
        <v>#N/A</v>
      </c>
      <c r="C27" s="63" t="e">
        <f>INDEX('Other Material'!R:R,MATCH($A27,'Other Material'!B:B,0))</f>
        <v>#N/A</v>
      </c>
      <c r="D27" s="63" t="e">
        <f>INDEX(Travel!M:M,MATCH($A27,Travel!B:B,0))</f>
        <v>#N/A</v>
      </c>
      <c r="E27" s="63" t="e">
        <f>INDEX(ODC!L:L,MATCH($A27,ODC!B:B,0))</f>
        <v>#N/A</v>
      </c>
    </row>
    <row r="28" spans="1:5" x14ac:dyDescent="0.3">
      <c r="A28" t="s">
        <v>330</v>
      </c>
      <c r="B28" s="63" t="e">
        <f>INDEX(Labour!R:R,MATCH($A28,Labour!B:B,0))</f>
        <v>#N/A</v>
      </c>
      <c r="C28" s="63" t="e">
        <f>INDEX('Other Material'!R:R,MATCH($A28,'Other Material'!B:B,0))</f>
        <v>#N/A</v>
      </c>
      <c r="D28" s="63" t="e">
        <f>INDEX(Travel!M:M,MATCH($A28,Travel!B:B,0))</f>
        <v>#N/A</v>
      </c>
      <c r="E28" s="63" t="e">
        <f>INDEX(ODC!L:L,MATCH($A28,ODC!B:B,0))</f>
        <v>#N/A</v>
      </c>
    </row>
    <row r="29" spans="1:5" x14ac:dyDescent="0.3">
      <c r="A29" t="s">
        <v>331</v>
      </c>
      <c r="B29" s="63" t="e">
        <f>INDEX(Labour!R:R,MATCH($A29,Labour!B:B,0))</f>
        <v>#N/A</v>
      </c>
      <c r="C29" s="63" t="e">
        <f>INDEX('Other Material'!R:R,MATCH($A29,'Other Material'!B:B,0))</f>
        <v>#N/A</v>
      </c>
      <c r="D29" s="63" t="e">
        <f>INDEX(Travel!M:M,MATCH($A29,Travel!B:B,0))</f>
        <v>#N/A</v>
      </c>
      <c r="E29" s="63" t="e">
        <f>INDEX(ODC!L:L,MATCH($A29,ODC!B:B,0))</f>
        <v>#N/A</v>
      </c>
    </row>
    <row r="30" spans="1:5" x14ac:dyDescent="0.3">
      <c r="A30" t="s">
        <v>332</v>
      </c>
      <c r="B30" s="63" t="e">
        <f>INDEX(Labour!R:R,MATCH($A30,Labour!B:B,0))</f>
        <v>#N/A</v>
      </c>
      <c r="C30" s="63" t="e">
        <f>INDEX('Other Material'!R:R,MATCH($A30,'Other Material'!B:B,0))</f>
        <v>#N/A</v>
      </c>
      <c r="D30" s="63" t="e">
        <f>INDEX(Travel!M:M,MATCH($A30,Travel!B:B,0))</f>
        <v>#N/A</v>
      </c>
      <c r="E30" s="63" t="e">
        <f>INDEX(ODC!L:L,MATCH($A30,ODC!B:B,0))</f>
        <v>#N/A</v>
      </c>
    </row>
    <row r="31" spans="1:5" x14ac:dyDescent="0.3">
      <c r="A31" t="s">
        <v>333</v>
      </c>
      <c r="B31" s="63" t="e">
        <f>INDEX(Labour!R:R,MATCH($A31,Labour!B:B,0))</f>
        <v>#N/A</v>
      </c>
      <c r="C31" s="63" t="e">
        <f>INDEX('Other Material'!R:R,MATCH($A31,'Other Material'!B:B,0))</f>
        <v>#N/A</v>
      </c>
      <c r="D31" s="63" t="e">
        <f>INDEX(Travel!M:M,MATCH($A31,Travel!B:B,0))</f>
        <v>#N/A</v>
      </c>
      <c r="E31" s="63" t="e">
        <f>INDEX(ODC!L:L,MATCH($A31,ODC!B:B,0))</f>
        <v>#N/A</v>
      </c>
    </row>
    <row r="32" spans="1:5" x14ac:dyDescent="0.3">
      <c r="A32" t="s">
        <v>334</v>
      </c>
      <c r="B32" s="63">
        <f>INDEX(Labour!R:R,MATCH($A32,Labour!B:B,0))</f>
        <v>0</v>
      </c>
      <c r="C32" s="63">
        <f>INDEX('Other Material'!R:R,MATCH($A32,'Other Material'!B:B,0))</f>
        <v>0</v>
      </c>
      <c r="D32" s="63">
        <f>INDEX(Travel!M:M,MATCH($A32,Travel!B:B,0))</f>
        <v>0</v>
      </c>
      <c r="E32" s="63">
        <f>INDEX(ODC!L:L,MATCH($A32,ODC!B:B,0))</f>
        <v>0</v>
      </c>
    </row>
    <row r="33" spans="1:5" x14ac:dyDescent="0.3">
      <c r="A33" t="s">
        <v>335</v>
      </c>
      <c r="B33" s="63">
        <f>INDEX(Labour!R:R,MATCH($A33,Labour!B:B,0))</f>
        <v>0</v>
      </c>
      <c r="C33" s="63">
        <f>INDEX('Other Material'!R:R,MATCH($A33,'Other Material'!B:B,0))</f>
        <v>0</v>
      </c>
      <c r="D33" s="63">
        <f>INDEX(Travel!M:M,MATCH($A33,Travel!B:B,0))</f>
        <v>0</v>
      </c>
      <c r="E33" s="63">
        <f>INDEX(ODC!L:L,MATCH($A33,ODC!B:B,0))</f>
        <v>0</v>
      </c>
    </row>
    <row r="34" spans="1:5" x14ac:dyDescent="0.3">
      <c r="A34" t="s">
        <v>336</v>
      </c>
      <c r="B34" s="63">
        <f>INDEX(Labour!R:R,MATCH($A34,Labour!B:B,0))</f>
        <v>0</v>
      </c>
      <c r="C34" s="63">
        <f>INDEX('Other Material'!R:R,MATCH($A34,'Other Material'!B:B,0))</f>
        <v>0</v>
      </c>
      <c r="D34" s="63">
        <f>INDEX(Travel!M:M,MATCH($A34,Travel!B:B,0))</f>
        <v>0</v>
      </c>
      <c r="E34" s="63">
        <f>INDEX(ODC!L:L,MATCH($A34,ODC!B:B,0))</f>
        <v>0</v>
      </c>
    </row>
    <row r="35" spans="1:5" x14ac:dyDescent="0.3">
      <c r="A35" t="s">
        <v>337</v>
      </c>
      <c r="B35" s="63" t="e">
        <f>INDEX(Labour!R:R,MATCH($A35,Labour!B:B,0))</f>
        <v>#N/A</v>
      </c>
      <c r="C35" s="63" t="e">
        <f>INDEX('Other Material'!R:R,MATCH($A35,'Other Material'!B:B,0))</f>
        <v>#N/A</v>
      </c>
      <c r="D35" s="63" t="e">
        <f>INDEX(Travel!M:M,MATCH($A35,Travel!B:B,0))</f>
        <v>#N/A</v>
      </c>
      <c r="E35" s="63" t="e">
        <f>INDEX(ODC!L:L,MATCH($A35,ODC!B:B,0))</f>
        <v>#N/A</v>
      </c>
    </row>
    <row r="36" spans="1:5" x14ac:dyDescent="0.3">
      <c r="A36" t="s">
        <v>338</v>
      </c>
      <c r="B36" s="63" t="e">
        <f>INDEX(Labour!R:R,MATCH($A36,Labour!B:B,0))</f>
        <v>#N/A</v>
      </c>
      <c r="C36" s="63" t="e">
        <f>INDEX('Other Material'!R:R,MATCH($A36,'Other Material'!B:B,0))</f>
        <v>#N/A</v>
      </c>
      <c r="D36" s="63" t="e">
        <f>INDEX(Travel!M:M,MATCH($A36,Travel!B:B,0))</f>
        <v>#N/A</v>
      </c>
      <c r="E36" s="63" t="e">
        <f>INDEX(ODC!L:L,MATCH($A36,ODC!B:B,0))</f>
        <v>#N/A</v>
      </c>
    </row>
    <row r="37" spans="1:5" x14ac:dyDescent="0.3">
      <c r="A37" t="s">
        <v>339</v>
      </c>
      <c r="B37" s="63" t="e">
        <f>INDEX(Labour!R:R,MATCH($A37,Labour!B:B,0))</f>
        <v>#N/A</v>
      </c>
      <c r="C37" s="63" t="e">
        <f>INDEX('Other Material'!R:R,MATCH($A37,'Other Material'!B:B,0))</f>
        <v>#N/A</v>
      </c>
      <c r="D37" s="63" t="e">
        <f>INDEX(Travel!M:M,MATCH($A37,Travel!B:B,0))</f>
        <v>#N/A</v>
      </c>
      <c r="E37" s="63" t="e">
        <f>INDEX(ODC!L:L,MATCH($A37,ODC!B:B,0))</f>
        <v>#N/A</v>
      </c>
    </row>
    <row r="38" spans="1:5" x14ac:dyDescent="0.3">
      <c r="A38" t="s">
        <v>340</v>
      </c>
      <c r="B38" s="63">
        <f>INDEX(Labour!R:R,MATCH($A38,Labour!B:B,0))</f>
        <v>0</v>
      </c>
      <c r="C38" s="63">
        <f>INDEX('Other Material'!R:R,MATCH($A38,'Other Material'!B:B,0))</f>
        <v>0</v>
      </c>
      <c r="D38" s="63">
        <f>INDEX(Travel!M:M,MATCH($A38,Travel!B:B,0))</f>
        <v>0</v>
      </c>
      <c r="E38" s="63">
        <f>INDEX(ODC!L:L,MATCH($A38,ODC!B:B,0))</f>
        <v>0</v>
      </c>
    </row>
    <row r="39" spans="1:5" x14ac:dyDescent="0.3">
      <c r="A39" t="s">
        <v>341</v>
      </c>
      <c r="B39" s="63">
        <f>INDEX(Labour!R:R,MATCH($A39,Labour!B:B,0))</f>
        <v>0</v>
      </c>
      <c r="C39" s="63">
        <f>INDEX('Other Material'!R:R,MATCH($A39,'Other Material'!B:B,0))</f>
        <v>0</v>
      </c>
      <c r="D39" s="63">
        <f>INDEX(Travel!M:M,MATCH($A39,Travel!B:B,0))</f>
        <v>0</v>
      </c>
      <c r="E39" s="63">
        <f>INDEX(ODC!L:L,MATCH($A39,ODC!B:B,0))</f>
        <v>0</v>
      </c>
    </row>
    <row r="40" spans="1:5" x14ac:dyDescent="0.3">
      <c r="A40" t="s">
        <v>342</v>
      </c>
      <c r="B40" s="63">
        <f>INDEX(Labour!R:R,MATCH($A40,Labour!B:B,0))</f>
        <v>0</v>
      </c>
      <c r="C40" s="63">
        <f>INDEX('Other Material'!R:R,MATCH($A40,'Other Material'!B:B,0))</f>
        <v>0</v>
      </c>
      <c r="D40" s="63">
        <f>INDEX(Travel!M:M,MATCH($A40,Travel!B:B,0))</f>
        <v>0</v>
      </c>
      <c r="E40" s="63">
        <f>INDEX(ODC!L:L,MATCH($A40,ODC!B:B,0))</f>
        <v>0</v>
      </c>
    </row>
    <row r="41" spans="1:5" x14ac:dyDescent="0.3">
      <c r="A41" t="s">
        <v>343</v>
      </c>
      <c r="B41" s="63" t="e">
        <f>INDEX(Labour!R:R,MATCH($A41,Labour!B:B,0))</f>
        <v>#N/A</v>
      </c>
      <c r="C41" s="63" t="e">
        <f>INDEX('Other Material'!R:R,MATCH($A41,'Other Material'!B:B,0))</f>
        <v>#N/A</v>
      </c>
      <c r="D41" s="63" t="e">
        <f>INDEX(Travel!M:M,MATCH($A41,Travel!B:B,0))</f>
        <v>#N/A</v>
      </c>
      <c r="E41" s="63" t="e">
        <f>INDEX(ODC!L:L,MATCH($A41,ODC!B:B,0))</f>
        <v>#N/A</v>
      </c>
    </row>
    <row r="42" spans="1:5" x14ac:dyDescent="0.3">
      <c r="A42" t="s">
        <v>344</v>
      </c>
      <c r="B42" s="63" t="e">
        <f>INDEX(Labour!R:R,MATCH($A42,Labour!B:B,0))</f>
        <v>#N/A</v>
      </c>
      <c r="C42" s="63" t="e">
        <f>INDEX('Other Material'!R:R,MATCH($A42,'Other Material'!B:B,0))</f>
        <v>#N/A</v>
      </c>
      <c r="D42" s="63" t="e">
        <f>INDEX(Travel!M:M,MATCH($A42,Travel!B:B,0))</f>
        <v>#N/A</v>
      </c>
      <c r="E42" s="63" t="e">
        <f>INDEX(ODC!L:L,MATCH($A42,ODC!B:B,0))</f>
        <v>#N/A</v>
      </c>
    </row>
    <row r="43" spans="1:5" x14ac:dyDescent="0.3">
      <c r="A43" t="s">
        <v>345</v>
      </c>
      <c r="B43" s="63" t="e">
        <f>INDEX(Labour!R:R,MATCH($A43,Labour!B:B,0))</f>
        <v>#N/A</v>
      </c>
      <c r="C43" s="63" t="e">
        <f>INDEX('Other Material'!R:R,MATCH($A43,'Other Material'!B:B,0))</f>
        <v>#N/A</v>
      </c>
      <c r="D43" s="63" t="e">
        <f>INDEX(Travel!M:M,MATCH($A43,Travel!B:B,0))</f>
        <v>#N/A</v>
      </c>
      <c r="E43" s="63" t="e">
        <f>INDEX(ODC!L:L,MATCH($A43,ODC!B:B,0))</f>
        <v>#N/A</v>
      </c>
    </row>
    <row r="44" spans="1:5" x14ac:dyDescent="0.3">
      <c r="A44" t="s">
        <v>346</v>
      </c>
      <c r="B44" s="63" t="e">
        <f>INDEX(Labour!R:R,MATCH($A44,Labour!B:B,0))</f>
        <v>#N/A</v>
      </c>
      <c r="C44" s="63" t="e">
        <f>INDEX('Other Material'!R:R,MATCH($A44,'Other Material'!B:B,0))</f>
        <v>#N/A</v>
      </c>
      <c r="D44" s="63" t="e">
        <f>INDEX(Travel!M:M,MATCH($A44,Travel!B:B,0))</f>
        <v>#N/A</v>
      </c>
      <c r="E44" s="63" t="e">
        <f>INDEX(ODC!L:L,MATCH($A44,ODC!B:B,0))</f>
        <v>#N/A</v>
      </c>
    </row>
    <row r="45" spans="1:5" x14ac:dyDescent="0.3">
      <c r="A45" t="s">
        <v>347</v>
      </c>
      <c r="B45" s="63" t="e">
        <f>INDEX(Labour!R:R,MATCH($A45,Labour!B:B,0))</f>
        <v>#N/A</v>
      </c>
      <c r="C45" s="63" t="e">
        <f>INDEX('Other Material'!R:R,MATCH($A45,'Other Material'!B:B,0))</f>
        <v>#N/A</v>
      </c>
      <c r="D45" s="63" t="e">
        <f>INDEX(Travel!M:M,MATCH($A45,Travel!B:B,0))</f>
        <v>#N/A</v>
      </c>
      <c r="E45" s="63" t="e">
        <f>INDEX(ODC!L:L,MATCH($A45,ODC!B:B,0))</f>
        <v>#N/A</v>
      </c>
    </row>
    <row r="46" spans="1:5" x14ac:dyDescent="0.3">
      <c r="A46" t="s">
        <v>348</v>
      </c>
      <c r="B46" s="63" t="e">
        <f>INDEX(Labour!R:R,MATCH($A46,Labour!B:B,0))</f>
        <v>#N/A</v>
      </c>
      <c r="C46" s="63" t="e">
        <f>INDEX('Other Material'!R:R,MATCH($A46,'Other Material'!B:B,0))</f>
        <v>#N/A</v>
      </c>
      <c r="D46" s="63" t="e">
        <f>INDEX(Travel!M:M,MATCH($A46,Travel!B:B,0))</f>
        <v>#N/A</v>
      </c>
      <c r="E46" s="63" t="e">
        <f>INDEX(ODC!L:L,MATCH($A46,ODC!B:B,0))</f>
        <v>#N/A</v>
      </c>
    </row>
    <row r="47" spans="1:5" x14ac:dyDescent="0.3">
      <c r="A47" t="s">
        <v>349</v>
      </c>
      <c r="B47" s="63" t="e">
        <f>INDEX(Labour!R:R,MATCH($A47,Labour!B:B,0))</f>
        <v>#N/A</v>
      </c>
      <c r="C47" s="63" t="e">
        <f>INDEX('Other Material'!R:R,MATCH($A47,'Other Material'!B:B,0))</f>
        <v>#N/A</v>
      </c>
      <c r="D47" s="63" t="e">
        <f>INDEX(Travel!M:M,MATCH($A47,Travel!B:B,0))</f>
        <v>#N/A</v>
      </c>
      <c r="E47" s="63" t="e">
        <f>INDEX(ODC!L:L,MATCH($A47,ODC!B:B,0))</f>
        <v>#N/A</v>
      </c>
    </row>
    <row r="48" spans="1:5" x14ac:dyDescent="0.3">
      <c r="A48" t="s">
        <v>350</v>
      </c>
      <c r="B48" s="63" t="e">
        <f>INDEX(Labour!R:R,MATCH($A48,Labour!B:B,0))</f>
        <v>#N/A</v>
      </c>
      <c r="C48" s="63" t="e">
        <f>INDEX('Other Material'!R:R,MATCH($A48,'Other Material'!B:B,0))</f>
        <v>#N/A</v>
      </c>
      <c r="D48" s="63" t="e">
        <f>INDEX(Travel!M:M,MATCH($A48,Travel!B:B,0))</f>
        <v>#N/A</v>
      </c>
      <c r="E48" s="63" t="e">
        <f>INDEX(ODC!L:L,MATCH($A48,ODC!B:B,0))</f>
        <v>#N/A</v>
      </c>
    </row>
    <row r="49" spans="1:5" x14ac:dyDescent="0.3">
      <c r="A49" t="s">
        <v>351</v>
      </c>
      <c r="B49" s="63" t="e">
        <f>INDEX(Labour!R:R,MATCH($A49,Labour!B:B,0))</f>
        <v>#N/A</v>
      </c>
      <c r="C49" s="63" t="e">
        <f>INDEX('Other Material'!R:R,MATCH($A49,'Other Material'!B:B,0))</f>
        <v>#N/A</v>
      </c>
      <c r="D49" s="63" t="e">
        <f>INDEX(Travel!M:M,MATCH($A49,Travel!B:B,0))</f>
        <v>#N/A</v>
      </c>
      <c r="E49" s="63" t="e">
        <f>INDEX(ODC!L:L,MATCH($A49,ODC!B:B,0))</f>
        <v>#N/A</v>
      </c>
    </row>
    <row r="50" spans="1:5" x14ac:dyDescent="0.3">
      <c r="A50" t="s">
        <v>352</v>
      </c>
      <c r="B50" s="63" t="e">
        <f>INDEX(Labour!R:R,MATCH($A50,Labour!B:B,0))</f>
        <v>#N/A</v>
      </c>
      <c r="C50" s="63" t="e">
        <f>INDEX('Other Material'!R:R,MATCH($A50,'Other Material'!B:B,0))</f>
        <v>#N/A</v>
      </c>
      <c r="D50" s="63" t="e">
        <f>INDEX(Travel!M:M,MATCH($A50,Travel!B:B,0))</f>
        <v>#N/A</v>
      </c>
      <c r="E50" s="63" t="e">
        <f>INDEX(ODC!L:L,MATCH($A50,ODC!B:B,0))</f>
        <v>#N/A</v>
      </c>
    </row>
    <row r="51" spans="1:5" x14ac:dyDescent="0.3">
      <c r="A51" t="s">
        <v>353</v>
      </c>
      <c r="B51" s="63" t="e">
        <f>INDEX(Labour!R:R,MATCH($A51,Labour!B:B,0))</f>
        <v>#N/A</v>
      </c>
      <c r="C51" s="63" t="e">
        <f>INDEX('Other Material'!R:R,MATCH($A51,'Other Material'!B:B,0))</f>
        <v>#N/A</v>
      </c>
      <c r="D51" s="63" t="e">
        <f>INDEX(Travel!M:M,MATCH($A51,Travel!B:B,0))</f>
        <v>#N/A</v>
      </c>
      <c r="E51" s="63" t="e">
        <f>INDEX(ODC!L:L,MATCH($A51,ODC!B:B,0))</f>
        <v>#N/A</v>
      </c>
    </row>
    <row r="52" spans="1:5" x14ac:dyDescent="0.3">
      <c r="A52" t="s">
        <v>354</v>
      </c>
      <c r="B52" s="63" t="e">
        <f>INDEX(Labour!R:R,MATCH($A52,Labour!B:B,0))</f>
        <v>#N/A</v>
      </c>
      <c r="C52" s="63" t="e">
        <f>INDEX('Other Material'!R:R,MATCH($A52,'Other Material'!B:B,0))</f>
        <v>#N/A</v>
      </c>
      <c r="D52" s="63" t="e">
        <f>INDEX(Travel!M:M,MATCH($A52,Travel!B:B,0))</f>
        <v>#N/A</v>
      </c>
      <c r="E52" s="63" t="e">
        <f>INDEX(ODC!L:L,MATCH($A52,ODC!B:B,0))</f>
        <v>#N/A</v>
      </c>
    </row>
    <row r="53" spans="1:5" x14ac:dyDescent="0.3">
      <c r="A53" t="s">
        <v>172</v>
      </c>
      <c r="B53" s="63" t="e">
        <f>INDEX(Labour!R:R,MATCH($A53,Labour!B:B,0))</f>
        <v>#N/A</v>
      </c>
      <c r="C53" s="63" t="e">
        <f>INDEX('Other Material'!R:R,MATCH($A53,'Other Material'!B:B,0))</f>
        <v>#N/A</v>
      </c>
      <c r="D53" s="63" t="e">
        <f>INDEX(Travel!M:M,MATCH($A53,Travel!B:B,0))</f>
        <v>#N/A</v>
      </c>
      <c r="E53" s="63" t="e">
        <f>INDEX(ODC!L:L,MATCH($A53,ODC!B:B,0))</f>
        <v>#N/A</v>
      </c>
    </row>
    <row r="54" spans="1:5" x14ac:dyDescent="0.3">
      <c r="A54" t="s">
        <v>355</v>
      </c>
      <c r="B54" s="63">
        <f>INDEX(Labour!R:R,MATCH($A54,Labour!B:B,0))</f>
        <v>0</v>
      </c>
      <c r="C54" s="63">
        <f>INDEX('Other Material'!R:R,MATCH($A54,'Other Material'!B:B,0))</f>
        <v>0</v>
      </c>
      <c r="D54" s="63">
        <f>INDEX(Travel!M:M,MATCH($A54,Travel!B:B,0))</f>
        <v>0</v>
      </c>
      <c r="E54" s="63">
        <f>INDEX(ODC!L:L,MATCH($A54,ODC!B:B,0))</f>
        <v>0</v>
      </c>
    </row>
    <row r="55" spans="1:5" x14ac:dyDescent="0.3">
      <c r="A55" t="s">
        <v>356</v>
      </c>
      <c r="B55" s="63">
        <f>INDEX(Labour!R:R,MATCH($A55,Labour!B:B,0))</f>
        <v>0</v>
      </c>
      <c r="C55" s="63">
        <f>INDEX('Other Material'!R:R,MATCH($A55,'Other Material'!B:B,0))</f>
        <v>0</v>
      </c>
      <c r="D55" s="63">
        <f>INDEX(Travel!M:M,MATCH($A55,Travel!B:B,0))</f>
        <v>0</v>
      </c>
      <c r="E55" s="63">
        <f>INDEX(ODC!L:L,MATCH($A55,ODC!B:B,0))</f>
        <v>0</v>
      </c>
    </row>
    <row r="56" spans="1:5" x14ac:dyDescent="0.3">
      <c r="A56" t="s">
        <v>173</v>
      </c>
      <c r="B56" s="63" t="e">
        <f>INDEX(Labour!R:R,MATCH($A56,Labour!B:B,0))</f>
        <v>#N/A</v>
      </c>
      <c r="C56" s="63" t="e">
        <f>INDEX('Other Material'!R:R,MATCH($A56,'Other Material'!B:B,0))</f>
        <v>#N/A</v>
      </c>
      <c r="D56" s="63" t="e">
        <f>INDEX(Travel!M:M,MATCH($A56,Travel!B:B,0))</f>
        <v>#N/A</v>
      </c>
      <c r="E56" s="63" t="e">
        <f>INDEX(ODC!L:L,MATCH($A56,ODC!B:B,0))</f>
        <v>#N/A</v>
      </c>
    </row>
    <row r="57" spans="1:5" x14ac:dyDescent="0.3">
      <c r="A57" t="s">
        <v>357</v>
      </c>
      <c r="B57" s="63" t="e">
        <f>INDEX(Labour!R:R,MATCH($A57,Labour!B:B,0))</f>
        <v>#N/A</v>
      </c>
      <c r="C57" s="63" t="e">
        <f>INDEX('Other Material'!R:R,MATCH($A57,'Other Material'!B:B,0))</f>
        <v>#N/A</v>
      </c>
      <c r="D57" s="63" t="e">
        <f>INDEX(Travel!M:M,MATCH($A57,Travel!B:B,0))</f>
        <v>#N/A</v>
      </c>
      <c r="E57" s="63" t="e">
        <f>INDEX(ODC!L:L,MATCH($A57,ODC!B:B,0))</f>
        <v>#N/A</v>
      </c>
    </row>
    <row r="58" spans="1:5" x14ac:dyDescent="0.3">
      <c r="A58" t="s">
        <v>358</v>
      </c>
      <c r="B58" s="63" t="e">
        <f>INDEX(Labour!R:R,MATCH($A58,Labour!B:B,0))</f>
        <v>#N/A</v>
      </c>
      <c r="C58" s="63" t="e">
        <f>INDEX('Other Material'!R:R,MATCH($A58,'Other Material'!B:B,0))</f>
        <v>#N/A</v>
      </c>
      <c r="D58" s="63" t="e">
        <f>INDEX(Travel!M:M,MATCH($A58,Travel!B:B,0))</f>
        <v>#N/A</v>
      </c>
      <c r="E58" s="63" t="e">
        <f>INDEX(ODC!L:L,MATCH($A58,ODC!B:B,0))</f>
        <v>#N/A</v>
      </c>
    </row>
    <row r="59" spans="1:5" x14ac:dyDescent="0.3">
      <c r="A59" t="s">
        <v>359</v>
      </c>
      <c r="B59" s="63" t="e">
        <f>INDEX(Labour!R:R,MATCH($A59,Labour!B:B,0))</f>
        <v>#N/A</v>
      </c>
      <c r="C59" s="63" t="e">
        <f>INDEX('Other Material'!R:R,MATCH($A59,'Other Material'!B:B,0))</f>
        <v>#N/A</v>
      </c>
      <c r="D59" s="63" t="e">
        <f>INDEX(Travel!M:M,MATCH($A59,Travel!B:B,0))</f>
        <v>#N/A</v>
      </c>
      <c r="E59" s="63" t="e">
        <f>INDEX(ODC!L:L,MATCH($A59,ODC!B:B,0))</f>
        <v>#N/A</v>
      </c>
    </row>
    <row r="60" spans="1:5" x14ac:dyDescent="0.3">
      <c r="A60" t="s">
        <v>360</v>
      </c>
      <c r="B60" s="63" t="e">
        <f>INDEX(Labour!R:R,MATCH($A60,Labour!B:B,0))</f>
        <v>#N/A</v>
      </c>
      <c r="C60" s="63" t="e">
        <f>INDEX('Other Material'!R:R,MATCH($A60,'Other Material'!B:B,0))</f>
        <v>#N/A</v>
      </c>
      <c r="D60" s="63" t="e">
        <f>INDEX(Travel!M:M,MATCH($A60,Travel!B:B,0))</f>
        <v>#N/A</v>
      </c>
      <c r="E60" s="63" t="e">
        <f>INDEX(ODC!L:L,MATCH($A60,ODC!B:B,0))</f>
        <v>#N/A</v>
      </c>
    </row>
    <row r="61" spans="1:5" x14ac:dyDescent="0.3">
      <c r="A61" t="s">
        <v>361</v>
      </c>
      <c r="B61" s="63" t="e">
        <f>INDEX(Labour!R:R,MATCH($A61,Labour!B:B,0))</f>
        <v>#N/A</v>
      </c>
      <c r="C61" s="63" t="e">
        <f>INDEX('Other Material'!R:R,MATCH($A61,'Other Material'!B:B,0))</f>
        <v>#N/A</v>
      </c>
      <c r="D61" s="63" t="e">
        <f>INDEX(Travel!M:M,MATCH($A61,Travel!B:B,0))</f>
        <v>#N/A</v>
      </c>
      <c r="E61" s="63" t="e">
        <f>INDEX(ODC!L:L,MATCH($A61,ODC!B:B,0))</f>
        <v>#N/A</v>
      </c>
    </row>
    <row r="62" spans="1:5" x14ac:dyDescent="0.3">
      <c r="A62" t="s">
        <v>362</v>
      </c>
      <c r="B62" s="63" t="e">
        <f>INDEX(Labour!R:R,MATCH($A62,Labour!B:B,0))</f>
        <v>#N/A</v>
      </c>
      <c r="C62" s="63" t="e">
        <f>INDEX('Other Material'!R:R,MATCH($A62,'Other Material'!B:B,0))</f>
        <v>#N/A</v>
      </c>
      <c r="D62" s="63" t="e">
        <f>INDEX(Travel!M:M,MATCH($A62,Travel!B:B,0))</f>
        <v>#N/A</v>
      </c>
      <c r="E62" s="63" t="e">
        <f>INDEX(ODC!L:L,MATCH($A62,ODC!B:B,0))</f>
        <v>#N/A</v>
      </c>
    </row>
    <row r="63" spans="1:5" x14ac:dyDescent="0.3">
      <c r="A63" t="s">
        <v>363</v>
      </c>
      <c r="B63" s="63" t="e">
        <f>INDEX(Labour!R:R,MATCH($A63,Labour!B:B,0))</f>
        <v>#N/A</v>
      </c>
      <c r="C63" s="63" t="e">
        <f>INDEX('Other Material'!R:R,MATCH($A63,'Other Material'!B:B,0))</f>
        <v>#N/A</v>
      </c>
      <c r="D63" s="63" t="e">
        <f>INDEX(Travel!M:M,MATCH($A63,Travel!B:B,0))</f>
        <v>#N/A</v>
      </c>
      <c r="E63" s="63" t="e">
        <f>INDEX(ODC!L:L,MATCH($A63,ODC!B:B,0))</f>
        <v>#N/A</v>
      </c>
    </row>
    <row r="64" spans="1:5" x14ac:dyDescent="0.3">
      <c r="A64" t="s">
        <v>364</v>
      </c>
      <c r="B64" s="63" t="e">
        <f>INDEX(Labour!R:R,MATCH($A64,Labour!B:B,0))</f>
        <v>#N/A</v>
      </c>
      <c r="C64" s="63" t="e">
        <f>INDEX('Other Material'!R:R,MATCH($A64,'Other Material'!B:B,0))</f>
        <v>#N/A</v>
      </c>
      <c r="D64" s="63" t="e">
        <f>INDEX(Travel!M:M,MATCH($A64,Travel!B:B,0))</f>
        <v>#N/A</v>
      </c>
      <c r="E64" s="63" t="e">
        <f>INDEX(ODC!L:L,MATCH($A64,ODC!B:B,0))</f>
        <v>#N/A</v>
      </c>
    </row>
    <row r="65" spans="1:5" x14ac:dyDescent="0.3">
      <c r="A65" t="s">
        <v>365</v>
      </c>
      <c r="B65" s="63">
        <f>INDEX(Labour!R:R,MATCH($A65,Labour!B:B,0))</f>
        <v>0</v>
      </c>
      <c r="C65" s="63">
        <f>INDEX('Other Material'!R:R,MATCH($A65,'Other Material'!B:B,0))</f>
        <v>0</v>
      </c>
      <c r="D65" s="63">
        <f>INDEX(Travel!M:M,MATCH($A65,Travel!B:B,0))</f>
        <v>0</v>
      </c>
      <c r="E65" s="63">
        <f>INDEX(ODC!L:L,MATCH($A65,ODC!B:B,0))</f>
        <v>0</v>
      </c>
    </row>
    <row r="66" spans="1:5" x14ac:dyDescent="0.3">
      <c r="A66" t="s">
        <v>366</v>
      </c>
      <c r="B66" s="63">
        <f>INDEX(Labour!R:R,MATCH($A66,Labour!B:B,0))</f>
        <v>0</v>
      </c>
      <c r="C66" s="63">
        <f>INDEX('Other Material'!R:R,MATCH($A66,'Other Material'!B:B,0))</f>
        <v>0</v>
      </c>
      <c r="D66" s="63">
        <f>INDEX(Travel!M:M,MATCH($A66,Travel!B:B,0))</f>
        <v>0</v>
      </c>
      <c r="E66" s="63">
        <f>INDEX(ODC!L:L,MATCH($A66,ODC!B:B,0))</f>
        <v>0</v>
      </c>
    </row>
    <row r="67" spans="1:5" x14ac:dyDescent="0.3">
      <c r="A67" t="s">
        <v>367</v>
      </c>
      <c r="B67" s="63" t="e">
        <f>INDEX(Labour!R:R,MATCH($A67,Labour!B:B,0))</f>
        <v>#N/A</v>
      </c>
      <c r="C67" s="63" t="e">
        <f>INDEX('Other Material'!R:R,MATCH($A67,'Other Material'!B:B,0))</f>
        <v>#N/A</v>
      </c>
      <c r="D67" s="63" t="e">
        <f>INDEX(Travel!M:M,MATCH($A67,Travel!B:B,0))</f>
        <v>#N/A</v>
      </c>
      <c r="E67" s="63" t="e">
        <f>INDEX(ODC!L:L,MATCH($A67,ODC!B:B,0))</f>
        <v>#N/A</v>
      </c>
    </row>
    <row r="68" spans="1:5" x14ac:dyDescent="0.3">
      <c r="A68" t="s">
        <v>368</v>
      </c>
      <c r="B68" s="63">
        <f>INDEX(Labour!R:R,MATCH($A68,Labour!B:B,0))</f>
        <v>0</v>
      </c>
      <c r="C68" s="63">
        <f>INDEX('Other Material'!R:R,MATCH($A68,'Other Material'!B:B,0))</f>
        <v>0</v>
      </c>
      <c r="D68" s="63">
        <f>INDEX(Travel!M:M,MATCH($A68,Travel!B:B,0))</f>
        <v>0</v>
      </c>
      <c r="E68" s="63">
        <f>INDEX(ODC!L:L,MATCH($A68,ODC!B:B,0))</f>
        <v>0</v>
      </c>
    </row>
    <row r="69" spans="1:5" x14ac:dyDescent="0.3">
      <c r="A69" t="s">
        <v>369</v>
      </c>
      <c r="B69" s="63">
        <f>INDEX(Labour!R:R,MATCH($A69,Labour!B:B,0))</f>
        <v>0</v>
      </c>
      <c r="C69" s="63">
        <f>INDEX('Other Material'!R:R,MATCH($A69,'Other Material'!B:B,0))</f>
        <v>0</v>
      </c>
      <c r="D69" s="63">
        <f>INDEX(Travel!M:M,MATCH($A69,Travel!B:B,0))</f>
        <v>0</v>
      </c>
      <c r="E69" s="63">
        <f>INDEX(ODC!L:L,MATCH($A69,ODC!B:B,0))</f>
        <v>0</v>
      </c>
    </row>
    <row r="70" spans="1:5" x14ac:dyDescent="0.3">
      <c r="A70" t="s">
        <v>370</v>
      </c>
      <c r="B70" s="63">
        <f>INDEX(Labour!R:R,MATCH($A70,Labour!B:B,0))</f>
        <v>0</v>
      </c>
      <c r="C70" s="63">
        <f>INDEX('Other Material'!R:R,MATCH($A70,'Other Material'!B:B,0))</f>
        <v>0</v>
      </c>
      <c r="D70" s="63">
        <f>INDEX(Travel!M:M,MATCH($A70,Travel!B:B,0))</f>
        <v>0</v>
      </c>
      <c r="E70" s="63">
        <f>INDEX(ODC!L:L,MATCH($A70,ODC!B:B,0))</f>
        <v>0</v>
      </c>
    </row>
    <row r="71" spans="1:5" s="94" customFormat="1" ht="12.75" customHeight="1" x14ac:dyDescent="0.3">
      <c r="B71" s="95"/>
      <c r="C71" s="95"/>
      <c r="D71" s="95"/>
      <c r="E71" s="95"/>
    </row>
    <row r="72" spans="1:5" x14ac:dyDescent="0.3">
      <c r="A72" s="66"/>
      <c r="B72" s="65" t="s">
        <v>371</v>
      </c>
      <c r="C72" s="64"/>
      <c r="D72" s="64"/>
      <c r="E72" s="64"/>
    </row>
  </sheetData>
  <pageMargins left="0.7" right="0.7" top="0.75" bottom="0.75" header="0.3" footer="0.3"/>
  <legacy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0"/>
  <sheetViews>
    <sheetView workbookViewId="0"/>
  </sheetViews>
  <sheetFormatPr defaultRowHeight="14.4" x14ac:dyDescent="0.3"/>
  <cols>
    <col min="1" max="1" width="30.5546875" style="10" bestFit="1" customWidth="1"/>
  </cols>
  <sheetData>
    <row r="1" spans="1:1" x14ac:dyDescent="0.3">
      <c r="A1" s="10" t="s">
        <v>372</v>
      </c>
    </row>
    <row r="2" spans="1:1" x14ac:dyDescent="0.3">
      <c r="A2" s="58" t="s">
        <v>202</v>
      </c>
    </row>
    <row r="3" spans="1:1" x14ac:dyDescent="0.3">
      <c r="A3" s="58" t="s">
        <v>373</v>
      </c>
    </row>
    <row r="4" spans="1:1" x14ac:dyDescent="0.3">
      <c r="A4" s="58" t="s">
        <v>374</v>
      </c>
    </row>
    <row r="5" spans="1:1" x14ac:dyDescent="0.3">
      <c r="A5" s="58" t="s">
        <v>375</v>
      </c>
    </row>
    <row r="6" spans="1:1" x14ac:dyDescent="0.3">
      <c r="A6" s="58" t="s">
        <v>376</v>
      </c>
    </row>
    <row r="7" spans="1:1" x14ac:dyDescent="0.3">
      <c r="A7" s="58" t="s">
        <v>377</v>
      </c>
    </row>
    <row r="8" spans="1:1" x14ac:dyDescent="0.3">
      <c r="A8" s="58" t="s">
        <v>378</v>
      </c>
    </row>
    <row r="9" spans="1:1" x14ac:dyDescent="0.3">
      <c r="A9" s="58" t="s">
        <v>379</v>
      </c>
    </row>
    <row r="10" spans="1:1" x14ac:dyDescent="0.3">
      <c r="A10" s="58" t="s">
        <v>380</v>
      </c>
    </row>
    <row r="11" spans="1:1" x14ac:dyDescent="0.3">
      <c r="A11" s="58" t="s">
        <v>381</v>
      </c>
    </row>
    <row r="12" spans="1:1" x14ac:dyDescent="0.3">
      <c r="A12" s="58" t="s">
        <v>382</v>
      </c>
    </row>
    <row r="13" spans="1:1" x14ac:dyDescent="0.3">
      <c r="A13" s="58" t="s">
        <v>383</v>
      </c>
    </row>
    <row r="14" spans="1:1" x14ac:dyDescent="0.3">
      <c r="A14" s="58" t="s">
        <v>384</v>
      </c>
    </row>
    <row r="15" spans="1:1" x14ac:dyDescent="0.3">
      <c r="A15" s="58" t="s">
        <v>385</v>
      </c>
    </row>
    <row r="16" spans="1:1" x14ac:dyDescent="0.3">
      <c r="A16" s="58" t="s">
        <v>386</v>
      </c>
    </row>
    <row r="17" spans="1:1" x14ac:dyDescent="0.3">
      <c r="A17" s="58" t="s">
        <v>387</v>
      </c>
    </row>
    <row r="18" spans="1:1" x14ac:dyDescent="0.3">
      <c r="A18" s="58" t="s">
        <v>388</v>
      </c>
    </row>
    <row r="19" spans="1:1" x14ac:dyDescent="0.3">
      <c r="A19" s="58" t="s">
        <v>389</v>
      </c>
    </row>
    <row r="20" spans="1:1" x14ac:dyDescent="0.3">
      <c r="A20" s="58" t="s">
        <v>390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p:properties xmlns:p="http://schemas.microsoft.com/office/2006/metadata/properties" xmlns:xsi="http://www.w3.org/2001/XMLSchema-instance" xmlns:pc="http://schemas.microsoft.com/office/infopath/2007/PartnerControls"><documentManagement><Status xmlns="$ListId:02 Initiation;">Draft</Status><Owner xmlns="$ListId:02 Initiation;"><UserInfo><DisplayName></DisplayName><AccountId xsi:nil="true"></AccountId><AccountType/></UserInfo></Owner><Links xmlns="$ListId:02 Initiation;" xsi:nil="true"/></documentManagement></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ct:contentTypeSchema ct:_="" ma:_="" ma:contentTypeName="Project Site Document" ma:contentTypeID="0x010100510520F955434F4B8AE5DC6C1152D96B" ma:contentTypeVersion="" ma:contentTypeDescription="" ma:contentTypeScope="" ma:versionID="58ae5333ca200d5b082fe74954349b63" xmlns:ct="http://schemas.microsoft.com/office/2006/metadata/contentType" xmlns:ma="http://schemas.microsoft.com/office/2006/metadata/properties/metaAttributes">
<xsd:schema targetNamespace="http://schemas.microsoft.com/office/2006/metadata/properties" ma:root="true" ma:fieldsID="bea6626ab3e90259e14cc64784683227" ns2:_="" xmlns:xsd="http://www.w3.org/2001/XMLSchema" xmlns:xs="http://www.w3.org/2001/XMLSchema" xmlns:p="http://schemas.microsoft.com/office/2006/metadata/properties" xmlns:ns2="$ListId:02 Initiation;">
<xsd:import namespace="$ListId:02 Initiation;"/>
<xsd:element name="properties">
<xsd:complexType>
<xsd:sequence>
<xsd:element name="documentManagement">
<xsd:complexType>
<xsd:all>
<xsd:element ref="ns2:Owner" minOccurs="0"/>
<xsd:element ref="ns2:Status" minOccurs="0"/>
<xsd:element ref="ns2:Links" minOccurs="0"/>
</xsd:all>
</xsd:complexType>
</xsd:element>
</xsd:sequence>
</xsd:complexType>
</xsd:element>
</xsd:schema>
<xsd:schema targetNamespace="$ListId:02 Initiation;" elementFormDefault="qualified" xmlns:xsd="http://www.w3.org/2001/XMLSchema" xmlns:xs="http://www.w3.org/2001/XMLSchema" xmlns:dms="http://schemas.microsoft.com/office/2006/documentManagement/types" xmlns:pc="http://schemas.microsoft.com/office/infopath/2007/PartnerControls">
<xsd:import namespace="http://schemas.microsoft.com/office/2006/documentManagement/types"/>
<xsd:import namespace="http://schemas.microsoft.com/office/infopath/2007/PartnerControls"/>
<xsd:element name="Owner" ma:index="8" nillable="true" ma:displayName="Owner" ma:list="UserInfo"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tatus" ma:index="9" nillable="true" ma:displayName="Status" ma:default="Draft" ma:internalName="Status">
<xsd:simpleType>
<xsd:restriction base="dms:Choice">
<xsd:enumeration value="Draft"/>
<xsd:enumeration value="Ready For Review"/>
<xsd:enumeration value="Final"/>
</xsd:restriction>
</xsd:simpleType>
</xsd:element>
<xsd:element name="Links" ma:index="10" nillable="true" ma:displayName="Links" ma:internalName="Links">
<xsd:simpleType>
<xsd:restriction base="dms:Unknown"/>
</xsd:simpleType>
</xsd:element>
</xsd:schema>
<xsd:schema targetNamespace="http://schemas.openxmlformats.org/package/2006/metadata/core-properties" elementFormDefault="qualified" attributeFormDefault="unqualified" blockDefault="#all" xmlns="http://schemas.openxmlformats.org/package/2006/metadata/core-properties" xmlns:xsd="http://www.w3.org/2001/XMLSchema" xmlns:xsi="http://www.w3.org/2001/XMLSchema-instance" xmlns:dc="http://purl.org/dc/elements/1.1/" xmlns:dcterms="http://purl.org/dc/terms/" xmlns:odoc="http://schemas.microsoft.com/internal/obd">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targetNamespace="http://schemas.microsoft.com/office/infopath/2007/PartnerControls" elementFormDefault="qualified" attributeFormDefault="unqualified" xmlns:pc="http://schemas.microsoft.com/office/infopath/2007/PartnerControls" xmlns:xs="http://www.w3.org/2001/XMLSchema">
<xs:element name="Person">
<xs:complexType>
<xs:sequence>
<xs:element ref="pc:DisplayName" minOccurs="0"></xs:element>
<xs:element ref="pc:AccountId" minOccurs="0"></xs:element>
<xs:element ref="pc:AccountType" minOccurs="0"></xs:element>
</xs:sequence>
</xs:complexType>
</xs:element>
<xs:element name="DisplayName" type="xs:string"></xs:element>
<xs:element name="AccountId" type="xs:string"></xs:element>
<xs:element name="AccountType" type="xs:string"></xs:element>
<xs:element name="BDCAssociatedEntity">
<xs:complexType>
<xs:sequence>
<xs:element ref="pc:BDCEntity" minOccurs="0" maxOccurs="unbounded"></xs:element>
</xs:sequence>
<xs:attribute ref="pc:EntityNamespace"></xs:attribute>
<xs:attribute ref="pc:EntityName"></xs:attribute>
<xs:attribute ref="pc:SystemInstanceName"></xs:attribute>
<xs:attribute ref="pc:AssociationName"></xs:attribute>
</xs:complexType>
</xs:element>
<xs:attribute name="EntityNamespace" type="xs:string"></xs:attribute>
<xs:attribute name="EntityName" type="xs:string"></xs:attribute>
<xs:attribute name="SystemInstanceName" type="xs:string"></xs:attribute>
<xs:attribute name="AssociationName" type="xs:string"></xs:attribute>
<xs:element name="BDCEntity">
<xs:complexType>
<xs:sequence>
<xs:element ref="pc:EntityDisplayName" minOccurs="0"></xs:element>
<xs:element ref="pc:EntityInstanceReference" minOccurs="0"></xs:element>
<xs:element ref="pc:EntityId1" minOccurs="0"></xs:element>
<xs:element ref="pc:EntityId2" minOccurs="0"></xs:element>
<xs:element ref="pc:EntityId3" minOccurs="0"></xs:element>
<xs:element ref="pc:EntityId4" minOccurs="0"></xs:element>
<xs:element ref="pc:EntityId5" minOccurs="0"></xs:element>
</xs:sequence>
</xs:complexType>
</xs:element>
<xs:element name="EntityDisplayName" type="xs:string"></xs:element>
<xs:element name="EntityInstanceReference" type="xs:string"></xs:element>
<xs:element name="EntityId1" type="xs:string"></xs:element>
<xs:element name="EntityId2" type="xs:string"></xs:element>
<xs:element name="EntityId3" type="xs:string"></xs:element>
<xs:element name="EntityId4" type="xs:string"></xs:element>
<xs:element name="EntityId5" type="xs:string"></xs:element>
<xs:element name="Terms">
<xs:complexType>
<xs:sequence>
<xs:element ref="pc:TermInfo" minOccurs="0" maxOccurs="unbounded"></xs:element>
</xs:sequence>
</xs:complexType>
</xs:element>
<xs:element name="TermInfo">
<xs:complexType>
<xs:sequence>
<xs:element ref="pc:TermName" minOccurs="0"></xs:element>
<xs:element ref="pc:TermId" minOccurs="0"></xs:element>
</xs:sequence>
</xs:complexType>
</xs:element>
<xs:element name="TermName" type="xs:string"></xs:element>
<xs:element name="TermId" type="xs:string"></xs:element>
</xs:schema>
</ct:contentTypeSchema>
</file>

<file path=customXml/itemProps1.xml><?xml version="1.0" encoding="utf-8"?>
<ds:datastoreItem xmlns:ds="http://schemas.openxmlformats.org/officeDocument/2006/customXml" ds:itemID="{C68E66EE-608E-433E-AFE2-B75CE56A2AC2}">
  <ds:schemaRefs>
    <ds:schemaRef ds:uri="http://schemas.microsoft.com/office/2006/metadata/properties"/>
    <ds:schemaRef ds:uri="http://purl.org/dc/terms/"/>
    <ds:schemaRef ds:uri="$ListId:02 Initiation;"/>
    <ds:schemaRef ds:uri="http://schemas.microsoft.com/office/2006/documentManagement/types"/>
    <ds:schemaRef ds:uri="http://schemas.openxmlformats.org/package/2006/metadata/core-properties"/>
    <ds:schemaRef ds:uri="http://purl.org/dc/dcmitype/"/>
    <ds:schemaRef ds:uri="http://purl.org/dc/elements/1.1/"/>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790FFFF1-5AA2-4F11-A65D-2BB07B79C859}">
  <ds:schemaRefs>
    <ds:schemaRef ds:uri="http://schemas.microsoft.com/sharepoint/v3/contenttype/forms"/>
  </ds:schemaRefs>
</ds:datastoreItem>
</file>

<file path=customXml/itemProps3.xml><?xml version="1.0" encoding="utf-8"?>
<ds:datastoreItem xmlns:ds="http://schemas.openxmlformats.org/officeDocument/2006/customXml" ds:itemID="{700276CD-75B5-4263-8B48-3520C58ECAF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ListId:02 Initiation;"/>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28</vt:i4>
      </vt:variant>
    </vt:vector>
  </HeadingPairs>
  <TitlesOfParts>
    <vt:vector size="43" baseType="lpstr">
      <vt:lpstr>Instructions</vt:lpstr>
      <vt:lpstr>Automated Checks</vt:lpstr>
      <vt:lpstr>Offer Summary</vt:lpstr>
      <vt:lpstr>CLIN Summary</vt:lpstr>
      <vt:lpstr># Batch Composition</vt:lpstr>
      <vt:lpstr>BATCH #1</vt:lpstr>
      <vt:lpstr>BATCH #2</vt:lpstr>
      <vt:lpstr>BATCH #3</vt:lpstr>
      <vt:lpstr>Labour</vt:lpstr>
      <vt:lpstr>Other Material</vt:lpstr>
      <vt:lpstr>Travel</vt:lpstr>
      <vt:lpstr>ODC</vt:lpstr>
      <vt:lpstr>Rates</vt:lpstr>
      <vt:lpstr>CLIN Detail list</vt:lpstr>
      <vt:lpstr>Settings</vt:lpstr>
      <vt:lpstr>Clin_List</vt:lpstr>
      <vt:lpstr>'Automated Checks'!Print_Area</vt:lpstr>
      <vt:lpstr>'CLIN Summary'!Print_Area</vt:lpstr>
      <vt:lpstr>Instructions!Print_Area</vt:lpstr>
      <vt:lpstr>Labour!Print_Area</vt:lpstr>
      <vt:lpstr>ODC!Print_Area</vt:lpstr>
      <vt:lpstr>'Offer Summary'!Print_Area</vt:lpstr>
      <vt:lpstr>'Other Material'!Print_Area</vt:lpstr>
      <vt:lpstr>Rates!Print_Area</vt:lpstr>
      <vt:lpstr>Travel!Print_Area</vt:lpstr>
      <vt:lpstr>'CLIN Summary'!Print_Titles</vt:lpstr>
      <vt:lpstr>rngCurrencies</vt:lpstr>
      <vt:lpstr>'CLIN Summary'!Tot_CS_Base</vt:lpstr>
      <vt:lpstr>'CLIN Summary'!Tot_CS_OptEval</vt:lpstr>
      <vt:lpstr>'BATCH #1'!Tot_Labour</vt:lpstr>
      <vt:lpstr>'BATCH #3'!Tot_Labour</vt:lpstr>
      <vt:lpstr>Tot_Labour</vt:lpstr>
      <vt:lpstr>'BATCH #1'!Tot_Material</vt:lpstr>
      <vt:lpstr>'BATCH #3'!Tot_Material</vt:lpstr>
      <vt:lpstr>Tot_Material</vt:lpstr>
      <vt:lpstr>'BATCH #1'!Tot_ODC</vt:lpstr>
      <vt:lpstr>'BATCH #3'!Tot_ODC</vt:lpstr>
      <vt:lpstr>Tot_ODC</vt:lpstr>
      <vt:lpstr>Tot_OS_Base</vt:lpstr>
      <vt:lpstr>Tot_OS_OptEval</vt:lpstr>
      <vt:lpstr>'BATCH #1'!Tot_Travel</vt:lpstr>
      <vt:lpstr>'BATCH #3'!Tot_Travel</vt:lpstr>
      <vt:lpstr>Tot_Travel</vt:lpstr>
    </vt:vector>
  </TitlesOfParts>
  <Manager/>
  <Company>NCIA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Green Sarah</dc:creator>
  <cp:keywords/>
  <dc:description/>
  <cp:lastModifiedBy>Backes Thomas</cp:lastModifiedBy>
  <cp:revision/>
  <cp:lastPrinted>2022-10-03T12:35:16Z</cp:lastPrinted>
  <dcterms:created xsi:type="dcterms:W3CDTF">2017-07-10T07:03:59Z</dcterms:created>
  <dcterms:modified xsi:type="dcterms:W3CDTF">2023-01-25T13:26:00Z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0x010100510520F955434F4B8AE5DC6C1152D96B</vt:lpwstr>
  </property>
</Properties>
</file>