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sb\Eva\IFB-CO-115751-NCI CLS\IFB\"/>
    </mc:Choice>
  </mc:AlternateContent>
  <bookViews>
    <workbookView xWindow="0" yWindow="0" windowWidth="38400" windowHeight="13020" activeTab="3"/>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Summary'!$H$1:$H$122</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list'!$A$8:$A$71</definedName>
    <definedName name="_xlnm.Print_Area" localSheetId="1">'Automated Checks'!$B$2:$D$18</definedName>
    <definedName name="_xlnm.Print_Area" localSheetId="3">'CLIN Summary'!$B$1:$J$122</definedName>
    <definedName name="_xlnm.Print_Area" localSheetId="0">Instructions!$B$1:$C$9</definedName>
    <definedName name="_xlnm.Print_Area" localSheetId="4">CLIN2_Labour102[#All]</definedName>
    <definedName name="_xlnm.Print_Area" localSheetId="5">CLIN1_Material11[#All]</definedName>
    <definedName name="_xlnm.Print_Area" localSheetId="7">Table12[#All]</definedName>
    <definedName name="_xlnm.Print_Area" localSheetId="2">'Offer Summary'!$B$3:$D$25</definedName>
    <definedName name="_xlnm.Print_Area" localSheetId="8">Rates!$B$2:$D$9</definedName>
    <definedName name="_xlnm.Print_Area" localSheetId="6">Table3812[#All]</definedName>
    <definedName name="rngCurrencies">Settings!$A$2:$A$20</definedName>
    <definedName name="Tot_CS_Base">'CLIN Summary'!$I$63</definedName>
    <definedName name="Tot_CS_OptEval">'CLIN Summary'!$I$121</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Summary'!$D$19</definedName>
    <definedName name="Tot_OS_OptEval">'Offer Summary'!$D$25</definedName>
    <definedName name="Tot_OS_OptNonEval">'Offer Summary'!#REF!</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I119" i="10" l="1"/>
  <c r="I106" i="10"/>
  <c r="I93" i="10"/>
  <c r="I80" i="10"/>
  <c r="I62" i="10"/>
  <c r="I121" i="10" l="1"/>
  <c r="I61" i="10"/>
  <c r="I116" i="10"/>
  <c r="I117" i="10"/>
  <c r="I91" i="10"/>
  <c r="I78" i="10"/>
  <c r="I104" i="10"/>
  <c r="I103" i="10"/>
  <c r="J60" i="16"/>
  <c r="K60" i="16"/>
  <c r="L60" i="16"/>
  <c r="J61" i="16"/>
  <c r="K61" i="16"/>
  <c r="L61" i="16" s="1"/>
  <c r="J62" i="16"/>
  <c r="K62" i="16"/>
  <c r="L62" i="16"/>
  <c r="J63" i="16"/>
  <c r="L63" i="16" s="1"/>
  <c r="K63" i="16"/>
  <c r="J64" i="16"/>
  <c r="K64" i="16" s="1"/>
  <c r="J65" i="16"/>
  <c r="K65" i="16"/>
  <c r="L65" i="16"/>
  <c r="J66" i="16"/>
  <c r="K66" i="16" s="1"/>
  <c r="J67" i="16"/>
  <c r="K67" i="16" s="1"/>
  <c r="L67" i="16" s="1"/>
  <c r="J68" i="16"/>
  <c r="K68" i="16"/>
  <c r="L68" i="16"/>
  <c r="J69" i="16"/>
  <c r="K69" i="16"/>
  <c r="L69" i="16" s="1"/>
  <c r="J70" i="16"/>
  <c r="K70" i="16"/>
  <c r="L70" i="16"/>
  <c r="Z60" i="14" a="1"/>
  <c r="Z60" i="14"/>
  <c r="AA60" i="14" s="1"/>
  <c r="Z61" i="14" a="1"/>
  <c r="Z61" i="14"/>
  <c r="AA61" i="14" s="1"/>
  <c r="Z62" i="14" a="1"/>
  <c r="Z62" i="14"/>
  <c r="AA62" i="14" s="1"/>
  <c r="Z63" i="14" a="1"/>
  <c r="Z63" i="14"/>
  <c r="AA63" i="14" s="1"/>
  <c r="Z64" i="14" a="1"/>
  <c r="Z64" i="14"/>
  <c r="AA64" i="14" s="1"/>
  <c r="Z65" i="14" a="1"/>
  <c r="Z65" i="14"/>
  <c r="AA65" i="14" s="1"/>
  <c r="Z66" i="14" a="1"/>
  <c r="Z66" i="14"/>
  <c r="AA66" i="14" s="1"/>
  <c r="Z67" i="14" a="1"/>
  <c r="Z67" i="14"/>
  <c r="AA67" i="14" s="1"/>
  <c r="Z68" i="14" a="1"/>
  <c r="Z68" i="14"/>
  <c r="AA68" i="14" s="1"/>
  <c r="Z69" i="14" a="1"/>
  <c r="Z69" i="14"/>
  <c r="AA69" i="14" s="1"/>
  <c r="Z70" i="14" a="1"/>
  <c r="Z70" i="14"/>
  <c r="AA70" i="14" s="1"/>
  <c r="Z71" i="14" a="1"/>
  <c r="Z71" i="14"/>
  <c r="AA71" i="14" s="1"/>
  <c r="K62" i="15"/>
  <c r="L62" i="15"/>
  <c r="M62" i="15"/>
  <c r="K63" i="15"/>
  <c r="M63" i="15" s="1"/>
  <c r="L63" i="15"/>
  <c r="K64" i="15"/>
  <c r="L64" i="15"/>
  <c r="M64" i="15"/>
  <c r="K65" i="15"/>
  <c r="M65" i="15" s="1"/>
  <c r="L65" i="15"/>
  <c r="K66" i="15"/>
  <c r="L66" i="15" s="1"/>
  <c r="K67" i="15"/>
  <c r="L67" i="15"/>
  <c r="M67" i="15"/>
  <c r="K68" i="15"/>
  <c r="L68" i="15" s="1"/>
  <c r="K69" i="15"/>
  <c r="L69" i="15"/>
  <c r="M69" i="15"/>
  <c r="K70" i="15"/>
  <c r="L70" i="15"/>
  <c r="M70" i="15" s="1"/>
  <c r="K71" i="15"/>
  <c r="M71" i="15" s="1"/>
  <c r="L71" i="15"/>
  <c r="Y32" i="26" a="1"/>
  <c r="Y32" i="26"/>
  <c r="AA32" i="26" s="1"/>
  <c r="Y33" i="26" a="1"/>
  <c r="Y33" i="26" s="1"/>
  <c r="Y34" i="26" a="1"/>
  <c r="Y34" i="26"/>
  <c r="AA34" i="26" s="1"/>
  <c r="Y35" i="26" a="1"/>
  <c r="Y35" i="26" s="1"/>
  <c r="Y36" i="26" a="1"/>
  <c r="Y36" i="26"/>
  <c r="AA36" i="26" s="1"/>
  <c r="Y37" i="26" a="1"/>
  <c r="Y37" i="26" s="1"/>
  <c r="Y38" i="26" a="1"/>
  <c r="Y38" i="26"/>
  <c r="AA38" i="26" s="1"/>
  <c r="Y39" i="26" a="1"/>
  <c r="Y39" i="26" s="1"/>
  <c r="Y40" i="26" a="1"/>
  <c r="Y40" i="26"/>
  <c r="AA40" i="26" s="1"/>
  <c r="Y41" i="26" a="1"/>
  <c r="Y41" i="26" s="1"/>
  <c r="Y42" i="26" a="1"/>
  <c r="Y42" i="26"/>
  <c r="AA42" i="26" s="1"/>
  <c r="Y43" i="26" a="1"/>
  <c r="Y43" i="26" s="1"/>
  <c r="Y44" i="26" a="1"/>
  <c r="Y44" i="26"/>
  <c r="AA44" i="26" s="1"/>
  <c r="Y45" i="26" a="1"/>
  <c r="Y45" i="26" s="1"/>
  <c r="Y46" i="26" a="1"/>
  <c r="Y46" i="26"/>
  <c r="AA46" i="26" s="1"/>
  <c r="Y47" i="26" a="1"/>
  <c r="Y47" i="26" s="1"/>
  <c r="Y48" i="26" a="1"/>
  <c r="Y48" i="26"/>
  <c r="AA48" i="26" s="1"/>
  <c r="Y49" i="26" a="1"/>
  <c r="Y49" i="26" s="1"/>
  <c r="Y50" i="26" a="1"/>
  <c r="Y50" i="26"/>
  <c r="AA50" i="26" s="1"/>
  <c r="Y51" i="26" a="1"/>
  <c r="Y51" i="26" s="1"/>
  <c r="Y52" i="26" a="1"/>
  <c r="Y52" i="26"/>
  <c r="AA52" i="26" s="1"/>
  <c r="Y53" i="26" a="1"/>
  <c r="Y53" i="26" s="1"/>
  <c r="Y54" i="26" a="1"/>
  <c r="Y54" i="26"/>
  <c r="AA54" i="26" s="1"/>
  <c r="Y55" i="26" a="1"/>
  <c r="Y55" i="26" s="1"/>
  <c r="Y56" i="26" a="1"/>
  <c r="Y56" i="26"/>
  <c r="AA56" i="26" s="1"/>
  <c r="Y57" i="26" a="1"/>
  <c r="Y57" i="26" s="1"/>
  <c r="Y58" i="26" a="1"/>
  <c r="Y58" i="26"/>
  <c r="AA58" i="26" s="1"/>
  <c r="Y59" i="26" a="1"/>
  <c r="Y59" i="26" s="1"/>
  <c r="Y60" i="26" a="1"/>
  <c r="Y60" i="26"/>
  <c r="AA60" i="26" s="1"/>
  <c r="Y61" i="26" a="1"/>
  <c r="Y61" i="26" s="1"/>
  <c r="Y62" i="26" a="1"/>
  <c r="Y62" i="26"/>
  <c r="AA62" i="26" s="1"/>
  <c r="Y63" i="26" a="1"/>
  <c r="Y63" i="26" s="1"/>
  <c r="Y64" i="26" a="1"/>
  <c r="Y64" i="26"/>
  <c r="AA64" i="26" s="1"/>
  <c r="Y65" i="26" a="1"/>
  <c r="Y65" i="26" s="1"/>
  <c r="Y66" i="26" a="1"/>
  <c r="Y66" i="26"/>
  <c r="AA66" i="26" s="1"/>
  <c r="Y67" i="26" a="1"/>
  <c r="Y67" i="26" s="1"/>
  <c r="Y68" i="26" a="1"/>
  <c r="Y68" i="26"/>
  <c r="AA68" i="26" s="1"/>
  <c r="Y69" i="26" a="1"/>
  <c r="Y69" i="26" s="1"/>
  <c r="Y70" i="26" a="1"/>
  <c r="Y70" i="26"/>
  <c r="AA70" i="26" s="1"/>
  <c r="Y71" i="26" a="1"/>
  <c r="Y71" i="26" s="1"/>
  <c r="Y72" i="26" a="1"/>
  <c r="Y72" i="26"/>
  <c r="AA72" i="26" s="1"/>
  <c r="L64" i="16" l="1"/>
  <c r="L66" i="16"/>
  <c r="AB71" i="14"/>
  <c r="AB69" i="14"/>
  <c r="AB67" i="14"/>
  <c r="AB65" i="14"/>
  <c r="AB63" i="14"/>
  <c r="AB61" i="14"/>
  <c r="AB70" i="14"/>
  <c r="AB68" i="14"/>
  <c r="AB66" i="14"/>
  <c r="AB64" i="14"/>
  <c r="AB62" i="14"/>
  <c r="AB60" i="14"/>
  <c r="M66" i="15"/>
  <c r="M68" i="15"/>
  <c r="AA43" i="26"/>
  <c r="AB43" i="26" s="1"/>
  <c r="AA37" i="26"/>
  <c r="AB37" i="26"/>
  <c r="AA63" i="26"/>
  <c r="AB63" i="26"/>
  <c r="AA47" i="26"/>
  <c r="AB47" i="26"/>
  <c r="AA57" i="26"/>
  <c r="AB57" i="26" s="1"/>
  <c r="AA41" i="26"/>
  <c r="AB41" i="26"/>
  <c r="AA49" i="26"/>
  <c r="AB49" i="26"/>
  <c r="AA33" i="26"/>
  <c r="AB33" i="26"/>
  <c r="AA59" i="26"/>
  <c r="AB59" i="26" s="1"/>
  <c r="AA67" i="26"/>
  <c r="AB67" i="26"/>
  <c r="AA51" i="26"/>
  <c r="AB51" i="26"/>
  <c r="AA35" i="26"/>
  <c r="AB35" i="26"/>
  <c r="AA65" i="26"/>
  <c r="AB65" i="26" s="1"/>
  <c r="AA69" i="26"/>
  <c r="AB69" i="26"/>
  <c r="AA53" i="26"/>
  <c r="AB53" i="26"/>
  <c r="AA61" i="26"/>
  <c r="AB61" i="26"/>
  <c r="AA45" i="26"/>
  <c r="AB45" i="26" s="1"/>
  <c r="AA71" i="26"/>
  <c r="AB71" i="26"/>
  <c r="AA55" i="26"/>
  <c r="AB55" i="26"/>
  <c r="AA39" i="26"/>
  <c r="AB39" i="26"/>
  <c r="AB72" i="26"/>
  <c r="AB70" i="26"/>
  <c r="AB68" i="26"/>
  <c r="AB66" i="26"/>
  <c r="AB64" i="26"/>
  <c r="AB62" i="26"/>
  <c r="AB60" i="26"/>
  <c r="AB58" i="26"/>
  <c r="AB56" i="26"/>
  <c r="AB54" i="26"/>
  <c r="AB52" i="26"/>
  <c r="AB50" i="26"/>
  <c r="AB48" i="26"/>
  <c r="AB46" i="26"/>
  <c r="AB44" i="26"/>
  <c r="AB42" i="26"/>
  <c r="AB40" i="26"/>
  <c r="AB38" i="26"/>
  <c r="AB36" i="26"/>
  <c r="AB34" i="26"/>
  <c r="AB32" i="26"/>
  <c r="I77" i="10"/>
  <c r="I90" i="10"/>
  <c r="I54" i="10" l="1"/>
  <c r="Z56" i="14" l="1" a="1"/>
  <c r="Z56" i="14" s="1"/>
  <c r="Z57" i="14" a="1"/>
  <c r="Z57" i="14" s="1"/>
  <c r="Z58" i="14" a="1"/>
  <c r="Z58" i="14" s="1"/>
  <c r="Z59" i="14" a="1"/>
  <c r="Z59" i="14" s="1"/>
  <c r="Z72" i="14" a="1"/>
  <c r="Z72" i="14" s="1"/>
  <c r="Z73" i="14" a="1"/>
  <c r="Z73" i="14" s="1"/>
  <c r="K55" i="15"/>
  <c r="L55" i="15" s="1"/>
  <c r="M55" i="15" s="1"/>
  <c r="K56" i="15"/>
  <c r="L56" i="15" s="1"/>
  <c r="M56" i="15" s="1"/>
  <c r="K57" i="15"/>
  <c r="L57" i="15" s="1"/>
  <c r="K58" i="15"/>
  <c r="L58" i="15" s="1"/>
  <c r="M58" i="15" s="1"/>
  <c r="K59" i="15"/>
  <c r="L59" i="15" s="1"/>
  <c r="M59" i="15" s="1"/>
  <c r="K60" i="15"/>
  <c r="L60" i="15" s="1"/>
  <c r="K61" i="15"/>
  <c r="L61" i="15" s="1"/>
  <c r="K72" i="15"/>
  <c r="L72" i="15" s="1"/>
  <c r="K73" i="15"/>
  <c r="L73" i="15" s="1"/>
  <c r="M73" i="15" s="1"/>
  <c r="J56" i="16"/>
  <c r="K56" i="16" s="1"/>
  <c r="J57" i="16"/>
  <c r="K57" i="16"/>
  <c r="L57" i="16" s="1"/>
  <c r="J58" i="16"/>
  <c r="K58" i="16" s="1"/>
  <c r="J59" i="16"/>
  <c r="K59" i="16" s="1"/>
  <c r="L59" i="16" s="1"/>
  <c r="J71" i="16"/>
  <c r="K71" i="16"/>
  <c r="L71" i="16"/>
  <c r="J72" i="16"/>
  <c r="K72" i="16" s="1"/>
  <c r="L72" i="16" s="1"/>
  <c r="J73" i="16"/>
  <c r="K73" i="16" s="1"/>
  <c r="Y73" i="26" a="1"/>
  <c r="Y73" i="26" s="1"/>
  <c r="C23" i="23"/>
  <c r="C22" i="23"/>
  <c r="C21" i="23"/>
  <c r="C20" i="23"/>
  <c r="C17" i="23"/>
  <c r="C16" i="23"/>
  <c r="C15" i="23"/>
  <c r="C14" i="23"/>
  <c r="C13" i="23"/>
  <c r="C12" i="23"/>
  <c r="C11" i="23"/>
  <c r="C10" i="23"/>
  <c r="C9" i="23"/>
  <c r="I53" i="10"/>
  <c r="I55" i="10"/>
  <c r="I56" i="10"/>
  <c r="I40" i="10"/>
  <c r="I41" i="10"/>
  <c r="I6" i="10"/>
  <c r="I8" i="10" s="1"/>
  <c r="D9" i="23" s="1"/>
  <c r="I70" i="10"/>
  <c r="I71" i="10"/>
  <c r="I72" i="10"/>
  <c r="I73" i="10"/>
  <c r="I74" i="10"/>
  <c r="I75" i="10"/>
  <c r="I76" i="10"/>
  <c r="I83" i="10"/>
  <c r="I84" i="10"/>
  <c r="I85" i="10"/>
  <c r="I86" i="10"/>
  <c r="I87" i="10"/>
  <c r="I88" i="10"/>
  <c r="I89" i="10"/>
  <c r="I96" i="10"/>
  <c r="I97" i="10"/>
  <c r="I98" i="10"/>
  <c r="I99" i="10"/>
  <c r="I100" i="10"/>
  <c r="I101" i="10"/>
  <c r="I102" i="10"/>
  <c r="I109" i="10"/>
  <c r="I110" i="10"/>
  <c r="I111" i="10"/>
  <c r="I112" i="10"/>
  <c r="I113" i="10"/>
  <c r="I114" i="10"/>
  <c r="I115" i="10"/>
  <c r="I108" i="10"/>
  <c r="I95" i="10"/>
  <c r="I82" i="10"/>
  <c r="I69" i="10"/>
  <c r="I60" i="10"/>
  <c r="D17" i="23" s="1"/>
  <c r="I48" i="10"/>
  <c r="I50" i="10" s="1"/>
  <c r="D15" i="23" s="1"/>
  <c r="I52" i="10"/>
  <c r="I44" i="10"/>
  <c r="I46" i="10" s="1"/>
  <c r="D14" i="23" s="1"/>
  <c r="I39" i="10"/>
  <c r="I35" i="10"/>
  <c r="I37" i="10" s="1"/>
  <c r="D12" i="23" s="1"/>
  <c r="I23" i="10"/>
  <c r="I24" i="10"/>
  <c r="I25" i="10"/>
  <c r="I26" i="10"/>
  <c r="I27" i="10"/>
  <c r="I28" i="10"/>
  <c r="I29" i="10"/>
  <c r="I30" i="10"/>
  <c r="I31" i="10"/>
  <c r="I14" i="10"/>
  <c r="I15" i="10"/>
  <c r="I16" i="10"/>
  <c r="I17" i="10"/>
  <c r="I18" i="10"/>
  <c r="I11" i="10"/>
  <c r="L58" i="16" l="1"/>
  <c r="I33" i="10"/>
  <c r="D11" i="23" s="1"/>
  <c r="AA56" i="14"/>
  <c r="AB56" i="14" s="1"/>
  <c r="AA72" i="14"/>
  <c r="AB72" i="14" s="1"/>
  <c r="AA57" i="14"/>
  <c r="AB57" i="14" s="1"/>
  <c r="AA73" i="14"/>
  <c r="AB73" i="14" s="1"/>
  <c r="AA59" i="14"/>
  <c r="AB59" i="14" s="1"/>
  <c r="AA58" i="14"/>
  <c r="AB58" i="14" s="1"/>
  <c r="M57" i="15"/>
  <c r="M72" i="15"/>
  <c r="M61" i="15"/>
  <c r="M60" i="15"/>
  <c r="L73" i="16"/>
  <c r="L56" i="16"/>
  <c r="AA73" i="26"/>
  <c r="AB73" i="26" s="1"/>
  <c r="D22" i="23"/>
  <c r="D23" i="23"/>
  <c r="D21" i="23"/>
  <c r="I58" i="10"/>
  <c r="D16" i="23" s="1"/>
  <c r="I42" i="10"/>
  <c r="D13" i="23" s="1"/>
  <c r="D20" i="23" l="1"/>
  <c r="D25" i="23" s="1"/>
  <c r="J55" i="16"/>
  <c r="J54" i="16"/>
  <c r="K54" i="16" s="1"/>
  <c r="L54" i="16" s="1"/>
  <c r="J53" i="16"/>
  <c r="J52" i="16"/>
  <c r="J51" i="16"/>
  <c r="K51" i="16" s="1"/>
  <c r="J50" i="16"/>
  <c r="K50" i="16" s="1"/>
  <c r="L50" i="16" s="1"/>
  <c r="J49" i="16"/>
  <c r="K49" i="16" s="1"/>
  <c r="J48" i="16"/>
  <c r="K48" i="16" s="1"/>
  <c r="J47" i="16"/>
  <c r="J46" i="16"/>
  <c r="J45" i="16"/>
  <c r="J44" i="16"/>
  <c r="K44" i="16" s="1"/>
  <c r="J43" i="16"/>
  <c r="K43" i="16" s="1"/>
  <c r="L43" i="16" s="1"/>
  <c r="J42" i="16"/>
  <c r="K42" i="16" s="1"/>
  <c r="L42" i="16" s="1"/>
  <c r="J41" i="16"/>
  <c r="K41" i="16" s="1"/>
  <c r="J40" i="16"/>
  <c r="K40" i="16" s="1"/>
  <c r="J39" i="16"/>
  <c r="K39" i="16" s="1"/>
  <c r="J38" i="16"/>
  <c r="K38" i="16" s="1"/>
  <c r="L38" i="16" s="1"/>
  <c r="J37" i="16"/>
  <c r="J36" i="16"/>
  <c r="K36" i="16" s="1"/>
  <c r="J35" i="16"/>
  <c r="K35" i="16" s="1"/>
  <c r="J34" i="16"/>
  <c r="K34" i="16" s="1"/>
  <c r="L34" i="16" s="1"/>
  <c r="J33" i="16"/>
  <c r="K33" i="16" s="1"/>
  <c r="J32" i="16"/>
  <c r="K32" i="16" s="1"/>
  <c r="J31" i="16"/>
  <c r="K31" i="16" s="1"/>
  <c r="J30" i="16"/>
  <c r="K30" i="16" s="1"/>
  <c r="L30" i="16" s="1"/>
  <c r="J29" i="16"/>
  <c r="K29" i="16" s="1"/>
  <c r="J28" i="16"/>
  <c r="K28" i="16" s="1"/>
  <c r="J27" i="16"/>
  <c r="K27" i="16" s="1"/>
  <c r="J26" i="16"/>
  <c r="K26" i="16" s="1"/>
  <c r="J25" i="16"/>
  <c r="K25" i="16" s="1"/>
  <c r="J24" i="16"/>
  <c r="K24" i="16" s="1"/>
  <c r="J23" i="16"/>
  <c r="K23" i="16" s="1"/>
  <c r="J22" i="16"/>
  <c r="K22" i="16" s="1"/>
  <c r="J21" i="16"/>
  <c r="J20" i="16"/>
  <c r="K20" i="16" s="1"/>
  <c r="J19" i="16"/>
  <c r="K19" i="16" s="1"/>
  <c r="J18" i="16"/>
  <c r="K18" i="16" s="1"/>
  <c r="L18" i="16" s="1"/>
  <c r="J17" i="16"/>
  <c r="J16" i="16"/>
  <c r="K16" i="16" s="1"/>
  <c r="J15" i="16"/>
  <c r="J14" i="16"/>
  <c r="K14" i="16" s="1"/>
  <c r="J13" i="16"/>
  <c r="J12" i="16"/>
  <c r="K12" i="16" s="1"/>
  <c r="J11" i="16"/>
  <c r="K11" i="16" s="1"/>
  <c r="J10" i="16"/>
  <c r="K10" i="16" s="1"/>
  <c r="J9" i="16"/>
  <c r="J8" i="16"/>
  <c r="K8" i="16" s="1"/>
  <c r="J7" i="16"/>
  <c r="K7" i="16" s="1"/>
  <c r="J6" i="16"/>
  <c r="K6" i="16" s="1"/>
  <c r="L6" i="16" s="1"/>
  <c r="E18" i="24" s="1"/>
  <c r="J5" i="16"/>
  <c r="J4" i="16"/>
  <c r="K4" i="16" s="1"/>
  <c r="L4" i="16" s="1"/>
  <c r="K54" i="15"/>
  <c r="L54" i="15" s="1"/>
  <c r="K53" i="15"/>
  <c r="K52" i="15"/>
  <c r="L52" i="15" s="1"/>
  <c r="M52" i="15" s="1"/>
  <c r="K51" i="15"/>
  <c r="K50" i="15"/>
  <c r="L50" i="15" s="1"/>
  <c r="M50" i="15" s="1"/>
  <c r="K49" i="15"/>
  <c r="L49" i="15" s="1"/>
  <c r="K48" i="15"/>
  <c r="L48" i="15" s="1"/>
  <c r="K47" i="15"/>
  <c r="L47" i="15" s="1"/>
  <c r="K46" i="15"/>
  <c r="L46" i="15" s="1"/>
  <c r="M46" i="15" s="1"/>
  <c r="K45" i="15"/>
  <c r="L45" i="15" s="1"/>
  <c r="K44" i="15"/>
  <c r="K43" i="15"/>
  <c r="L43" i="15" s="1"/>
  <c r="K42" i="15"/>
  <c r="L42" i="15" s="1"/>
  <c r="M42" i="15" s="1"/>
  <c r="K41" i="15"/>
  <c r="L41" i="15" s="1"/>
  <c r="K40" i="15"/>
  <c r="L40" i="15" s="1"/>
  <c r="K39" i="15"/>
  <c r="L39" i="15" s="1"/>
  <c r="K38" i="15"/>
  <c r="L38" i="15" s="1"/>
  <c r="M38" i="15" s="1"/>
  <c r="K37" i="15"/>
  <c r="L37" i="15" s="1"/>
  <c r="K36" i="15"/>
  <c r="K35" i="15"/>
  <c r="L35" i="15" s="1"/>
  <c r="K34" i="15"/>
  <c r="L34" i="15" s="1"/>
  <c r="K33" i="15"/>
  <c r="K32" i="15"/>
  <c r="L32" i="15" s="1"/>
  <c r="K31" i="15"/>
  <c r="K30" i="15"/>
  <c r="L30" i="15" s="1"/>
  <c r="K29" i="15"/>
  <c r="L29" i="15" s="1"/>
  <c r="M29" i="15" s="1"/>
  <c r="K28" i="15"/>
  <c r="L28" i="15" s="1"/>
  <c r="K27" i="15"/>
  <c r="K26" i="15"/>
  <c r="L26" i="15" s="1"/>
  <c r="K25" i="15"/>
  <c r="L25" i="15" s="1"/>
  <c r="K24" i="15"/>
  <c r="L24" i="15" s="1"/>
  <c r="K23" i="15"/>
  <c r="L23" i="15" s="1"/>
  <c r="K22" i="15"/>
  <c r="L22" i="15" s="1"/>
  <c r="K21" i="15"/>
  <c r="K20" i="15"/>
  <c r="L20" i="15" s="1"/>
  <c r="M20" i="15" s="1"/>
  <c r="K19" i="15"/>
  <c r="L19" i="15" s="1"/>
  <c r="M19" i="15" s="1"/>
  <c r="K18" i="15"/>
  <c r="K17" i="15"/>
  <c r="L17" i="15" s="1"/>
  <c r="K16" i="15"/>
  <c r="L16" i="15" s="1"/>
  <c r="K15" i="15"/>
  <c r="L15" i="15" s="1"/>
  <c r="K14" i="15"/>
  <c r="K13" i="15"/>
  <c r="L13" i="15" s="1"/>
  <c r="K12" i="15"/>
  <c r="L12" i="15" s="1"/>
  <c r="K11" i="15"/>
  <c r="L11" i="15" s="1"/>
  <c r="K10" i="15"/>
  <c r="L10" i="15" s="1"/>
  <c r="K9" i="15"/>
  <c r="L9" i="15" s="1"/>
  <c r="K8" i="15"/>
  <c r="L8" i="15" s="1"/>
  <c r="K7" i="15"/>
  <c r="L7" i="15" s="1"/>
  <c r="K6" i="15"/>
  <c r="K4" i="15"/>
  <c r="L4" i="15" s="1"/>
  <c r="K5" i="15"/>
  <c r="L5" i="15" s="1"/>
  <c r="E67" i="24"/>
  <c r="E63" i="24"/>
  <c r="K47" i="16"/>
  <c r="K15" i="16"/>
  <c r="K46" i="16"/>
  <c r="L46" i="16" s="1"/>
  <c r="E66" i="24"/>
  <c r="E70" i="24"/>
  <c r="E68" i="24"/>
  <c r="E64" i="24"/>
  <c r="D70" i="24"/>
  <c r="D68" i="24"/>
  <c r="D67" i="24"/>
  <c r="D64" i="24"/>
  <c r="D63" i="24"/>
  <c r="E69" i="24"/>
  <c r="D69" i="24"/>
  <c r="D66" i="24"/>
  <c r="E65" i="24"/>
  <c r="D65" i="24"/>
  <c r="C63" i="24"/>
  <c r="C64" i="24"/>
  <c r="C69" i="24"/>
  <c r="C67" i="24"/>
  <c r="C68" i="24"/>
  <c r="C65" i="24"/>
  <c r="C66" i="24"/>
  <c r="C70" i="24"/>
  <c r="B67" i="24"/>
  <c r="B64" i="24"/>
  <c r="B68" i="24"/>
  <c r="B69" i="24"/>
  <c r="B63" i="24"/>
  <c r="B65" i="24"/>
  <c r="B66" i="24"/>
  <c r="B70" i="24"/>
  <c r="E62" i="24"/>
  <c r="Z55" i="14" a="1"/>
  <c r="Z55" i="14" s="1"/>
  <c r="AA55" i="14" s="1"/>
  <c r="Z54" i="14" a="1"/>
  <c r="Z54" i="14" s="1"/>
  <c r="Z53" i="14" a="1"/>
  <c r="Z53" i="14" s="1"/>
  <c r="Z52" i="14" a="1"/>
  <c r="Z52" i="14" s="1"/>
  <c r="AA52" i="14" s="1"/>
  <c r="Z51" i="14" a="1"/>
  <c r="Z51" i="14" s="1"/>
  <c r="AA51" i="14" s="1"/>
  <c r="Z50" i="14" a="1"/>
  <c r="Z50" i="14" s="1"/>
  <c r="Z49" i="14" a="1"/>
  <c r="Z49" i="14" s="1"/>
  <c r="AA49" i="14" s="1"/>
  <c r="AB49" i="14" s="1"/>
  <c r="Z48" i="14" a="1"/>
  <c r="Z48" i="14" s="1"/>
  <c r="Z47" i="14" a="1"/>
  <c r="Z47" i="14" s="1"/>
  <c r="Z46" i="14" a="1"/>
  <c r="Z46" i="14" s="1"/>
  <c r="AA46" i="14" s="1"/>
  <c r="AB46" i="14" s="1"/>
  <c r="Z45" i="14" a="1"/>
  <c r="Z45" i="14" s="1"/>
  <c r="AA45" i="14" s="1"/>
  <c r="Z44" i="14" a="1"/>
  <c r="Z44" i="14" s="1"/>
  <c r="Z43" i="14" a="1"/>
  <c r="Z43" i="14" s="1"/>
  <c r="AA43" i="14" s="1"/>
  <c r="AB43" i="14" s="1"/>
  <c r="Z42" i="14" a="1"/>
  <c r="Z42" i="14" s="1"/>
  <c r="AA42" i="14" s="1"/>
  <c r="AB42" i="14" s="1"/>
  <c r="Z41" i="14" a="1"/>
  <c r="Z41" i="14" s="1"/>
  <c r="AA41" i="14" s="1"/>
  <c r="Z40" i="14" a="1"/>
  <c r="Z40" i="14" s="1"/>
  <c r="Z39" i="14" a="1"/>
  <c r="Z39" i="14" s="1"/>
  <c r="AA39" i="14" s="1"/>
  <c r="AB39" i="14" s="1"/>
  <c r="Z38" i="14" a="1"/>
  <c r="Z38" i="14" s="1"/>
  <c r="AA38" i="14" s="1"/>
  <c r="AB38" i="14" s="1"/>
  <c r="Z37" i="14" a="1"/>
  <c r="Z37" i="14" s="1"/>
  <c r="AA37" i="14" s="1"/>
  <c r="AB37" i="14" s="1"/>
  <c r="Z36" i="14" a="1"/>
  <c r="Z36" i="14" s="1"/>
  <c r="AA36" i="14" s="1"/>
  <c r="Z35" i="14" a="1"/>
  <c r="Z35" i="14" s="1"/>
  <c r="Z34" i="14" a="1"/>
  <c r="Z34" i="14" s="1"/>
  <c r="AA34" i="14" s="1"/>
  <c r="AB34" i="14" s="1"/>
  <c r="Z33" i="14" a="1"/>
  <c r="Z33" i="14" s="1"/>
  <c r="AA33" i="14" s="1"/>
  <c r="Z32" i="14" a="1"/>
  <c r="Z32" i="14" s="1"/>
  <c r="Z31" i="14" a="1"/>
  <c r="Z31" i="14" s="1"/>
  <c r="AA31" i="14" s="1"/>
  <c r="Z30" i="14" a="1"/>
  <c r="Z30" i="14" s="1"/>
  <c r="AA30" i="14" s="1"/>
  <c r="Z29" i="14" a="1"/>
  <c r="Z29" i="14" s="1"/>
  <c r="AA29" i="14" s="1"/>
  <c r="Z28" i="14" a="1"/>
  <c r="Z28" i="14" s="1"/>
  <c r="AA28" i="14" s="1"/>
  <c r="Z27" i="14" a="1"/>
  <c r="Z27" i="14" s="1"/>
  <c r="AA27" i="14" s="1"/>
  <c r="AB27" i="14" s="1"/>
  <c r="Z26" i="14" a="1"/>
  <c r="Z26" i="14"/>
  <c r="AA26" i="14" s="1"/>
  <c r="AB26" i="14" s="1"/>
  <c r="Z25" i="14" a="1"/>
  <c r="Z25" i="14" s="1"/>
  <c r="AA25" i="14" s="1"/>
  <c r="Z24" i="14" a="1"/>
  <c r="Z24" i="14" s="1"/>
  <c r="Z23" i="14" a="1"/>
  <c r="Z23" i="14" s="1"/>
  <c r="AA23" i="14" s="1"/>
  <c r="AB23" i="14" s="1"/>
  <c r="Z22" i="14" a="1"/>
  <c r="Z22" i="14" s="1"/>
  <c r="AA22" i="14" s="1"/>
  <c r="AB22" i="14" s="1"/>
  <c r="Z21" i="14" a="1"/>
  <c r="Z21" i="14" s="1"/>
  <c r="AA21" i="14" s="1"/>
  <c r="AB21" i="14" s="1"/>
  <c r="Z20" i="14" a="1"/>
  <c r="Z20" i="14" s="1"/>
  <c r="AA20" i="14" s="1"/>
  <c r="AB20" i="14" s="1"/>
  <c r="Z19" i="14" a="1"/>
  <c r="Z19" i="14" s="1"/>
  <c r="Z18" i="14" a="1"/>
  <c r="Z18" i="14" s="1"/>
  <c r="Z17" i="14" a="1"/>
  <c r="Z17" i="14" s="1"/>
  <c r="AA17" i="14" s="1"/>
  <c r="Z16" i="14" a="1"/>
  <c r="Z16" i="14" s="1"/>
  <c r="Z15" i="14" a="1"/>
  <c r="Z15" i="14" s="1"/>
  <c r="Z14" i="14" a="1"/>
  <c r="Z14" i="14" s="1"/>
  <c r="AA14" i="14" s="1"/>
  <c r="AB14" i="14" s="1"/>
  <c r="C27" i="24" s="1"/>
  <c r="Z13" i="14" a="1"/>
  <c r="Z13" i="14" s="1"/>
  <c r="AA13" i="14" s="1"/>
  <c r="AB13" i="14" s="1"/>
  <c r="C26" i="24" s="1"/>
  <c r="Z12" i="14" a="1"/>
  <c r="Z12" i="14" s="1"/>
  <c r="AA12" i="14" s="1"/>
  <c r="AB12" i="14" s="1"/>
  <c r="Z11" i="14" a="1"/>
  <c r="Z11" i="14" s="1"/>
  <c r="AA11" i="14" s="1"/>
  <c r="Z10" i="14" a="1"/>
  <c r="Z10" i="14" s="1"/>
  <c r="Z9" i="14" a="1"/>
  <c r="Z9" i="14" s="1"/>
  <c r="AA9" i="14" s="1"/>
  <c r="Z8" i="14" a="1"/>
  <c r="Z8" i="14" s="1"/>
  <c r="Z7" i="14" a="1"/>
  <c r="Z7" i="14" s="1"/>
  <c r="AA7" i="14" s="1"/>
  <c r="Z6" i="14" a="1"/>
  <c r="Z6" i="14"/>
  <c r="AA6" i="14" s="1"/>
  <c r="Z5" i="14" a="1"/>
  <c r="Z5" i="14" s="1"/>
  <c r="Z4" i="14" a="1"/>
  <c r="Z4" i="14" s="1"/>
  <c r="AA4" i="14" s="1"/>
  <c r="AB4" i="14" s="1"/>
  <c r="C62" i="24"/>
  <c r="Y31" i="26" a="1"/>
  <c r="Y31" i="26" s="1"/>
  <c r="Y30" i="26" a="1"/>
  <c r="Y30" i="26" s="1"/>
  <c r="Y29" i="26" a="1"/>
  <c r="Y29" i="26" s="1"/>
  <c r="AA29" i="26" s="1"/>
  <c r="AB29" i="26" s="1"/>
  <c r="Y28" i="26" a="1"/>
  <c r="Y28" i="26"/>
  <c r="AA28" i="26" s="1"/>
  <c r="Y27" i="26" a="1"/>
  <c r="Y27" i="26" s="1"/>
  <c r="AA27" i="26" s="1"/>
  <c r="Y26" i="26" a="1"/>
  <c r="Y26" i="26"/>
  <c r="AA26" i="26" s="1"/>
  <c r="AB26" i="26" s="1"/>
  <c r="Y25" i="26" a="1"/>
  <c r="Y25" i="26" s="1"/>
  <c r="AA25" i="26" s="1"/>
  <c r="AB25" i="26" s="1"/>
  <c r="Y24" i="26" a="1"/>
  <c r="Y24" i="26" s="1"/>
  <c r="Y23" i="26" a="1"/>
  <c r="Y23" i="26" s="1"/>
  <c r="AA23" i="26" s="1"/>
  <c r="AB23" i="26" s="1"/>
  <c r="Y22" i="26" a="1"/>
  <c r="Y22" i="26"/>
  <c r="AA22" i="26" s="1"/>
  <c r="AB22" i="26" s="1"/>
  <c r="Y21" i="26" a="1"/>
  <c r="Y21" i="26" s="1"/>
  <c r="Y20" i="26" a="1"/>
  <c r="Y20" i="26"/>
  <c r="AA20" i="26" s="1"/>
  <c r="Y19" i="26" a="1"/>
  <c r="Y19" i="26" s="1"/>
  <c r="AA19" i="26" s="1"/>
  <c r="AB19" i="26" s="1"/>
  <c r="Y18" i="26" a="1"/>
  <c r="Y18" i="26"/>
  <c r="AA18" i="26" s="1"/>
  <c r="AB18" i="26" s="1"/>
  <c r="Y17" i="26" a="1"/>
  <c r="Y17" i="26" s="1"/>
  <c r="AA17" i="26" s="1"/>
  <c r="Y16" i="26" a="1"/>
  <c r="Y16" i="26"/>
  <c r="AA16" i="26" s="1"/>
  <c r="Y15" i="26" a="1"/>
  <c r="Y15" i="26" s="1"/>
  <c r="AA15" i="26" s="1"/>
  <c r="Y14" i="26" a="1"/>
  <c r="Y14" i="26" s="1"/>
  <c r="AA14" i="26" s="1"/>
  <c r="AB14" i="26" s="1"/>
  <c r="B27" i="24" s="1"/>
  <c r="Y13" i="26" a="1"/>
  <c r="Y13" i="26" s="1"/>
  <c r="AA13" i="26" s="1"/>
  <c r="AB13" i="26" s="1"/>
  <c r="B26" i="24" s="1"/>
  <c r="Y12" i="26" a="1"/>
  <c r="Y12" i="26" s="1"/>
  <c r="AA12" i="26" s="1"/>
  <c r="AB12" i="26" s="1"/>
  <c r="Y11" i="26" a="1"/>
  <c r="Y11" i="26"/>
  <c r="Y10" i="26" a="1"/>
  <c r="Y10" i="26" s="1"/>
  <c r="AA10" i="26" s="1"/>
  <c r="AB10" i="26" s="1"/>
  <c r="Y9" i="26" a="1"/>
  <c r="Y9" i="26" s="1"/>
  <c r="AA9" i="26" s="1"/>
  <c r="AB9" i="26" s="1"/>
  <c r="Y8" i="26" a="1"/>
  <c r="Y8" i="26"/>
  <c r="AA8" i="26" s="1"/>
  <c r="Y7" i="26" a="1"/>
  <c r="Y7" i="26" s="1"/>
  <c r="Y6" i="26" a="1"/>
  <c r="Y6" i="26" s="1"/>
  <c r="Y5" i="26" a="1"/>
  <c r="Y5" i="26"/>
  <c r="Y4" i="26" a="1"/>
  <c r="Y4" i="26"/>
  <c r="AA4" i="26" s="1"/>
  <c r="B20" i="24"/>
  <c r="B24" i="24"/>
  <c r="B38" i="24"/>
  <c r="B47" i="24"/>
  <c r="B23" i="24"/>
  <c r="B43" i="24"/>
  <c r="B62" i="24"/>
  <c r="E57" i="24"/>
  <c r="E56" i="24"/>
  <c r="E52" i="24"/>
  <c r="E49" i="24"/>
  <c r="E48" i="24"/>
  <c r="E45" i="24"/>
  <c r="E40" i="24"/>
  <c r="E39" i="24"/>
  <c r="E36" i="24"/>
  <c r="E34" i="24"/>
  <c r="E30" i="24"/>
  <c r="E25" i="24"/>
  <c r="E22" i="24"/>
  <c r="E21" i="24"/>
  <c r="E20" i="24"/>
  <c r="E16"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5" i="24"/>
  <c r="D24" i="24"/>
  <c r="D23" i="24"/>
  <c r="D22" i="24"/>
  <c r="D21" i="24"/>
  <c r="D20" i="24"/>
  <c r="D13" i="24"/>
  <c r="C52" i="24"/>
  <c r="C51" i="24"/>
  <c r="C47" i="24"/>
  <c r="C43" i="24"/>
  <c r="C38" i="24"/>
  <c r="C33" i="24"/>
  <c r="C29" i="24"/>
  <c r="C24" i="24"/>
  <c r="C21" i="24"/>
  <c r="C14" i="24"/>
  <c r="C11" i="24"/>
  <c r="C10" i="24"/>
  <c r="C60" i="24"/>
  <c r="C57" i="24"/>
  <c r="E13" i="24"/>
  <c r="E14" i="24"/>
  <c r="E15" i="24"/>
  <c r="E23" i="24"/>
  <c r="E24" i="24"/>
  <c r="E29" i="24"/>
  <c r="E31" i="24"/>
  <c r="E32" i="24"/>
  <c r="E33" i="24"/>
  <c r="E35" i="24"/>
  <c r="E37" i="24"/>
  <c r="E38" i="24"/>
  <c r="E41" i="24"/>
  <c r="E42" i="24"/>
  <c r="E43" i="24"/>
  <c r="E44" i="24"/>
  <c r="E46" i="24"/>
  <c r="E47" i="24"/>
  <c r="E50" i="24"/>
  <c r="E51" i="24"/>
  <c r="E53" i="24"/>
  <c r="E54" i="24"/>
  <c r="E55" i="24"/>
  <c r="E58" i="24"/>
  <c r="E59" i="24"/>
  <c r="E60" i="24"/>
  <c r="I13" i="10"/>
  <c r="I12" i="10"/>
  <c r="D16" i="24"/>
  <c r="D15" i="24"/>
  <c r="C44" i="24"/>
  <c r="C34" i="24"/>
  <c r="C61" i="24"/>
  <c r="C30" i="24"/>
  <c r="C39" i="24"/>
  <c r="C48" i="24"/>
  <c r="D14" i="24"/>
  <c r="C20" i="24"/>
  <c r="C56" i="24"/>
  <c r="C15" i="24"/>
  <c r="C55" i="24"/>
  <c r="C12" i="24"/>
  <c r="C16" i="24"/>
  <c r="C25" i="24"/>
  <c r="C22" i="24"/>
  <c r="C32" i="24"/>
  <c r="C41" i="24"/>
  <c r="C42" i="24"/>
  <c r="C50" i="24"/>
  <c r="C13" i="24"/>
  <c r="C23" i="24"/>
  <c r="C37" i="24"/>
  <c r="C46" i="24"/>
  <c r="C31" i="24"/>
  <c r="C35" i="24"/>
  <c r="C36" i="24"/>
  <c r="C40" i="24"/>
  <c r="C45" i="24"/>
  <c r="C49" i="24"/>
  <c r="C53" i="24"/>
  <c r="C54" i="24"/>
  <c r="C58" i="24"/>
  <c r="C59" i="24"/>
  <c r="B58" i="24"/>
  <c r="B60" i="24"/>
  <c r="B57" i="24"/>
  <c r="B61" i="24"/>
  <c r="B54" i="24"/>
  <c r="B51" i="24"/>
  <c r="B55" i="24"/>
  <c r="B52" i="24"/>
  <c r="B29" i="24"/>
  <c r="B21" i="24"/>
  <c r="B39" i="24"/>
  <c r="B25" i="24"/>
  <c r="B48" i="24"/>
  <c r="B44" i="24"/>
  <c r="B49" i="24"/>
  <c r="B22" i="24"/>
  <c r="B36" i="24"/>
  <c r="B40" i="24"/>
  <c r="B45" i="24"/>
  <c r="B59" i="24"/>
  <c r="B50" i="24"/>
  <c r="B46" i="24"/>
  <c r="B42" i="24"/>
  <c r="B41" i="24"/>
  <c r="B37" i="24"/>
  <c r="B53" i="24"/>
  <c r="B56" i="24"/>
  <c r="D12" i="24"/>
  <c r="B32" i="24"/>
  <c r="B16" i="24"/>
  <c r="D10" i="24"/>
  <c r="D9" i="24"/>
  <c r="D11" i="24"/>
  <c r="B9" i="24"/>
  <c r="B34" i="24"/>
  <c r="B35" i="24"/>
  <c r="B33" i="24"/>
  <c r="B31" i="24"/>
  <c r="B12" i="24"/>
  <c r="C9" i="24"/>
  <c r="B30" i="24"/>
  <c r="C4" i="33"/>
  <c r="B14" i="24"/>
  <c r="B13" i="24"/>
  <c r="B15" i="24"/>
  <c r="B10" i="24"/>
  <c r="B11" i="24"/>
  <c r="E61" i="24"/>
  <c r="E12" i="24"/>
  <c r="E11" i="24"/>
  <c r="E9" i="24"/>
  <c r="E10" i="24"/>
  <c r="L21" i="15" l="1"/>
  <c r="M21" i="15" s="1"/>
  <c r="I20" i="10"/>
  <c r="M8" i="15"/>
  <c r="L22" i="16"/>
  <c r="L26" i="16"/>
  <c r="L14" i="16"/>
  <c r="E27" i="24" s="1"/>
  <c r="AB31" i="14"/>
  <c r="L41" i="16"/>
  <c r="L49" i="16"/>
  <c r="L10" i="16"/>
  <c r="L15" i="16"/>
  <c r="E28" i="24" s="1"/>
  <c r="K52" i="16"/>
  <c r="L52" i="16" s="1"/>
  <c r="L47" i="16"/>
  <c r="L44" i="15"/>
  <c r="M44" i="15" s="1"/>
  <c r="M12" i="15"/>
  <c r="L27" i="15"/>
  <c r="M27" i="15" s="1"/>
  <c r="L53" i="15"/>
  <c r="M53" i="15" s="1"/>
  <c r="M23" i="15"/>
  <c r="M40" i="15"/>
  <c r="M48" i="15"/>
  <c r="M16" i="15"/>
  <c r="M36" i="15"/>
  <c r="L31" i="15"/>
  <c r="M31" i="15" s="1"/>
  <c r="M10" i="15"/>
  <c r="L18" i="15"/>
  <c r="M18" i="15" s="1"/>
  <c r="L36" i="15"/>
  <c r="AB6" i="14"/>
  <c r="C18" i="24" s="1"/>
  <c r="AB15" i="26"/>
  <c r="B28" i="24" s="1"/>
  <c r="AB17" i="26"/>
  <c r="E8" i="24"/>
  <c r="C18" i="33" s="1"/>
  <c r="L11" i="16"/>
  <c r="L39" i="16"/>
  <c r="L35" i="16"/>
  <c r="L8" i="16"/>
  <c r="L12" i="16"/>
  <c r="L16" i="16"/>
  <c r="L20" i="16"/>
  <c r="L24" i="16"/>
  <c r="L28" i="16"/>
  <c r="L32" i="16"/>
  <c r="L36" i="16"/>
  <c r="L40" i="16"/>
  <c r="L44" i="16"/>
  <c r="L48" i="16"/>
  <c r="L7" i="16"/>
  <c r="E19" i="24" s="1"/>
  <c r="L31" i="16"/>
  <c r="L27" i="16"/>
  <c r="K5" i="16"/>
  <c r="L5" i="16" s="1"/>
  <c r="E17" i="24" s="1"/>
  <c r="K9" i="16"/>
  <c r="L9" i="16" s="1"/>
  <c r="K13" i="16"/>
  <c r="L13" i="16" s="1"/>
  <c r="E26" i="24" s="1"/>
  <c r="K17" i="16"/>
  <c r="L17" i="16" s="1"/>
  <c r="K21" i="16"/>
  <c r="L21" i="16" s="1"/>
  <c r="L25" i="16"/>
  <c r="L29" i="16"/>
  <c r="L33" i="16"/>
  <c r="K37" i="16"/>
  <c r="L37" i="16" s="1"/>
  <c r="K45" i="16"/>
  <c r="L45" i="16" s="1"/>
  <c r="K53" i="16"/>
  <c r="L53" i="16" s="1"/>
  <c r="L19" i="16"/>
  <c r="K55" i="16"/>
  <c r="L55" i="16" s="1"/>
  <c r="L23" i="16"/>
  <c r="L51" i="16"/>
  <c r="L14" i="15"/>
  <c r="M14" i="15" s="1"/>
  <c r="D27" i="24" s="1"/>
  <c r="M7" i="15"/>
  <c r="D19" i="24" s="1"/>
  <c r="M11" i="15"/>
  <c r="M15" i="15"/>
  <c r="D28" i="24" s="1"/>
  <c r="M24" i="15"/>
  <c r="M28" i="15"/>
  <c r="M32" i="15"/>
  <c r="M37" i="15"/>
  <c r="M41" i="15"/>
  <c r="M45" i="15"/>
  <c r="M49" i="15"/>
  <c r="M54" i="15"/>
  <c r="L6" i="15"/>
  <c r="M6" i="15" s="1"/>
  <c r="D18" i="24" s="1"/>
  <c r="M4" i="15"/>
  <c r="M25" i="15"/>
  <c r="L33" i="15"/>
  <c r="M33" i="15" s="1"/>
  <c r="M5" i="15"/>
  <c r="D17" i="24" s="1"/>
  <c r="M9" i="15"/>
  <c r="M13" i="15"/>
  <c r="D26" i="24" s="1"/>
  <c r="M17" i="15"/>
  <c r="M22" i="15"/>
  <c r="M26" i="15"/>
  <c r="M30" i="15"/>
  <c r="M34" i="15"/>
  <c r="M39" i="15"/>
  <c r="M43" i="15"/>
  <c r="M47" i="15"/>
  <c r="L51" i="15"/>
  <c r="M51" i="15" s="1"/>
  <c r="M35" i="15"/>
  <c r="AA16" i="14"/>
  <c r="AB16" i="14" s="1"/>
  <c r="AA48" i="14"/>
  <c r="AB48" i="14" s="1"/>
  <c r="AA53" i="14"/>
  <c r="AB53" i="14" s="1"/>
  <c r="AA19" i="14"/>
  <c r="AB19" i="14" s="1"/>
  <c r="AA50" i="14"/>
  <c r="AB50" i="14" s="1"/>
  <c r="AA15" i="14"/>
  <c r="AB15" i="14" s="1"/>
  <c r="C28" i="24" s="1"/>
  <c r="AA47" i="14"/>
  <c r="AB47" i="14" s="1"/>
  <c r="AA5" i="14"/>
  <c r="AB5" i="14" s="1"/>
  <c r="C17" i="24" s="1"/>
  <c r="AA10" i="14"/>
  <c r="AB10" i="14" s="1"/>
  <c r="AA54" i="14"/>
  <c r="AB54" i="14" s="1"/>
  <c r="AA35" i="14"/>
  <c r="AB35" i="14" s="1"/>
  <c r="AA40" i="14"/>
  <c r="AB40" i="14" s="1"/>
  <c r="AA44" i="14"/>
  <c r="AB44" i="14" s="1"/>
  <c r="AA8" i="14"/>
  <c r="AB8" i="14" s="1"/>
  <c r="AA18" i="14"/>
  <c r="AB18" i="14" s="1"/>
  <c r="AA24" i="14"/>
  <c r="AB24" i="14" s="1"/>
  <c r="AA32" i="14"/>
  <c r="AB32" i="14" s="1"/>
  <c r="AB9" i="14"/>
  <c r="AB52" i="14"/>
  <c r="AB30" i="14"/>
  <c r="AB29" i="14"/>
  <c r="AB41" i="14"/>
  <c r="AB28" i="14"/>
  <c r="AA6" i="26"/>
  <c r="AB6" i="26" s="1"/>
  <c r="B18" i="24" s="1"/>
  <c r="AA31" i="26"/>
  <c r="AB31" i="26" s="1"/>
  <c r="AB4" i="26"/>
  <c r="AB16" i="26"/>
  <c r="AB20" i="26"/>
  <c r="AB28" i="26"/>
  <c r="C8" i="24"/>
  <c r="C16" i="33" s="1"/>
  <c r="AB55" i="14"/>
  <c r="AB17" i="14"/>
  <c r="AB33" i="14"/>
  <c r="AB11" i="14"/>
  <c r="AB7" i="14"/>
  <c r="C19" i="24" s="1"/>
  <c r="AB51" i="14"/>
  <c r="AB25" i="14"/>
  <c r="AB45" i="14"/>
  <c r="AB36" i="14"/>
  <c r="B8" i="24"/>
  <c r="AA21" i="26"/>
  <c r="AB21" i="26" s="1"/>
  <c r="AA30" i="26"/>
  <c r="AB30" i="26" s="1"/>
  <c r="AA7" i="26"/>
  <c r="AB7" i="26" s="1"/>
  <c r="B19" i="24" s="1"/>
  <c r="AA5" i="26"/>
  <c r="AB5" i="26" s="1"/>
  <c r="B17" i="24" s="1"/>
  <c r="AA11" i="26"/>
  <c r="AB11" i="26" s="1"/>
  <c r="AA24" i="26"/>
  <c r="AB24" i="26" s="1"/>
  <c r="AB27" i="26"/>
  <c r="AB8" i="26"/>
  <c r="L74" i="16" l="1"/>
  <c r="C15" i="33"/>
  <c r="I63" i="10"/>
  <c r="D10" i="23"/>
  <c r="D19" i="23" s="1"/>
  <c r="D9" i="33"/>
  <c r="M74" i="15"/>
  <c r="D8" i="24"/>
  <c r="C17" i="33" s="1"/>
  <c r="AB74" i="14"/>
  <c r="AB74" i="26"/>
  <c r="D6" i="23" l="1"/>
  <c r="D7" i="23"/>
  <c r="D8" i="33"/>
  <c r="C9" i="33"/>
  <c r="C8" i="33"/>
  <c r="C7" i="33"/>
  <c r="C12" i="33" l="1"/>
  <c r="D7" i="33"/>
</calcChain>
</file>

<file path=xl/comments1.xml><?xml version="1.0" encoding="utf-8"?>
<comments xmlns="http://schemas.openxmlformats.org/spreadsheetml/2006/main">
  <authors>
    <author>Green Sarah</author>
    <author>Pachocki Jacek</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D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0" shapeId="0">
      <text>
        <r>
          <rPr>
            <sz val="9"/>
            <color indexed="81"/>
            <rFont val="Tahoma"/>
            <family val="2"/>
          </rPr>
          <t>To be indicated by either bidder or NCIA; if bidder needs to complete, highlight field yellow</t>
        </r>
      </text>
    </comment>
    <comment ref="H3" authorId="0" shapeId="0">
      <text>
        <r>
          <rPr>
            <sz val="9"/>
            <color indexed="81"/>
            <rFont val="Tahoma"/>
            <family val="2"/>
          </rPr>
          <t>To be completed by bidder</t>
        </r>
      </text>
    </comment>
    <comment ref="I3" authorId="0" shapeId="0">
      <text>
        <r>
          <rPr>
            <sz val="9"/>
            <color indexed="81"/>
            <rFont val="Tahoma"/>
            <family val="2"/>
          </rPr>
          <t>To be completed by bidder</t>
        </r>
      </text>
    </comment>
    <comment ref="J3" authorId="1" shapeId="0">
      <text>
        <r>
          <rPr>
            <sz val="9"/>
            <color indexed="81"/>
            <rFont val="Tahoma"/>
            <family val="2"/>
          </rPr>
          <t xml:space="preserve">If Bidder decides to keep any CLIN at zero costs the reason for it has to be explained in the corresponding Comments field.
</t>
        </r>
      </text>
    </comment>
    <comment ref="B66" authorId="0" shapeId="0">
      <text>
        <r>
          <rPr>
            <sz val="9"/>
            <color indexed="81"/>
            <rFont val="Tahoma"/>
            <family val="2"/>
          </rPr>
          <t>To be completed by NCIA</t>
        </r>
      </text>
    </comment>
    <comment ref="C66" authorId="0" shapeId="0">
      <text>
        <r>
          <rPr>
            <sz val="9"/>
            <color indexed="81"/>
            <rFont val="Tahoma"/>
            <family val="2"/>
          </rPr>
          <t>To be completed by NCIA</t>
        </r>
      </text>
    </comment>
    <comment ref="D66" authorId="0" shapeId="0">
      <text>
        <r>
          <rPr>
            <sz val="9"/>
            <color indexed="81"/>
            <rFont val="Tahoma"/>
            <family val="2"/>
          </rPr>
          <t>To be completed by NCIA</t>
        </r>
      </text>
    </comment>
    <comment ref="E66" authorId="0" shapeId="0">
      <text>
        <r>
          <rPr>
            <sz val="9"/>
            <color indexed="81"/>
            <rFont val="Tahoma"/>
            <family val="2"/>
          </rPr>
          <t>To be completed by NCIA</t>
        </r>
      </text>
    </comment>
    <comment ref="F66" authorId="0" shapeId="0">
      <text>
        <r>
          <rPr>
            <sz val="9"/>
            <color indexed="81"/>
            <rFont val="Tahoma"/>
            <family val="2"/>
          </rPr>
          <t>To be completed by NCIA</t>
        </r>
      </text>
    </comment>
    <comment ref="G66" authorId="0" shapeId="0">
      <text>
        <r>
          <rPr>
            <sz val="9"/>
            <color indexed="81"/>
            <rFont val="Tahoma"/>
            <family val="2"/>
          </rPr>
          <t>To be indicated by either bidder or NCIA; if bidder needs to complete, highlight field yellow</t>
        </r>
      </text>
    </comment>
    <comment ref="H66" authorId="0" shapeId="0">
      <text>
        <r>
          <rPr>
            <sz val="9"/>
            <color indexed="81"/>
            <rFont val="Tahoma"/>
            <family val="2"/>
          </rPr>
          <t>To be completed by bidder</t>
        </r>
      </text>
    </comment>
    <comment ref="I66" authorId="0" shapeId="0">
      <text>
        <r>
          <rPr>
            <sz val="9"/>
            <color indexed="81"/>
            <rFont val="Tahoma"/>
            <family val="2"/>
          </rPr>
          <t>To be completed by bidder</t>
        </r>
      </text>
    </comment>
    <comment ref="J66"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Y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AA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AB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Z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AA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AB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K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5.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<sst xmlns="http://schemas.openxmlformats.org/spreadsheetml/2006/main" count="1437" uniqueCount="540">
  <si>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</si>
  <si>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</si>
  <si>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</si>
  <si>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</si>
  <si>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</si>
  <si>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</si>
  <si>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</si>
  <si>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</si>
  <si>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</si>
  <si>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</si>
  <si>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</si>
  <si>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</si>
  <si>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</si>
  <si>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</si>
  <si>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</si>
  <si>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</si>
  <si>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</si>
  <si>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</si>
  <si>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CLIN 4</t>
  </si>
  <si>
    <t>CLIN 5</t>
  </si>
  <si>
    <t>Total Cost</t>
  </si>
  <si>
    <t>Percentage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</si>
  <si>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</si>
  <si>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</si>
  <si>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</si>
  <si>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</si>
  <si>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</si>
  <si>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</si>
  <si>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</si>
  <si>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</si>
  <si>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</si>
  <si>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</si>
  <si>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</si>
  <si>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</si>
  <si>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</si>
  <si>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</si>
  <si>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</si>
  <si>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</si>
  <si>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</si>
  <si>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</si>
  <si>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</si>
  <si>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</si>
  <si>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</si>
  <si>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</si>
  <si>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</si>
  <si>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</si>
  <si>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</si>
  <si>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Total Firm Fixed Price Evaluated Options</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</si>
  <si>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</si>
  <si>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</si>
  <si>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</si>
  <si>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</si>
  <si>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</si>
  <si>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</si>
  <si>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</si>
  <si>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</si>
  <si>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</si>
  <si>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</si>
  <si>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Total</t>
  </si>
  <si>
    <t>Total Firm Fixed Price- Evaluated Options</t>
  </si>
  <si>
    <t>Delta</t>
  </si>
  <si>
    <t>B) ACCURACY CHECK #1- OFFER SUMMARY TOTALS MATCH CLIN SUMMARY</t>
  </si>
  <si>
    <t>Grand Total Offer summary (All CLINS) matches detail</t>
  </si>
  <si>
    <t>C) ACCURACY CHECK #2- OFFER SUMMARY TOTALS MATCH DETAIL TABS</t>
  </si>
  <si>
    <t>Bidding Sheets Instructions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</si>
  <si>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</si>
  <si>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</si>
  <si>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</si>
  <si>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</si>
  <si>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</si>
  <si>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</si>
  <si>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</si>
  <si>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</si>
  <si>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</si>
  <si>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</si>
  <si>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</si>
  <si>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</si>
  <si>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</si>
  <si>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</si>
  <si>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</si>
  <si>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</si>
  <si>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</si>
  <si>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</si>
  <si>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</si>
  <si>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</si>
  <si>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</si>
  <si>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</si>
  <si>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</si>
  <si>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</si>
  <si>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</si>
  <si>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</si>
  <si>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</si>
  <si>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IMPORTANT: DELETE THIS EXAMPLE ROW (Row 3) BEFORE SUBMITTING BID</t>
  </si>
  <si>
    <t>Systems Engineer</t>
  </si>
  <si>
    <t>No</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</si>
  <si>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</si>
  <si>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</si>
  <si>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</si>
  <si>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</si>
  <si>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</si>
  <si>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</si>
  <si>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</si>
  <si>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</si>
  <si>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</si>
  <si>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</si>
  <si>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</si>
  <si>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25</t>
  </si>
  <si>
    <t xml:space="preserve">Declare Currency =&gt; </t>
  </si>
  <si>
    <t>Delivery Form</t>
  </si>
  <si>
    <t>Lot</t>
  </si>
  <si>
    <t>5</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</si>
  <si>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</si>
  <si>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</si>
  <si>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</si>
  <si>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10</t>
  </si>
  <si>
    <t>20</t>
  </si>
  <si>
    <t>15</t>
  </si>
  <si>
    <t>Enter profit percentage for labour in yellow cell below:</t>
  </si>
  <si>
    <t>Enter profit percentage for material in yellow cell below:</t>
  </si>
  <si>
    <t>Calculated the Total Travel Cost.</t>
  </si>
  <si>
    <t>16,200.00</t>
  </si>
  <si>
    <t>Total ODC cost calculation.</t>
  </si>
  <si>
    <t>Rome/The Hague</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</si>
  <si>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</si>
  <si>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</si>
  <si>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</si>
  <si>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</si>
  <si>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</si>
  <si>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</si>
  <si>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</si>
  <si>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</si>
  <si>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</si>
  <si>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</si>
  <si>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</si>
  <si>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</si>
  <si>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</si>
  <si>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1.0</t>
  </si>
  <si>
    <t>2.0</t>
  </si>
  <si>
    <t>2.1.1</t>
  </si>
  <si>
    <t>2.1.2</t>
  </si>
  <si>
    <t>2.1.3</t>
  </si>
  <si>
    <t>3.1.1</t>
  </si>
  <si>
    <t>3.1.2</t>
  </si>
  <si>
    <t>3.1.3</t>
  </si>
  <si>
    <t>TOTAL PRICE CLIN 6</t>
  </si>
  <si>
    <t>TOTAL PRICE CLIN 7</t>
  </si>
  <si>
    <t>CLIN 6</t>
  </si>
  <si>
    <t>CLIN 7</t>
  </si>
  <si>
    <t>CLIN 1.1.1</t>
  </si>
  <si>
    <t>CLIN 1.1.2</t>
  </si>
  <si>
    <t>CLIN 1.1.3</t>
  </si>
  <si>
    <t>CLIN 1.3.1</t>
  </si>
  <si>
    <t>CLIN 1.3.2</t>
  </si>
  <si>
    <t>CLIN 2.1.1</t>
  </si>
  <si>
    <t>CLIN 2.1.2</t>
  </si>
  <si>
    <t>CLIN 2.1.3</t>
  </si>
  <si>
    <t>CLIN 2.3.1</t>
  </si>
  <si>
    <t>CLIN 2.3.2</t>
  </si>
  <si>
    <t>CLIN 3.1.1</t>
  </si>
  <si>
    <t>CLIN 3.1.2</t>
  </si>
  <si>
    <t>CLIN 3.1.3</t>
  </si>
  <si>
    <t>CLIN 3.2.1</t>
  </si>
  <si>
    <t>CLIN 3.3.1</t>
  </si>
  <si>
    <t>CLIN 3.3.2</t>
  </si>
  <si>
    <t>CLIN 4.1.1</t>
  </si>
  <si>
    <t>CLIN 4.1.2</t>
  </si>
  <si>
    <t>CLIN 4.1.3</t>
  </si>
  <si>
    <t>CLIN 4.2.1</t>
  </si>
  <si>
    <t>CLIN 4.3.1</t>
  </si>
  <si>
    <t>CLIN 4.3.2</t>
  </si>
  <si>
    <t>CLIN 5.1.1</t>
  </si>
  <si>
    <t>CLIN 5.1.2</t>
  </si>
  <si>
    <t>CLIN 5.1.3</t>
  </si>
  <si>
    <t>CLIN 5.2.1</t>
  </si>
  <si>
    <t>CLIN 5.2.2</t>
  </si>
  <si>
    <t>CLIN 5.2.3</t>
  </si>
  <si>
    <t>CLIN 5.3.1</t>
  </si>
  <si>
    <t>CLIN 5.3.2</t>
  </si>
  <si>
    <t>CLIN 5.3.3</t>
  </si>
  <si>
    <t>CLIN 6.1.1</t>
  </si>
  <si>
    <t>CLIN 6.1.2</t>
  </si>
  <si>
    <t>CLIN 6.1.3</t>
  </si>
  <si>
    <t>CLIN 6.2.1</t>
  </si>
  <si>
    <t>CLIN 6.3.1</t>
  </si>
  <si>
    <t>CLIN 6.3.2</t>
  </si>
  <si>
    <t>CLIN 7.1.1</t>
  </si>
  <si>
    <t>CLIN 7.2.1</t>
  </si>
  <si>
    <t>CLIN 7.2.2</t>
  </si>
  <si>
    <t>CLIN 7.2.3</t>
  </si>
  <si>
    <t>CLIN 7.3.1</t>
  </si>
  <si>
    <t>CLIN 7.3.2</t>
  </si>
  <si>
    <t>D) COMPLETENESS CHECK FOR CLIN DETAILS TAB</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</si>
  <si>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</si>
  <si>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</si>
  <si>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</si>
  <si>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</si>
  <si>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</si>
  <si>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</si>
  <si>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</si>
  <si>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</si>
  <si>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</si>
  <si>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</si>
  <si>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</si>
  <si>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</si>
  <si>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</si>
  <si>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</si>
  <si>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</si>
  <si>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</si>
  <si>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</si>
  <si>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</si>
  <si>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</si>
  <si>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</si>
  <si>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</si>
  <si>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</si>
  <si>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</si>
  <si>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</si>
  <si>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</si>
  <si>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</si>
  <si>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30</t>
  </si>
  <si>
    <t>9,600.00</t>
  </si>
  <si>
    <t>960.00</t>
  </si>
  <si>
    <t>10,560.00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</si>
  <si>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</si>
  <si>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</si>
  <si>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</si>
  <si>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</si>
  <si>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</si>
  <si>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</si>
  <si>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</si>
  <si>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</si>
  <si>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</si>
  <si>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</si>
  <si>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</si>
  <si>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</si>
  <si>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</si>
  <si>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</si>
  <si>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</si>
  <si>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</si>
  <si>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</si>
  <si>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</si>
  <si>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</si>
  <si>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</si>
  <si>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</si>
  <si>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</si>
  <si>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</si>
  <si>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</si>
  <si>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</si>
  <si>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</si>
  <si>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150.00</t>
  </si>
  <si>
    <t>155.00</t>
  </si>
  <si>
    <t>160.00</t>
  </si>
  <si>
    <t>165.00</t>
  </si>
  <si>
    <t>170.00</t>
  </si>
  <si>
    <t>175.00</t>
  </si>
  <si>
    <t>180.00</t>
  </si>
  <si>
    <t>195.00</t>
  </si>
  <si>
    <t>185.00</t>
  </si>
  <si>
    <t>190.00</t>
  </si>
  <si>
    <t>21,300.00</t>
  </si>
  <si>
    <t>2,130.00</t>
  </si>
  <si>
    <t>24,430.00</t>
  </si>
  <si>
    <t>50.00</t>
  </si>
  <si>
    <t>51.00</t>
  </si>
  <si>
    <t>52.00</t>
  </si>
  <si>
    <t>53.00</t>
  </si>
  <si>
    <t>54.00</t>
  </si>
  <si>
    <t>55.00</t>
  </si>
  <si>
    <t>56.00</t>
  </si>
  <si>
    <t>57.00</t>
  </si>
  <si>
    <t>58.00</t>
  </si>
  <si>
    <t>59.00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</si>
  <si>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</si>
  <si>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</si>
  <si>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</si>
  <si>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</si>
  <si>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</si>
  <si>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</si>
  <si>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</si>
  <si>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</si>
  <si>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</si>
  <si>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CLIN 1.2.1</t>
  </si>
  <si>
    <t>CLIN 1.2.2</t>
  </si>
  <si>
    <t>CLIN 1.2.3</t>
  </si>
  <si>
    <t>CLIN 1.3.3</t>
  </si>
  <si>
    <t>CLIN 2.2.1</t>
  </si>
  <si>
    <t>CLIN 2.2.2</t>
  </si>
  <si>
    <t>CLIN 2.2.3</t>
  </si>
  <si>
    <t>CLIN 2.3.3</t>
  </si>
  <si>
    <t>CLIN 3.2.2</t>
  </si>
  <si>
    <t>CLIN 3.2.3</t>
  </si>
  <si>
    <t>CLIN 3.3.3</t>
  </si>
  <si>
    <t>CLIN 4.2.2</t>
  </si>
  <si>
    <t>CLIN 4.2.3</t>
  </si>
  <si>
    <t>CLIN 4.3.3</t>
  </si>
  <si>
    <t>CLIN 6.2.2</t>
  </si>
  <si>
    <t>CLIN 6.2.3</t>
  </si>
  <si>
    <t>CLIN 6.3.3</t>
  </si>
  <si>
    <t>CLIN 7.1.2</t>
  </si>
  <si>
    <t>CLIN 7.1.3</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</si>
  <si>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</si>
  <si>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</si>
  <si>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Example. CLIN 1.1.1</t>
  </si>
  <si>
    <t xml:space="preserve">List for data Validation </t>
  </si>
  <si>
    <t>NATO Member States Currencies</t>
  </si>
  <si>
    <t>Lab-rate
2023</t>
  </si>
  <si>
    <t>Lab-rate
2024</t>
  </si>
  <si>
    <t>Lab-rate
2025</t>
  </si>
  <si>
    <t>Lab-rate
2026</t>
  </si>
  <si>
    <t>Lab-rate
2027</t>
  </si>
  <si>
    <t>Lab-rate
2028</t>
  </si>
  <si>
    <t>Lab-rate
2029</t>
  </si>
  <si>
    <t>Unit cost
2023</t>
  </si>
  <si>
    <t>Unit cost
2024</t>
  </si>
  <si>
    <t>Unit cost
2025</t>
  </si>
  <si>
    <t>Unit cost
2026</t>
  </si>
  <si>
    <t>Unit cost
2027</t>
  </si>
  <si>
    <t>Unit cost
2028</t>
  </si>
  <si>
    <t>Unit cost
2029</t>
  </si>
  <si>
    <t>Enter profit percentage for travel in yellow cell below:</t>
  </si>
  <si>
    <t>810.00</t>
  </si>
  <si>
    <t>17,010.00</t>
  </si>
  <si>
    <t>Enter profit percentage for ODC in yellow cell below:</t>
  </si>
  <si>
    <t>Unit Type</t>
  </si>
  <si>
    <t>300.00</t>
  </si>
  <si>
    <t>6,300.00</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</si>
  <si>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</si>
  <si>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</si>
  <si>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</si>
  <si>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</si>
  <si>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</si>
  <si>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</si>
  <si>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</si>
  <si>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</si>
  <si>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</si>
  <si>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</si>
  <si>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</si>
  <si>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</si>
  <si>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</si>
  <si>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</si>
  <si>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</si>
  <si>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</si>
  <si>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</si>
  <si>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</si>
  <si>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</si>
  <si>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</si>
  <si>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</si>
  <si>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</si>
  <si>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</si>
  <si>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</si>
  <si>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</si>
  <si>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</si>
  <si>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</si>
  <si>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</si>
  <si>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</si>
  <si>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EVALUATED OPTIONS</t>
  </si>
  <si>
    <t>Man-Days
2030</t>
  </si>
  <si>
    <t>Lab-rate
2030</t>
  </si>
  <si>
    <t>Quantity
2030</t>
  </si>
  <si>
    <t>Unit cost
2030</t>
  </si>
  <si>
    <t>This column should only be expressed as a formula.</t>
  </si>
  <si>
    <t>Please add as many rows as needed in the table above.</t>
  </si>
  <si>
    <t>Grand Total Firm Fixed Price - Base Contract</t>
  </si>
  <si>
    <t>Grand Total Firm Fixed Price - Base Contract + Evaluated Options</t>
  </si>
  <si>
    <t>Unit cost
2031</t>
  </si>
  <si>
    <t>Quantity
2031</t>
  </si>
  <si>
    <t>Lab-rate
2031</t>
  </si>
  <si>
    <t>Man-Days
2031</t>
  </si>
  <si>
    <t>CLIN 8</t>
  </si>
  <si>
    <t>CLIN 9</t>
  </si>
  <si>
    <t>CLIN 10</t>
  </si>
  <si>
    <t>CLIN 11</t>
  </si>
  <si>
    <t>CLIN 12</t>
  </si>
  <si>
    <t>CLIN 13</t>
  </si>
  <si>
    <t>2.1.4</t>
  </si>
  <si>
    <t>2.1.5</t>
  </si>
  <si>
    <t>3.1.4</t>
  </si>
  <si>
    <t>3.1.5</t>
  </si>
  <si>
    <t>3.1.6</t>
  </si>
  <si>
    <t>3.1.7</t>
  </si>
  <si>
    <t>3.1.8</t>
  </si>
  <si>
    <t>TOTAL PRICE CLIN 8</t>
  </si>
  <si>
    <t>TOTAL PRICE CLIN 9</t>
  </si>
  <si>
    <t>TOTAL PRICE CLIN 10</t>
  </si>
  <si>
    <t>TOTAL PRICE CLIN 11</t>
  </si>
  <si>
    <t>TOTAL PRICE CLIN 12</t>
  </si>
  <si>
    <t>TOTAL PRICE CLIN 13</t>
  </si>
  <si>
    <t>CLIN 1 - CLS Management</t>
  </si>
  <si>
    <t>CLIN 2 - Hardware Maintenance</t>
  </si>
  <si>
    <t>CLIN 3  - Software Maintenance</t>
  </si>
  <si>
    <t>CLIN 4 - On-site technical support</t>
  </si>
  <si>
    <t>CLIN 5 - Remote Technical Support</t>
  </si>
  <si>
    <t>CLIN 6 - CLS Performance Review</t>
  </si>
  <si>
    <t>CLIN 7 - Packaging, Handling, Storage and Transportation (PHS&amp;T)</t>
  </si>
  <si>
    <t>CLIN 8 - Bi-Products</t>
  </si>
  <si>
    <t>10 (or multiples of 10) on-site consultancy days at Belgium</t>
  </si>
  <si>
    <t>CISCO High-Touch Operations Management (HTOM) Service</t>
  </si>
  <si>
    <t>CISCO Asset Management Service</t>
  </si>
  <si>
    <t>Participation to major vendor events</t>
  </si>
  <si>
    <t>CLIN 8 (BASE-EVALUATED) - BI-PRODUCTS</t>
  </si>
  <si>
    <t>Packaging, Handling, Storage and Transportation (PHS&amp;T)</t>
  </si>
  <si>
    <t>CLIN 7 (BASE-EVALUATED) - PACKAGING, HANDLING, STORAGE AND TRANSPORTATION (PHS&amp;T)</t>
  </si>
  <si>
    <t>Performance Reporting and Evaluation</t>
  </si>
  <si>
    <t>CLIN 6 (BASE-EVALUATED) - CLS PERFORMANCE REVIEW</t>
  </si>
  <si>
    <t>Remote Technical Support via an existing Technical Support Center</t>
  </si>
  <si>
    <t>Support via Customer Technical Advocate / Tech Lead</t>
  </si>
  <si>
    <t>CLIN 5 (BASE-EVALUATED) - REMOTE TECHNICAL SUPPORT</t>
  </si>
  <si>
    <t>CLIN 4 (BASE-EVALUATED) - ON-SITE TECHNICAL SUPPORT</t>
  </si>
  <si>
    <t>Cisco Support</t>
  </si>
  <si>
    <t>VMWare Software Support</t>
  </si>
  <si>
    <t>Broadcom Software Support</t>
  </si>
  <si>
    <t>Microsoft Support</t>
  </si>
  <si>
    <t>SPLUNK</t>
  </si>
  <si>
    <t>Veeam</t>
  </si>
  <si>
    <t>Entrust</t>
  </si>
  <si>
    <t>Other</t>
  </si>
  <si>
    <t>Updated inventory and EoX SW information</t>
  </si>
  <si>
    <t>CLIN 3 (BASE-EVALUATED) - SOFTWARE MAINTENANCE</t>
  </si>
  <si>
    <t>HP DSMS Hardware Support</t>
  </si>
  <si>
    <t>DELL DSMS Hardware Support</t>
  </si>
  <si>
    <t>Palo Alto DSMS Hardware Support</t>
  </si>
  <si>
    <t>Advanced Excange/Return for Repair</t>
  </si>
  <si>
    <t>Non-returned RMA items due to security restrictions</t>
  </si>
  <si>
    <t>Updated inventory and EoX HW information</t>
  </si>
  <si>
    <t>Hardware maintenance and support</t>
  </si>
  <si>
    <t>Software maintenance and Support</t>
  </si>
  <si>
    <t>CLIN 2 (BASE-EVALUATED) - HARDWARE MAINTENANCE</t>
  </si>
  <si>
    <t xml:space="preserve">CLS Management </t>
  </si>
  <si>
    <t>CLIN 1 (BASE-EVALUATED) - CLS MANAGEMENT</t>
  </si>
  <si>
    <t>REQ 10-36, 84-89, 99-121</t>
  </si>
  <si>
    <t>Section 2, 3 and 4</t>
  </si>
  <si>
    <t>Section 3</t>
  </si>
  <si>
    <t>Section 3.3</t>
  </si>
  <si>
    <t>Section 3.3, REQ41</t>
  </si>
  <si>
    <t>Section 3.4</t>
  </si>
  <si>
    <t>Section 3.5</t>
  </si>
  <si>
    <t>Section 3.6</t>
  </si>
  <si>
    <t>Section 4</t>
  </si>
  <si>
    <t>Section 4.2</t>
  </si>
  <si>
    <t>Section 5</t>
  </si>
  <si>
    <t>Section 3.7</t>
  </si>
  <si>
    <t>REQ 80</t>
  </si>
  <si>
    <t>REQ 81</t>
  </si>
  <si>
    <t>REQ 82</t>
  </si>
  <si>
    <t>REQ 83</t>
  </si>
  <si>
    <t>Section 7</t>
  </si>
  <si>
    <t>Section 3 and 4</t>
  </si>
  <si>
    <t>All CLS locations</t>
  </si>
  <si>
    <t>NCI Agency</t>
  </si>
  <si>
    <t>Service</t>
  </si>
  <si>
    <t>Digital Document</t>
  </si>
  <si>
    <t>Meeting</t>
  </si>
  <si>
    <t>NCI - CLS CLIN Summary</t>
  </si>
  <si>
    <t>20 per year</t>
  </si>
  <si>
    <t>10 per year</t>
  </si>
  <si>
    <t>300 credits</t>
  </si>
  <si>
    <t>4 per year</t>
  </si>
  <si>
    <t>10 days per year</t>
  </si>
  <si>
    <t>CLIN 1.1</t>
  </si>
  <si>
    <t>CLIN 2.1.4</t>
  </si>
  <si>
    <t>CLIN 2.1.5</t>
  </si>
  <si>
    <t>CLIN 2.2</t>
  </si>
  <si>
    <t>CLIN 2.3</t>
  </si>
  <si>
    <t>CLIN 2.4</t>
  </si>
  <si>
    <t>CLIN 3.1.4</t>
  </si>
  <si>
    <t>CLIN 3.1.5</t>
  </si>
  <si>
    <t>CLIN 3.1.6</t>
  </si>
  <si>
    <t>CLIN 3.1.7</t>
  </si>
  <si>
    <t>CLIN 3.1.8</t>
  </si>
  <si>
    <t>CLIN 3.2</t>
  </si>
  <si>
    <t>CLIN 4.1</t>
  </si>
  <si>
    <t>CLIN 5.1</t>
  </si>
  <si>
    <t>CLIN 5.2</t>
  </si>
  <si>
    <t>CLIN 6.1</t>
  </si>
  <si>
    <t>CLIN 7.1</t>
  </si>
  <si>
    <t>CLIN 8.1</t>
  </si>
  <si>
    <t>CLIN 8.2</t>
  </si>
  <si>
    <t>CLIN 8.3</t>
  </si>
  <si>
    <t>CLIN 8.4</t>
  </si>
  <si>
    <t>CLIN 8.5</t>
  </si>
  <si>
    <t>CLIN 9.1</t>
  </si>
  <si>
    <t>CLIN 10.1</t>
  </si>
  <si>
    <t>CLIN 10.2</t>
  </si>
  <si>
    <t>CLIN 10.3</t>
  </si>
  <si>
    <t>CLIN 10.4</t>
  </si>
  <si>
    <t>CLIN 10.5</t>
  </si>
  <si>
    <t>CLIN 10.6</t>
  </si>
  <si>
    <t>CLIN 10.7</t>
  </si>
  <si>
    <t>CLIN 10.8</t>
  </si>
  <si>
    <t>CLIN 10.9</t>
  </si>
  <si>
    <t>CLIN 11.1</t>
  </si>
  <si>
    <t>CLIN 11.2</t>
  </si>
  <si>
    <t>CLIN 11.3</t>
  </si>
  <si>
    <t>CLIN 11.4</t>
  </si>
  <si>
    <t>CLIN 11.5</t>
  </si>
  <si>
    <t>CLIN 11.6</t>
  </si>
  <si>
    <t>CLIN 11.7</t>
  </si>
  <si>
    <t>CLIN 11.8</t>
  </si>
  <si>
    <t>CLIN 11.9</t>
  </si>
  <si>
    <t>CLIN 12.1</t>
  </si>
  <si>
    <t>CLIN 12.2</t>
  </si>
  <si>
    <t>CLIN 12.3</t>
  </si>
  <si>
    <t>CLIN 12.4</t>
  </si>
  <si>
    <t>CLIN 12.5</t>
  </si>
  <si>
    <t>CLIN 12.6</t>
  </si>
  <si>
    <t>CLIN 12.7</t>
  </si>
  <si>
    <t>CLIN 12.8</t>
  </si>
  <si>
    <t>CLIN 12.9</t>
  </si>
  <si>
    <t>CLIN 13.1</t>
  </si>
  <si>
    <t>CLIN 13.2</t>
  </si>
  <si>
    <t>CLIN 13.3</t>
  </si>
  <si>
    <t>CLIN 13.4</t>
  </si>
  <si>
    <t>CLIN 13.5</t>
  </si>
  <si>
    <t>CLIN 13.6</t>
  </si>
  <si>
    <t>CLIN 13.7</t>
  </si>
  <si>
    <t>CLIN 13.8</t>
  </si>
  <si>
    <t>CLIN 13.9</t>
  </si>
  <si>
    <t>Quantity
2032</t>
  </si>
  <si>
    <t>Unit cost
2032</t>
  </si>
  <si>
    <t>Man-Days
2032</t>
  </si>
  <si>
    <t>Lab-rate
2032</t>
  </si>
  <si>
    <t>550 per year</t>
  </si>
  <si>
    <t>10 persons per year</t>
  </si>
  <si>
    <t>550 days on-site technical support and consultancy (1xNetwork and 2xDSMS Engineers)</t>
  </si>
  <si>
    <t>Training Package - Remote or Onsite</t>
  </si>
  <si>
    <t>Cisco Learning Credits</t>
  </si>
  <si>
    <t>HW replacement due to obsolescence</t>
  </si>
  <si>
    <r>
      <t>CLI</t>
    </r>
    <r>
      <rPr>
        <sz val="10"/>
        <color theme="1"/>
        <rFont val="Calibri"/>
        <family val="2"/>
        <scheme val="minor"/>
      </rPr>
      <t>N 9.2</t>
    </r>
    <r>
      <rPr>
        <sz val="10"/>
        <rFont val="Calibri"/>
        <family val="2"/>
        <scheme val="minor"/>
      </rPr>
      <t xml:space="preserve"> - Obsolescence HW Replacement</t>
    </r>
  </si>
  <si>
    <t>CLIN 9.2 - Obsolescence HW Replacement</t>
  </si>
  <si>
    <t>CLIN 9 (BASE-EVALUATED) - OPTIONS</t>
  </si>
  <si>
    <t>CLIN 9.2</t>
  </si>
  <si>
    <t>CLIN 10.10</t>
  </si>
  <si>
    <t>CLIN 11.10</t>
  </si>
  <si>
    <t>CLIN 12.10</t>
  </si>
  <si>
    <t>CLIN 13.10</t>
  </si>
  <si>
    <t>CLIN 9.1 - Optional On-site technical support</t>
  </si>
  <si>
    <t>BASE CONTRACT - 2023/2024</t>
  </si>
  <si>
    <t>CLIN 10 (OPTION-EVALUATED) - OPTIONAL YEAR 1 2024/2025</t>
  </si>
  <si>
    <t>CLIN 11 (OPTION-EVALUATED) - OPTIONAL YEAR 2 2025/2026</t>
  </si>
  <si>
    <t>CLIN 12 (OPTION-EVALUATED) - OPTIONAL YEAR 3 2026/2027</t>
  </si>
  <si>
    <t>CLIN 13 (OPTION-EVALUATED) - OPTIONAL YEAR 4 2027/2028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</si>
</sst>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
  </numFmts>
  <fonts count="36"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1"/>
      <color theme="1"/>
      <name val="Calibri"/>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rgb="FF00B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5" fontId="4" fillId="0" borderId="0" applyFont="0" applyFill="0" applyBorder="0" applyAlignment="0" applyProtection="0"/>
    <xf numFmtId="0" fontId="6" fillId="0" borderId="0"/>
    <xf numFmtId="0" fontId="6"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cellStyleXfs>
  <cellXfs count="22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7" fillId="0" borderId="0" xfId="0" applyFon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9" fillId="3" borderId="0" xfId="3" applyFont="1" applyFill="1" applyAlignment="1" applyProtection="1">
      <alignment vertical="center"/>
    </xf>
    <xf numFmtId="0" fontId="6" fillId="3" borderId="0" xfId="3" applyFill="1" applyProtection="1"/>
    <xf numFmtId="0" fontId="1" fillId="3" borderId="0" xfId="3" applyFont="1" applyFill="1" applyProtection="1"/>
    <xf numFmtId="0" fontId="6" fillId="3" borderId="0" xfId="3" applyFill="1" applyBorder="1" applyAlignment="1" applyProtection="1">
      <alignment horizontal="left" vertical="top" wrapText="1"/>
    </xf>
    <xf numFmtId="0" fontId="8"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6"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3"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5" fontId="0" fillId="0" borderId="0" xfId="1" applyFont="1" applyAlignment="1">
      <alignment horizontal="center"/>
    </xf>
    <xf numFmtId="0" fontId="1" fillId="0" borderId="0" xfId="0" applyFont="1" applyAlignment="1">
      <alignment horizontal="left"/>
    </xf>
    <xf numFmtId="165" fontId="15" fillId="0" borderId="0" xfId="1" applyFont="1"/>
    <xf numFmtId="0" fontId="0" fillId="0" borderId="1" xfId="0" applyFill="1" applyBorder="1"/>
    <xf numFmtId="0" fontId="14" fillId="10" borderId="1" xfId="3" applyFont="1" applyFill="1" applyBorder="1" applyAlignment="1" applyProtection="1">
      <alignment vertical="center"/>
    </xf>
    <xf numFmtId="0" fontId="14" fillId="13" borderId="1" xfId="3" applyFont="1" applyFill="1" applyBorder="1" applyAlignment="1" applyProtection="1">
      <alignment horizontal="left" vertical="center" wrapText="1" indent="1"/>
    </xf>
    <xf numFmtId="0" fontId="14" fillId="13" borderId="1" xfId="3" applyFont="1" applyFill="1" applyBorder="1" applyAlignment="1" applyProtection="1">
      <alignment horizontal="left" vertical="center" indent="1"/>
    </xf>
    <xf numFmtId="0" fontId="16" fillId="0" borderId="0" xfId="0" applyFont="1"/>
    <xf numFmtId="0" fontId="0" fillId="12" borderId="0" xfId="0" applyFill="1"/>
    <xf numFmtId="165" fontId="0" fillId="12" borderId="0" xfId="1" applyFont="1" applyFill="1"/>
    <xf numFmtId="165"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5"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6"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6" fontId="0" fillId="12" borderId="0" xfId="1" applyNumberFormat="1" applyFont="1" applyFill="1" applyAlignment="1">
      <alignment horizontal="right"/>
    </xf>
    <xf numFmtId="9" fontId="0" fillId="5" borderId="0" xfId="5" applyFont="1" applyFill="1"/>
    <xf numFmtId="165"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165"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165" fontId="15" fillId="0" borderId="0" xfId="1" applyFont="1" applyAlignment="1">
      <alignment horizontal="center"/>
    </xf>
    <xf numFmtId="0" fontId="20" fillId="0" borderId="0" xfId="0" applyFont="1" applyFill="1" applyAlignment="1">
      <alignment vertical="center"/>
    </xf>
    <xf numFmtId="0" fontId="20" fillId="0" borderId="0" xfId="0" applyFont="1" applyAlignment="1">
      <alignment vertical="center"/>
    </xf>
    <xf numFmtId="0" fontId="20" fillId="0" borderId="0" xfId="0" applyFont="1" applyFill="1" applyAlignment="1">
      <alignment vertical="center" wrapText="1"/>
    </xf>
    <xf numFmtId="0" fontId="21" fillId="4" borderId="22" xfId="0" applyFont="1" applyFill="1" applyBorder="1" applyAlignment="1">
      <alignment horizontal="center" vertical="center" wrapText="1"/>
    </xf>
    <xf numFmtId="0" fontId="20" fillId="0" borderId="0" xfId="0" applyFont="1" applyAlignment="1">
      <alignment vertical="center" wrapText="1"/>
    </xf>
    <xf numFmtId="0" fontId="21" fillId="14" borderId="27"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1" fillId="14" borderId="21" xfId="0" applyFont="1" applyFill="1" applyBorder="1" applyAlignment="1">
      <alignment horizontal="right" vertical="center"/>
    </xf>
    <xf numFmtId="0" fontId="21" fillId="0" borderId="17" xfId="0" applyFont="1" applyFill="1" applyBorder="1" applyAlignment="1">
      <alignment vertical="center"/>
    </xf>
    <xf numFmtId="0" fontId="21" fillId="0" borderId="18" xfId="0" applyFont="1" applyFill="1" applyBorder="1" applyAlignment="1">
      <alignment horizontal="center" vertical="center"/>
    </xf>
    <xf numFmtId="166" fontId="21" fillId="0" borderId="18" xfId="1" applyNumberFormat="1" applyFont="1" applyFill="1" applyBorder="1" applyAlignment="1">
      <alignment horizontal="center" vertical="center"/>
    </xf>
    <xf numFmtId="166" fontId="20" fillId="0" borderId="18" xfId="1" applyNumberFormat="1" applyFont="1" applyFill="1" applyBorder="1" applyAlignment="1">
      <alignment vertical="center"/>
    </xf>
    <xf numFmtId="0" fontId="20" fillId="0" borderId="1" xfId="0" applyFont="1" applyFill="1" applyBorder="1" applyAlignment="1">
      <alignment vertical="center"/>
    </xf>
    <xf numFmtId="0" fontId="20" fillId="0" borderId="23" xfId="0" applyFont="1" applyFill="1" applyBorder="1" applyAlignment="1">
      <alignment vertical="center" wrapText="1"/>
    </xf>
    <xf numFmtId="0" fontId="20" fillId="0" borderId="1" xfId="0" applyFont="1" applyFill="1" applyBorder="1" applyAlignment="1">
      <alignment horizontal="center" vertical="center"/>
    </xf>
    <xf numFmtId="166" fontId="20" fillId="0" borderId="20" xfId="1" applyNumberFormat="1" applyFont="1" applyFill="1" applyBorder="1" applyAlignment="1">
      <alignment vertical="center"/>
    </xf>
    <xf numFmtId="0" fontId="20" fillId="0" borderId="20" xfId="0" applyFont="1" applyFill="1" applyBorder="1" applyAlignment="1">
      <alignment vertical="center"/>
    </xf>
    <xf numFmtId="0" fontId="20" fillId="0" borderId="26" xfId="0" applyFont="1" applyFill="1" applyBorder="1" applyAlignment="1">
      <alignment vertical="center" wrapText="1"/>
    </xf>
    <xf numFmtId="0" fontId="20" fillId="0" borderId="12" xfId="0" applyFont="1" applyFill="1" applyBorder="1" applyAlignment="1">
      <alignment vertical="center" wrapText="1"/>
    </xf>
    <xf numFmtId="0" fontId="21" fillId="2" borderId="13" xfId="0" applyFont="1" applyFill="1" applyBorder="1" applyAlignment="1">
      <alignment vertical="center"/>
    </xf>
    <xf numFmtId="0" fontId="20" fillId="0" borderId="0" xfId="0" applyFont="1" applyAlignment="1">
      <alignment horizontal="center"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27" xfId="0" applyFont="1" applyFill="1" applyBorder="1" applyAlignment="1">
      <alignment vertical="center"/>
    </xf>
    <xf numFmtId="0" fontId="20" fillId="16" borderId="10" xfId="0" applyFont="1" applyFill="1" applyBorder="1" applyAlignment="1">
      <alignment horizontal="center" vertical="center"/>
    </xf>
    <xf numFmtId="0" fontId="20" fillId="2" borderId="30" xfId="0" applyFont="1" applyFill="1" applyBorder="1" applyAlignment="1">
      <alignment vertical="center"/>
    </xf>
    <xf numFmtId="166" fontId="20" fillId="2" borderId="30" xfId="1" applyNumberFormat="1" applyFont="1" applyFill="1" applyBorder="1" applyAlignment="1">
      <alignment vertical="center"/>
    </xf>
    <xf numFmtId="0" fontId="20" fillId="2" borderId="33" xfId="0" applyFont="1" applyFill="1" applyBorder="1" applyAlignment="1">
      <alignment vertical="center"/>
    </xf>
    <xf numFmtId="0" fontId="20" fillId="2" borderId="34" xfId="0"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2"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2" fillId="2" borderId="4" xfId="0" applyFont="1" applyFill="1" applyBorder="1" applyAlignment="1" applyProtection="1">
      <alignment horizontal="centerContinuous" vertical="center"/>
    </xf>
    <xf numFmtId="0" fontId="14" fillId="2" borderId="5" xfId="0" applyFont="1" applyFill="1" applyBorder="1" applyAlignment="1" applyProtection="1">
      <alignment horizontal="centerContinuous" vertical="center"/>
    </xf>
    <xf numFmtId="0" fontId="22" fillId="2" borderId="0" xfId="0" applyFont="1" applyFill="1" applyBorder="1" applyAlignment="1" applyProtection="1">
      <alignment horizontal="centerContinuous" vertical="center"/>
    </xf>
    <xf numFmtId="0" fontId="14" fillId="2" borderId="0" xfId="0" applyFont="1" applyFill="1" applyBorder="1" applyAlignment="1" applyProtection="1">
      <alignment horizontal="centerContinuous" vertical="center"/>
    </xf>
    <xf numFmtId="0" fontId="22" fillId="2" borderId="6" xfId="0" applyFont="1" applyFill="1" applyBorder="1" applyAlignment="1" applyProtection="1">
      <alignment horizontal="centerContinuous" vertical="center"/>
    </xf>
    <xf numFmtId="0" fontId="14" fillId="2" borderId="2" xfId="0" applyFont="1" applyFill="1" applyBorder="1" applyAlignment="1" applyProtection="1">
      <alignment horizontal="centerContinuous" vertical="center"/>
    </xf>
    <xf numFmtId="0" fontId="21" fillId="2" borderId="7" xfId="0" applyFont="1" applyFill="1" applyBorder="1" applyAlignment="1">
      <alignment vertical="center"/>
    </xf>
    <xf numFmtId="0" fontId="20" fillId="2" borderId="8" xfId="0" applyFont="1" applyFill="1" applyBorder="1" applyAlignment="1">
      <alignment vertical="center"/>
    </xf>
    <xf numFmtId="166" fontId="20" fillId="2" borderId="8" xfId="1" applyNumberFormat="1" applyFont="1" applyFill="1" applyBorder="1" applyAlignment="1">
      <alignment vertical="center"/>
    </xf>
    <xf numFmtId="166" fontId="20" fillId="2" borderId="35" xfId="1" applyNumberFormat="1" applyFont="1" applyFill="1" applyBorder="1" applyAlignment="1">
      <alignment vertical="center"/>
    </xf>
    <xf numFmtId="0" fontId="20" fillId="2" borderId="9" xfId="0" applyFont="1" applyFill="1" applyBorder="1" applyAlignment="1">
      <alignment vertical="center" wrapText="1"/>
    </xf>
    <xf numFmtId="0" fontId="21" fillId="0" borderId="37" xfId="0" applyFont="1" applyFill="1" applyBorder="1" applyAlignment="1">
      <alignment vertical="center"/>
    </xf>
    <xf numFmtId="0" fontId="20" fillId="0" borderId="38" xfId="0" applyFont="1" applyFill="1" applyBorder="1" applyAlignment="1">
      <alignment vertical="center"/>
    </xf>
    <xf numFmtId="166" fontId="20" fillId="0" borderId="38" xfId="1" applyNumberFormat="1" applyFont="1" applyFill="1" applyBorder="1" applyAlignment="1">
      <alignment vertical="center"/>
    </xf>
    <xf numFmtId="0" fontId="20" fillId="0" borderId="39" xfId="0" applyFont="1" applyFill="1" applyBorder="1" applyAlignment="1">
      <alignment vertical="center" wrapText="1"/>
    </xf>
    <xf numFmtId="43" fontId="22" fillId="15" borderId="32" xfId="6" applyNumberFormat="1" applyFont="1" applyFill="1" applyBorder="1" applyAlignment="1" applyProtection="1">
      <alignment horizontal="right" vertical="center"/>
    </xf>
    <xf numFmtId="43" fontId="20" fillId="0" borderId="1" xfId="1" applyNumberFormat="1" applyFont="1" applyFill="1" applyBorder="1" applyAlignment="1">
      <alignment horizontal="center" vertical="center"/>
    </xf>
    <xf numFmtId="43" fontId="20" fillId="0" borderId="20" xfId="4" applyNumberFormat="1" applyFont="1" applyFill="1" applyBorder="1" applyAlignment="1">
      <alignment horizontal="right" vertical="center"/>
    </xf>
    <xf numFmtId="43" fontId="21" fillId="15" borderId="36" xfId="4" applyNumberFormat="1" applyFont="1" applyFill="1" applyBorder="1" applyAlignment="1">
      <alignment horizontal="right" vertical="center"/>
    </xf>
    <xf numFmtId="43" fontId="20" fillId="0" borderId="1" xfId="4" applyNumberFormat="1" applyFont="1" applyFill="1" applyBorder="1" applyAlignment="1">
      <alignment horizontal="right" vertical="center"/>
    </xf>
    <xf numFmtId="43" fontId="21" fillId="15" borderId="14" xfId="4" applyNumberFormat="1" applyFont="1" applyFill="1" applyBorder="1" applyAlignment="1">
      <alignment horizontal="right" vertical="center"/>
    </xf>
    <xf numFmtId="43" fontId="23" fillId="15" borderId="31" xfId="6" applyNumberFormat="1" applyFont="1" applyFill="1" applyBorder="1" applyAlignment="1" applyProtection="1">
      <alignment horizontal="right" vertical="center"/>
    </xf>
    <xf numFmtId="0" fontId="10"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43" fontId="21" fillId="15" borderId="28" xfId="4" applyNumberFormat="1" applyFont="1" applyFill="1" applyBorder="1" applyAlignment="1">
      <alignment horizontal="right" vertical="center"/>
    </xf>
    <xf numFmtId="0" fontId="21" fillId="0" borderId="26" xfId="0" applyFont="1" applyFill="1" applyBorder="1" applyAlignment="1">
      <alignment horizontal="center" vertical="center" wrapText="1"/>
    </xf>
    <xf numFmtId="0" fontId="20" fillId="0" borderId="11" xfId="0" applyFont="1" applyFill="1" applyBorder="1" applyAlignment="1">
      <alignment horizontal="left" vertical="center" indent="2"/>
    </xf>
    <xf numFmtId="0" fontId="21" fillId="0" borderId="11" xfId="0" applyFont="1" applyFill="1" applyBorder="1" applyAlignment="1">
      <alignment horizontal="left" vertical="center" indent="1"/>
    </xf>
    <xf numFmtId="0" fontId="21" fillId="3" borderId="11" xfId="0" applyFont="1" applyFill="1" applyBorder="1" applyAlignment="1">
      <alignment horizontal="left" vertical="center" indent="1"/>
    </xf>
    <xf numFmtId="0" fontId="20" fillId="3" borderId="41" xfId="0" applyFont="1" applyFill="1" applyBorder="1" applyAlignment="1">
      <alignment horizontal="left" vertical="center"/>
    </xf>
    <xf numFmtId="0" fontId="20" fillId="3" borderId="42" xfId="0" applyFont="1" applyFill="1" applyBorder="1" applyAlignment="1">
      <alignment horizontal="left" vertical="center" wrapText="1"/>
    </xf>
    <xf numFmtId="0" fontId="20" fillId="3" borderId="42" xfId="0" applyFont="1" applyFill="1" applyBorder="1" applyAlignment="1">
      <alignment horizontal="center" vertical="center"/>
    </xf>
    <xf numFmtId="0" fontId="20" fillId="3" borderId="42" xfId="0" applyFont="1" applyFill="1" applyBorder="1" applyAlignment="1">
      <alignment horizontal="center" vertical="center" wrapText="1"/>
    </xf>
    <xf numFmtId="0" fontId="20" fillId="0" borderId="42" xfId="0" applyFont="1" applyFill="1" applyBorder="1" applyAlignment="1">
      <alignment horizontal="center" vertical="center"/>
    </xf>
    <xf numFmtId="43" fontId="20" fillId="15" borderId="42" xfId="0" applyNumberFormat="1" applyFont="1" applyFill="1" applyBorder="1" applyAlignment="1">
      <alignment vertical="center"/>
    </xf>
    <xf numFmtId="43" fontId="22" fillId="15" borderId="40" xfId="6" applyNumberFormat="1" applyFont="1" applyFill="1" applyBorder="1" applyAlignment="1" applyProtection="1">
      <alignment horizontal="right" vertical="center"/>
    </xf>
    <xf numFmtId="2" fontId="0" fillId="0" borderId="0" xfId="1" applyNumberFormat="1" applyFont="1" applyAlignment="1">
      <alignment horizontal="right"/>
    </xf>
    <xf numFmtId="1" fontId="0" fillId="0" borderId="0" xfId="0" applyNumberFormat="1" applyAlignment="1">
      <alignment horizontal="right"/>
    </xf>
    <xf numFmtId="0" fontId="6" fillId="13" borderId="18" xfId="3" applyFill="1" applyBorder="1" applyAlignment="1" applyProtection="1">
      <alignment horizontal="left" vertical="center" wrapText="1" indent="1"/>
    </xf>
    <xf numFmtId="0" fontId="6" fillId="13" borderId="44" xfId="3" applyFill="1" applyBorder="1" applyAlignment="1" applyProtection="1">
      <alignment horizontal="left" vertical="center" wrapText="1" indent="1"/>
    </xf>
    <xf numFmtId="0" fontId="6" fillId="13" borderId="45" xfId="3" applyFill="1" applyBorder="1" applyAlignment="1" applyProtection="1">
      <alignment horizontal="left" vertical="center" wrapText="1" indent="1"/>
    </xf>
    <xf numFmtId="0" fontId="6" fillId="13" borderId="46" xfId="3" applyFill="1" applyBorder="1" applyAlignment="1" applyProtection="1">
      <alignment horizontal="left" vertical="center" wrapText="1" indent="1"/>
    </xf>
    <xf numFmtId="0" fontId="27" fillId="13" borderId="1" xfId="3" applyFont="1" applyFill="1" applyBorder="1" applyAlignment="1" applyProtection="1">
      <alignment vertical="center" wrapText="1"/>
    </xf>
    <xf numFmtId="0" fontId="7" fillId="13" borderId="1" xfId="3" applyFont="1" applyFill="1" applyBorder="1" applyAlignment="1" applyProtection="1">
      <alignment vertical="center" wrapText="1"/>
    </xf>
    <xf numFmtId="0" fontId="1" fillId="13" borderId="0" xfId="0" applyFont="1" applyFill="1"/>
    <xf numFmtId="0" fontId="20" fillId="0" borderId="1" xfId="0" quotePrefix="1" applyFont="1" applyFill="1" applyBorder="1" applyAlignment="1">
      <alignment horizontal="center" vertical="center"/>
    </xf>
    <xf numFmtId="0" fontId="0" fillId="5" borderId="1" xfId="0" applyFill="1" applyBorder="1"/>
    <xf numFmtId="9" fontId="0" fillId="5" borderId="1" xfId="5" applyFont="1" applyFill="1" applyBorder="1"/>
    <xf numFmtId="9" fontId="0" fillId="5" borderId="1" xfId="0" applyNumberFormat="1" applyFill="1" applyBorder="1"/>
    <xf numFmtId="0" fontId="17" fillId="12" borderId="1" xfId="0" applyFont="1" applyFill="1" applyBorder="1"/>
    <xf numFmtId="0" fontId="28" fillId="8" borderId="1" xfId="0" applyFont="1" applyFill="1" applyBorder="1" applyAlignment="1">
      <alignment wrapText="1"/>
    </xf>
    <xf numFmtId="0" fontId="0" fillId="17" borderId="0" xfId="0" applyFill="1"/>
    <xf numFmtId="165" fontId="0" fillId="17" borderId="0" xfId="1" applyFont="1" applyFill="1" applyAlignment="1">
      <alignment horizontal="right"/>
    </xf>
    <xf numFmtId="0" fontId="30" fillId="0" borderId="0" xfId="0" applyFont="1"/>
    <xf numFmtId="0" fontId="1" fillId="0" borderId="42" xfId="0" applyFont="1" applyFill="1" applyBorder="1" applyAlignment="1">
      <alignment vertical="center"/>
    </xf>
    <xf numFmtId="0" fontId="24" fillId="0" borderId="42" xfId="0" applyFont="1" applyFill="1" applyBorder="1" applyAlignment="1">
      <alignment horizontal="right" vertical="center"/>
    </xf>
    <xf numFmtId="0" fontId="31" fillId="7" borderId="47" xfId="0" applyFont="1" applyFill="1" applyBorder="1" applyAlignment="1">
      <alignment vertical="center"/>
    </xf>
    <xf numFmtId="0" fontId="0" fillId="7" borderId="48" xfId="0" applyFont="1" applyFill="1" applyBorder="1" applyAlignment="1">
      <alignment vertical="center"/>
    </xf>
    <xf numFmtId="43" fontId="11" fillId="7" borderId="49" xfId="1" applyNumberFormat="1" applyFont="1" applyFill="1" applyBorder="1" applyAlignment="1">
      <alignment vertical="center"/>
    </xf>
    <xf numFmtId="0" fontId="31" fillId="7" borderId="11" xfId="0" applyFont="1" applyFill="1" applyBorder="1" applyAlignment="1">
      <alignment vertical="center"/>
    </xf>
    <xf numFmtId="43" fontId="11"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43" fontId="11" fillId="0" borderId="3" xfId="1" applyNumberFormat="1" applyFont="1" applyFill="1" applyBorder="1" applyAlignment="1">
      <alignment vertical="center"/>
    </xf>
    <xf numFmtId="0" fontId="0" fillId="3" borderId="47" xfId="0" applyFill="1" applyBorder="1" applyAlignment="1">
      <alignment vertical="center"/>
    </xf>
    <xf numFmtId="0" fontId="0" fillId="3" borderId="48" xfId="0" applyFill="1" applyBorder="1" applyAlignment="1">
      <alignment vertical="center"/>
    </xf>
    <xf numFmtId="43" fontId="0" fillId="15" borderId="49" xfId="1" applyNumberFormat="1" applyFont="1" applyFill="1" applyBorder="1" applyAlignment="1">
      <alignment vertical="center"/>
    </xf>
    <xf numFmtId="0" fontId="0" fillId="3" borderId="17" xfId="0" applyFill="1" applyBorder="1" applyAlignment="1">
      <alignment vertical="center"/>
    </xf>
    <xf numFmtId="43" fontId="0" fillId="15" borderId="23" xfId="1" applyNumberFormat="1" applyFont="1" applyFill="1" applyBorder="1" applyAlignment="1">
      <alignment vertical="center"/>
    </xf>
    <xf numFmtId="0" fontId="0" fillId="3" borderId="11" xfId="0" applyFill="1" applyBorder="1" applyAlignment="1">
      <alignment vertical="center"/>
    </xf>
    <xf numFmtId="165" fontId="0" fillId="0" borderId="12" xfId="1" applyFont="1" applyFill="1" applyBorder="1" applyAlignment="1">
      <alignment vertical="center"/>
    </xf>
    <xf numFmtId="0" fontId="1" fillId="2" borderId="11" xfId="0" applyFont="1" applyFill="1" applyBorder="1" applyAlignment="1">
      <alignment vertical="center"/>
    </xf>
    <xf numFmtId="43" fontId="1" fillId="2" borderId="12" xfId="1" applyNumberFormat="1" applyFont="1" applyFill="1" applyBorder="1" applyAlignment="1">
      <alignment vertical="center"/>
    </xf>
    <xf numFmtId="43" fontId="0" fillId="15" borderId="12" xfId="1" applyNumberFormat="1" applyFont="1" applyFill="1" applyBorder="1" applyAlignment="1">
      <alignment vertical="center"/>
    </xf>
    <xf numFmtId="0" fontId="32" fillId="14" borderId="21" xfId="0" applyFont="1" applyFill="1" applyBorder="1" applyAlignment="1">
      <alignment horizontal="right" vertical="center"/>
    </xf>
    <xf numFmtId="0" fontId="33" fillId="15" borderId="21" xfId="0" applyFont="1" applyFill="1" applyBorder="1" applyAlignment="1">
      <alignment horizontal="center" vertical="center" wrapText="1"/>
    </xf>
    <xf numFmtId="43" fontId="0" fillId="0" borderId="0" xfId="4" applyNumberFormat="1" applyFont="1"/>
    <xf numFmtId="0" fontId="28" fillId="13" borderId="0" xfId="0" applyFont="1" applyFill="1" applyAlignment="1">
      <alignment wrapText="1"/>
    </xf>
    <xf numFmtId="166" fontId="28" fillId="13" borderId="0" xfId="1" applyNumberFormat="1" applyFont="1" applyFill="1" applyAlignment="1">
      <alignment wrapText="1"/>
    </xf>
    <xf numFmtId="0" fontId="28" fillId="0" borderId="0" xfId="0" applyFont="1"/>
    <xf numFmtId="0" fontId="29" fillId="0" borderId="0" xfId="0" applyFont="1"/>
    <xf numFmtId="0" fontId="29" fillId="0" borderId="0" xfId="0" applyFont="1"/>
    <xf numFmtId="0" fontId="29" fillId="0" borderId="0" xfId="0" applyFont="1"/>
    <xf numFmtId="0" fontId="29" fillId="0" borderId="0" xfId="0" applyFont="1"/>
    <xf numFmtId="168" fontId="21" fillId="0" borderId="17" xfId="0" applyNumberFormat="1" applyFont="1" applyFill="1" applyBorder="1" applyAlignment="1">
      <alignment horizontal="left" vertical="center"/>
    </xf>
    <xf numFmtId="0" fontId="20" fillId="0" borderId="43" xfId="0" applyFont="1" applyFill="1" applyBorder="1" applyAlignment="1">
      <alignment vertical="center" wrapText="1"/>
    </xf>
    <xf numFmtId="168" fontId="21" fillId="3" borderId="11" xfId="0" applyNumberFormat="1" applyFont="1" applyFill="1" applyBorder="1" applyAlignment="1">
      <alignment horizontal="left" vertical="center"/>
    </xf>
    <xf numFmtId="0" fontId="23" fillId="0" borderId="1" xfId="0" applyFont="1" applyFill="1" applyBorder="1" applyAlignment="1">
      <alignment horizontal="left" vertical="center" wrapText="1" indent="3"/>
    </xf>
    <xf numFmtId="0" fontId="23" fillId="3" borderId="1" xfId="0" applyFont="1" applyFill="1" applyBorder="1" applyAlignment="1">
      <alignment horizontal="left" vertical="center" wrapText="1" indent="3"/>
    </xf>
    <xf numFmtId="0" fontId="20" fillId="0" borderId="1" xfId="0" applyFont="1" applyFill="1" applyBorder="1" applyAlignment="1">
      <alignment horizontal="left" vertical="center" wrapText="1" indent="1"/>
    </xf>
    <xf numFmtId="0" fontId="23" fillId="0" borderId="1" xfId="0" applyFont="1" applyFill="1" applyBorder="1" applyAlignment="1">
      <alignment vertical="center" wrapText="1"/>
    </xf>
    <xf numFmtId="0" fontId="23" fillId="3"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35" fillId="0" borderId="0" xfId="0" applyNumberFormat="1" applyFont="1"/>
    <xf numFmtId="4" fontId="35" fillId="0" borderId="0" xfId="0" applyNumberFormat="1" applyFont="1"/>
    <xf numFmtId="43" fontId="23" fillId="0" borderId="31" xfId="6" applyNumberFormat="1" applyFont="1" applyFill="1" applyBorder="1" applyAlignment="1" applyProtection="1">
      <alignment horizontal="right" vertical="center"/>
    </xf>
    <xf numFmtId="43" fontId="22" fillId="0" borderId="32" xfId="6" applyNumberFormat="1" applyFont="1" applyFill="1" applyBorder="1" applyAlignment="1" applyProtection="1">
      <alignment horizontal="right" vertical="center"/>
    </xf>
    <xf numFmtId="0" fontId="20" fillId="0" borderId="1" xfId="0" applyFont="1" applyFill="1" applyBorder="1" applyAlignment="1">
      <alignment horizontal="left" vertical="center" wrapText="1"/>
    </xf>
    <xf numFmtId="0" fontId="20" fillId="18" borderId="41" xfId="0" applyFont="1" applyFill="1" applyBorder="1" applyAlignment="1">
      <alignment horizontal="left" vertical="center"/>
    </xf>
    <xf numFmtId="0" fontId="20" fillId="18" borderId="42" xfId="0" applyFont="1" applyFill="1" applyBorder="1" applyAlignment="1">
      <alignment horizontal="left" vertical="center" wrapText="1"/>
    </xf>
    <xf numFmtId="0" fontId="20" fillId="18" borderId="42" xfId="0" applyFont="1" applyFill="1" applyBorder="1" applyAlignment="1">
      <alignment horizontal="center" vertical="center"/>
    </xf>
    <xf numFmtId="0" fontId="20" fillId="18" borderId="42" xfId="0" applyFont="1" applyFill="1" applyBorder="1" applyAlignment="1">
      <alignment horizontal="center" vertical="center" wrapText="1"/>
    </xf>
    <xf numFmtId="2" fontId="21" fillId="0" borderId="11" xfId="0" applyNumberFormat="1" applyFont="1" applyFill="1" applyBorder="1" applyAlignment="1">
      <alignment horizontal="left" vertical="center" indent="1"/>
    </xf>
    <xf numFmtId="0" fontId="20" fillId="0" borderId="1" xfId="0" applyFont="1" applyFill="1" applyBorder="1" applyAlignment="1">
      <alignment horizontal="left" vertical="center" wrapText="1" indent="3"/>
    </xf>
    <xf numFmtId="166" fontId="28" fillId="13" borderId="0" xfId="1" applyNumberFormat="1" applyFont="1" applyFill="1" applyAlignment="1">
      <alignment wrapText="1"/>
    </xf>
    <xf numFmtId="166" fontId="28" fillId="13" borderId="0" xfId="1" applyNumberFormat="1" applyFont="1" applyFill="1" applyAlignment="1">
      <alignment horizontal="left" wrapText="1"/>
    </xf>
  </cellXfs>
  <cellStyles count="8">
    <cellStyle name="Comma" xfId="1" builtinId="3"/>
    <cellStyle name="Comma 2" xfId="7"/>
    <cellStyle name="Currency" xfId="4" builtinId="4"/>
    <cellStyle name="Currency 2" xfId="6"/>
    <cellStyle name="Normal" xfId="0" builtinId="0"/>
    <cellStyle name="Normal 2 10" xfId="2"/>
    <cellStyle name="Normal 53" xfId="3"/>
    <cellStyle name="Percent"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85725</xdr:colOff>
      <xdr:row>20</xdr:row>
      <xdr:rowOff>19051</xdr:rowOff>
    </xdr:from>
    <xdr:to>
      <xdr:col>11</xdr:col>
      <xdr:colOff>197028</xdr:colOff>
      <xdr:row>26</xdr:row>
      <xdr:rowOff>102871</xdr:rowOff>
    </xdr:to>
    <xdr:pic>
      <xdr:nvPicPr>
        <xdr:cNvPr id="3" name="Picture 2"/>
        <xdr:cNvPicPr>
          <a:picLocks noChangeAspect="1"/>
        </xdr:cNvPicPr>
      </xdr:nvPicPr>
      <xdr:blipFill>
        <a:blip xmlns:r="http://schemas.openxmlformats.org/officeDocument/2006/relationships" r:embed="rId1"/>
        <a:stretch>
          <a:fillRect/>
        </a:stretch>
      </xdr:blipFill>
      <xdr:spPr>
        <a:xfrm>
          <a:off x="9829800" y="3771901"/>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38100</xdr:colOff>
      <xdr:row>4</xdr:row>
      <xdr:rowOff>0</xdr:rowOff>
    </xdr:from>
    <xdr:ext cx="3482340" cy="5650521"/>
    <xdr:sp macro="" textlink="">
      <xdr:nvSpPr>
        <xdr:cNvPr id="2" name="TextBox 1"/>
        <xdr:cNvSpPr txBox="1"/>
      </xdr:nvSpPr>
      <xdr:spPr>
        <a:xfrm>
          <a:off x="15459075" y="876300"/>
          <a:ext cx="3482340" cy="565052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In case of zero cost lines, do explain in the Optional comments why zero costs.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4</xdr:row>
      <xdr:rowOff>17145</xdr:rowOff>
    </xdr:from>
    <xdr:ext cx="2887980" cy="7602855"/>
    <xdr:sp macro="" textlink="">
      <xdr:nvSpPr>
        <xdr:cNvPr id="2" name="TextBox 1"/>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3</xdr:row>
      <xdr:rowOff>167640</xdr:rowOff>
    </xdr:from>
    <xdr:ext cx="3482340" cy="5948039"/>
    <xdr:sp macro="" textlink="">
      <xdr:nvSpPr>
        <xdr:cNvPr id="2" name="TextBox 1"/>
        <xdr:cNvSpPr txBox="1"/>
      </xdr:nvSpPr>
      <xdr:spPr>
        <a:xfrm>
          <a:off x="25637490" y="2320290"/>
          <a:ext cx="348234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603585"/>
    <xdr:sp macro="" textlink="">
      <xdr:nvSpPr>
        <xdr:cNvPr id="2" name="TextBox 1"/>
        <xdr:cNvSpPr txBox="1"/>
      </xdr:nvSpPr>
      <xdr:spPr>
        <a:xfrm>
          <a:off x="12361545" y="218694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603585"/>
    <xdr:sp macro="" textlink="">
      <xdr:nvSpPr>
        <xdr:cNvPr id="2" name="TextBox 1"/>
        <xdr:cNvSpPr txBox="1"/>
      </xdr:nvSpPr>
      <xdr:spPr>
        <a:xfrm>
          <a:off x="11519535" y="307467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AC74" totalsRowCount="1" headerRowDxfId="97">
  <autoFilter ref="B2:AC73"/>
  <tableColumns count="28">
    <tableColumn id="1" name="CLIN" totalsRowLabel="Total"/>
    <tableColumn id="2" name="Labour Category"/>
    <tableColumn id="10" name="Currency" dataDxfId="96" totalsRowDxfId="95" dataCellStyle="Comma"/>
    <tableColumn id="3" name="Man-Days_x000a_2023"/>
    <tableColumn id="17" name="Man-Days_x000a_2024"/>
    <tableColumn id="16" name="Man-Days_x000a_2025"/>
    <tableColumn id="14" name="Man-Days_x000a_2026"/>
    <tableColumn id="9" name="Man-Days_x000a_2027"/>
    <tableColumn id="23" name="Man-Days_x000a_2028" dataDxfId="94"/>
    <tableColumn id="22" name="Man-Days_x000a_2029" dataDxfId="93"/>
    <tableColumn id="21" name="Man-Days_x000a_2030" dataDxfId="92"/>
    <tableColumn id="20" name="Man-Days_x000a_2031" dataDxfId="91"/>
    <tableColumn id="19" name="Man-Days_x000a_2032" dataDxfId="90"/>
    <tableColumn id="4" name="Lab-rate_x000a_2023" dataDxfId="89" totalsRowDxfId="88" dataCellStyle="Comma"/>
    <tableColumn id="13" name="Lab-rate_x000a_2024" dataDxfId="87" totalsRowDxfId="86" dataCellStyle="Comma"/>
    <tableColumn id="12" name="Lab-rate_x000a_2025" dataDxfId="85" totalsRowDxfId="84" dataCellStyle="Comma"/>
    <tableColumn id="18" name="Lab-rate_x000a_2026" dataDxfId="83" totalsRowDxfId="82" dataCellStyle="Comma"/>
    <tableColumn id="15" name="Lab-rate_x000a_2027" dataDxfId="81" totalsRowDxfId="80" dataCellStyle="Comma"/>
    <tableColumn id="29" name="Lab-rate_x000a_2028" dataDxfId="79" totalsRowDxfId="78" dataCellStyle="Comma"/>
    <tableColumn id="28" name="Lab-rate_x000a_2029" dataDxfId="77" totalsRowDxfId="76" dataCellStyle="Comma"/>
    <tableColumn id="27" name="Lab-rate_x000a_2030" dataDxfId="75" totalsRowDxfId="74" dataCellStyle="Comma"/>
    <tableColumn id="26" name="Lab-rate_x000a_2031" dataDxfId="73" totalsRowDxfId="72" dataCellStyle="Comma"/>
    <tableColumn id="25" name="Lab-rate_x000a_2032" dataDxfId="71" totalsRowDxfId="70" dataCellStyle="Comma"/>
    <tableColumn id="6" name="Extended cost" dataDxfId="69" totalsRowDxfId="68" dataCellStyle="Comma">
      <calculatedColumnFormula>(E3*O3)+(F3*P3)*(G3*Q3)</calculatedColumnFormula>
    </tableColumn>
    <tableColumn id="11" name="Expat Allowance (ONLY if applicable)" dataDxfId="67" dataCellStyle="Comma"/>
    <tableColumn id="8" name="Profit " dataDxfId="66" totalsRowDxfId="65" dataCellStyle="Comma">
      <calculatedColumnFormula>(Y3+Z3)*Rates!#REF!</calculatedColumnFormula>
    </tableColumn>
    <tableColumn id="5" name="Fully burdened cost" totalsRowFunction="sum" dataDxfId="64" totalsRowDxfId="63" dataCellStyle="Comma">
      <calculatedColumnFormula>CLIN2_Labour102[[#This Row],[Extended cost]]+CLIN2_Labour102[[#This Row],[Expat Allowance (ONLY if applicable)]]+CLIN2_Labour102[[#This Row],[Profit ]]</calculatedColumnFormula>
    </tableColumn>
    <tableColumn id="7" name="Subcontracted/ Name of Subcontractor" dataDxfId="62" totalsRowDxfId="61"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AC74" totalsRowCount="1" headerRowDxfId="60">
  <autoFilter ref="B2:AC73"/>
  <tableColumns count="28">
    <tableColumn id="1" name="CLIN" totalsRowLabel="Total"/>
    <tableColumn id="11" name="Equipment Name "/>
    <tableColumn id="2" name="Item Description"/>
    <tableColumn id="8" name="Currency " dataDxfId="59" dataCellStyle="Comma"/>
    <tableColumn id="3" name="Quantity_x000a_2023" dataDxfId="58" totalsRowDxfId="57" dataCellStyle="Comma"/>
    <tableColumn id="12" name="Quantity_x000a_2024"/>
    <tableColumn id="10" name="Quantity_x000a_2025"/>
    <tableColumn id="13" name="Quantity_x000a_2026"/>
    <tableColumn id="9" name="Quantity_x000a_2027"/>
    <tableColumn id="23" name="Quantity_x000a_2028" dataDxfId="56"/>
    <tableColumn id="22" name="Quantity_x000a_2029" dataDxfId="55"/>
    <tableColumn id="21" name="Quantity_x000a_2030" dataDxfId="54"/>
    <tableColumn id="20" name="Quantity_x000a_2031" dataDxfId="53"/>
    <tableColumn id="19" name="Quantity_x000a_2032" dataDxfId="52"/>
    <tableColumn id="4" name="Unit cost_x000a_2023" dataDxfId="51" totalsRowDxfId="50" dataCellStyle="Comma"/>
    <tableColumn id="14" name="Unit cost_x000a_2024" dataDxfId="49" totalsRowDxfId="48" dataCellStyle="Comma"/>
    <tableColumn id="15" name="Unit cost_x000a_2025" dataDxfId="47" totalsRowDxfId="46" dataCellStyle="Comma"/>
    <tableColumn id="18" name="Unit cost_x000a_2026" dataDxfId="45" totalsRowDxfId="44" dataCellStyle="Comma"/>
    <tableColumn id="17" name="Unit cost_x000a_2027" dataDxfId="43" totalsRowDxfId="42" dataCellStyle="Comma"/>
    <tableColumn id="28" name="Unit cost_x000a_2028" dataDxfId="41" totalsRowDxfId="40" dataCellStyle="Comma"/>
    <tableColumn id="27" name="Unit cost_x000a_2029" dataDxfId="39" totalsRowDxfId="38" dataCellStyle="Comma"/>
    <tableColumn id="26" name="Unit cost_x000a_2030" dataDxfId="37" totalsRowDxfId="36" dataCellStyle="Comma"/>
    <tableColumn id="25" name="Unit cost_x000a_2031" dataDxfId="35" totalsRowDxfId="34" dataCellStyle="Comma"/>
    <tableColumn id="24" name="Unit cost_x000a_2032" dataDxfId="33" totalsRowDxfId="32" dataCellStyle="Comma"/>
    <tableColumn id="6" name="Extended cost" dataDxfId="31" totalsRowDxfId="30" dataCellStyle="Comma">
      <calculatedColumnFormula>(F3*P3)+(G3*Q3)*(H3*R3)</calculatedColumnFormula>
    </tableColumn>
    <tableColumn id="16" name="Profit" dataDxfId="29" totalsRowDxfId="28" dataCellStyle="Comma">
      <calculatedColumnFormula>Z3*$AF$2</calculatedColumnFormula>
    </tableColumn>
    <tableColumn id="5" name="Fully burdened cost" totalsRowFunction="sum" dataDxfId="27" totalsRowDxfId="26" dataCellStyle="Comma">
      <calculatedColumnFormula>Z3+AA3</calculatedColumnFormula>
    </tableColumn>
    <tableColumn id="7"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74" totalsRowCount="1" headerRowDxfId="23">
  <autoFilter ref="B2:M73"/>
  <tableColumns count="12">
    <tableColumn id="1" name="CLIN" totalsRowLabel="Total"/>
    <tableColumn id="5" name="Origin/Destination"/>
    <tableColumn id="10" name="Year"/>
    <tableColumn id="7" name="Currency" dataDxfId="22" dataCellStyle="Comma"/>
    <tableColumn id="6" name="Nr of_x000a_trips"/>
    <tableColumn id="2" name="Nr of_x000a_people"/>
    <tableColumn id="3" name="Nr of Days_x000a_per trip"/>
    <tableColumn id="4" name="Cost per roundtrip" dataDxfId="21" totalsRowDxfId="20" dataCellStyle="Currency"/>
    <tableColumn id="9" name="Per Diem" dataDxfId="19" totalsRowDxfId="18" dataCellStyle="Currency"/>
    <tableColumn id="12" name="Extended cost" dataDxfId="17" totalsRowDxfId="16" dataCellStyle="Currency"/>
    <tableColumn id="11" name="Profit" dataDxfId="15" totalsRowDxfId="14" dataCellStyle="Currency"/>
    <tableColumn id="8"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74" totalsRowCount="1" headerRowDxfId="11">
  <autoFilter ref="B2:L73"/>
  <tableColumns count="11">
    <tableColumn id="1" name="CLIN" totalsRowLabel="Total"/>
    <tableColumn id="2" name="Item Name"/>
    <tableColumn id="3" name="Item Description"/>
    <tableColumn id="10" name="Year" dataDxfId="10"/>
    <tableColumn id="8" name="Currency" dataDxfId="9"/>
    <tableColumn id="9" name="Unit Type" dataDxfId="8" dataCellStyle="Comma"/>
    <tableColumn id="4" name="Quantity"/>
    <tableColumn id="5" name="Unit cost " dataDxfId="7" totalsRowDxfId="6" dataCellStyle="Currency"/>
    <tableColumn id="11" name="Extended cost" dataDxfId="5" totalsRowDxfId="4" dataCellStyle="Currency">
      <calculatedColumnFormula>Table12[[#This Row],[Quantity]]*Table12[[#This Row],[Unit cost ]]</calculatedColumnFormula>
    </tableColumn>
    <tableColumn id="7" name="Profit" dataDxfId="3" totalsRowDxfId="2" dataCellStyle="Currency">
      <calculatedColumnFormula>Table12[[#This Row],[Extended cost]]*$O$2</calculatedColumnFormula>
    </tableColumn>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17" activePane="bottomLeft" state="frozen"/>
      <selection pane="bottomLeft" activeCell="D5" sqref="D5"/>
    </sheetView>
  </sheetViews>
  <sheetFormatPr defaultColWidth="9.1796875" defaultRowHeight="12.5" x14ac:dyDescent="0.25"/>
  <cols>
    <col min="1" max="1" width="1.7265625" style="15" customWidth="1"/>
    <col min="2" max="2" width="23.453125" style="15" customWidth="1"/>
    <col min="3" max="3" width="118.26953125" style="15" customWidth="1"/>
    <col min="4" max="4" width="45.1796875" style="15" customWidth="1"/>
    <col min="5" max="5" width="2.26953125" style="15" customWidth="1"/>
    <col min="6" max="16384" width="9.1796875" style="15"/>
  </cols>
  <sheetData>
    <row r="1" spans="2:4" ht="23.5" x14ac:dyDescent="0.25">
      <c r="B1" s="14" t="s">
        <v>64</v>
      </c>
    </row>
    <row r="2" spans="2:4" ht="14.5" x14ac:dyDescent="0.35">
      <c r="B2" s="16"/>
    </row>
    <row r="3" spans="2:4" ht="15" thickBot="1" x14ac:dyDescent="0.3">
      <c r="B3" s="57" t="s">
        <v>48</v>
      </c>
      <c r="C3" s="58"/>
    </row>
    <row r="4" spans="2:4" ht="297.5" x14ac:dyDescent="0.25">
      <c r="B4" s="160"/>
      <c r="C4" s="161" t="s">
        <v>274</v>
      </c>
    </row>
    <row r="5" spans="2:4" ht="192" x14ac:dyDescent="0.25">
      <c r="B5" s="158"/>
      <c r="C5" s="159" t="s">
        <v>275</v>
      </c>
    </row>
    <row r="6" spans="2:4" x14ac:dyDescent="0.25">
      <c r="B6" s="17"/>
      <c r="C6" s="17"/>
      <c r="D6" s="17"/>
    </row>
    <row r="7" spans="2:4" ht="14.5" x14ac:dyDescent="0.35">
      <c r="B7" s="41" t="s">
        <v>71</v>
      </c>
      <c r="C7" s="41" t="s">
        <v>13</v>
      </c>
      <c r="D7" s="4"/>
    </row>
    <row r="8" spans="2:4" ht="292.5" customHeight="1" x14ac:dyDescent="0.35">
      <c r="B8" s="42" t="s">
        <v>72</v>
      </c>
      <c r="C8" s="162" t="s">
        <v>352</v>
      </c>
      <c r="D8" s="4"/>
    </row>
    <row r="9" spans="2:4" ht="43.5" x14ac:dyDescent="0.35">
      <c r="B9" s="43" t="s">
        <v>276</v>
      </c>
      <c r="C9" s="163" t="s">
        <v>84</v>
      </c>
      <c r="D9" s="4"/>
    </row>
    <row r="10" spans="2:4" ht="14.5" x14ac:dyDescent="0.3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1640625" defaultRowHeight="14.5" x14ac:dyDescent="0.35"/>
  <cols>
    <col min="1" max="1" width="1.7265625" style="4" customWidth="1"/>
    <col min="2" max="2" width="65.7265625" style="4" customWidth="1"/>
    <col min="3" max="3" width="35.7265625" style="4" customWidth="1"/>
    <col min="4" max="4" width="18.453125" style="4" customWidth="1"/>
    <col min="5" max="16384" width="8.81640625" style="4"/>
  </cols>
  <sheetData>
    <row r="1" spans="2:4" ht="15" thickBot="1" x14ac:dyDescent="0.4"/>
    <row r="2" spans="2:4" x14ac:dyDescent="0.35">
      <c r="B2" s="20"/>
      <c r="C2" s="21"/>
      <c r="D2" s="22"/>
    </row>
    <row r="3" spans="2:4" x14ac:dyDescent="0.35">
      <c r="B3" s="23" t="s">
        <v>54</v>
      </c>
      <c r="C3" s="24"/>
      <c r="D3" s="25"/>
    </row>
    <row r="4" spans="2:4" x14ac:dyDescent="0.35">
      <c r="B4" s="26" t="s">
        <v>89</v>
      </c>
      <c r="C4" s="34" t="str">
        <f>IF(ISBLANK('Offer Summary'!D4)=FALSE, "OK", "Missing Currency")</f>
        <v>Missing Currency</v>
      </c>
      <c r="D4" s="25"/>
    </row>
    <row r="5" spans="2:4" ht="15" customHeight="1" x14ac:dyDescent="0.35">
      <c r="B5" s="27"/>
      <c r="C5" s="35"/>
      <c r="D5" s="25"/>
    </row>
    <row r="6" spans="2:4" x14ac:dyDescent="0.35">
      <c r="B6" s="23" t="s">
        <v>61</v>
      </c>
      <c r="C6" s="35"/>
      <c r="D6" s="28" t="s">
        <v>60</v>
      </c>
    </row>
    <row r="7" spans="2:4" x14ac:dyDescent="0.35">
      <c r="B7" s="26" t="s">
        <v>55</v>
      </c>
      <c r="C7" s="34" t="str">
        <f>IF(Tot_OS_Base=Tot_CS_Base,"OK","CHECK FOR ERROR")</f>
        <v>OK</v>
      </c>
      <c r="D7" s="33">
        <f>Tot_OS_Base-Tot_CS_Base</f>
        <v>0</v>
      </c>
    </row>
    <row r="8" spans="2:4" x14ac:dyDescent="0.35">
      <c r="B8" s="26" t="s">
        <v>56</v>
      </c>
      <c r="C8" s="34" t="str">
        <f>IF(Tot_OS_OptEval=Tot_CS_OptEval,"OK","CHECK FOR ERROR")</f>
        <v>OK</v>
      </c>
      <c r="D8" s="33">
        <f>Tot_OS_OptEval-Tot_CS_OptEval</f>
        <v>0</v>
      </c>
    </row>
    <row r="9" spans="2:4" x14ac:dyDescent="0.35">
      <c r="B9" s="26" t="s">
        <v>135</v>
      </c>
      <c r="C9" s="34" t="e">
        <f>IF(Tot_OS_OptNonEval=Tot_CS_OptNonEval,"OK","CHECK FOR ERROR")</f>
        <v>#REF!</v>
      </c>
      <c r="D9" s="33" t="e">
        <f>Tot_OS_OptNonEval-Tot_CS_OptNonEval</f>
        <v>#REF!</v>
      </c>
    </row>
    <row r="10" spans="2:4" x14ac:dyDescent="0.35">
      <c r="B10" s="27"/>
      <c r="C10" s="35"/>
      <c r="D10" s="25"/>
    </row>
    <row r="11" spans="2:4" x14ac:dyDescent="0.35">
      <c r="B11" s="23" t="s">
        <v>63</v>
      </c>
      <c r="C11" s="35"/>
      <c r="D11" s="25"/>
    </row>
    <row r="12" spans="2:4" x14ac:dyDescent="0.35">
      <c r="B12" s="26" t="s">
        <v>62</v>
      </c>
      <c r="C12" s="34" t="e">
        <f>IF((Tot_OS_Base+Tot_OS_OptEval+Tot_OS_OptNonEval)=(Tot_Labour+Tot_Material+Tot_Travel+Tot_ODC),"OK","CHECK FOR ERROR")</f>
        <v>#REF!</v>
      </c>
      <c r="D12" s="25"/>
    </row>
    <row r="13" spans="2:4" x14ac:dyDescent="0.35">
      <c r="B13" s="27"/>
      <c r="C13" s="34"/>
      <c r="D13" s="25"/>
    </row>
    <row r="14" spans="2:4" x14ac:dyDescent="0.35">
      <c r="B14" s="23" t="s">
        <v>191</v>
      </c>
      <c r="C14" s="34"/>
      <c r="D14" s="25"/>
    </row>
    <row r="15" spans="2:4" x14ac:dyDescent="0.35">
      <c r="B15" s="31" t="s">
        <v>6</v>
      </c>
      <c r="C15" s="34" t="str">
        <f>IF(COUNTIF('CLIN Detail list'!B8:B71,"#N/A")=0,"OK","MISSING DETAILS from 1 or more CLINS")</f>
        <v>MISSING DETAILS from 1 or more CLINS</v>
      </c>
      <c r="D15" s="25"/>
    </row>
    <row r="16" spans="2:4" x14ac:dyDescent="0.35">
      <c r="B16" s="31" t="s">
        <v>67</v>
      </c>
      <c r="C16" s="34" t="str">
        <f>IF(COUNTIF('CLIN Detail list'!C8:C71,"#N/A")=0,"OK","MISSING DETAILS from 1 or more CLINS")</f>
        <v>MISSING DETAILS from 1 or more CLINS</v>
      </c>
      <c r="D16" s="25"/>
    </row>
    <row r="17" spans="2:4" x14ac:dyDescent="0.35">
      <c r="B17" s="26" t="s">
        <v>68</v>
      </c>
      <c r="C17" s="34" t="str">
        <f>IF(COUNTIF('CLIN Detail list'!D8:D71,"#N/A")=0,"OK","MISSING DETAILS from 1 or more CLINS")</f>
        <v>MISSING DETAILS from 1 or more CLINS</v>
      </c>
      <c r="D17" s="25"/>
    </row>
    <row r="18" spans="2:4" ht="15" thickBot="1" x14ac:dyDescent="0.4">
      <c r="B18" s="32" t="s">
        <v>69</v>
      </c>
      <c r="C18" s="36" t="str">
        <f>IF(COUNTIF('CLIN Detail list'!E8:E71,"#N/A")=0,"OK","MISSING DETAILS from 1 or more CLINS")</f>
        <v>MISSING DETAILS from 1 or more CLINS</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5"/>
  <sheetViews>
    <sheetView workbookViewId="0">
      <selection activeCell="D4" sqref="D4"/>
    </sheetView>
  </sheetViews>
  <sheetFormatPr defaultColWidth="8.81640625" defaultRowHeight="14.5" x14ac:dyDescent="0.35"/>
  <cols>
    <col min="1" max="1" width="1.7265625" style="4" customWidth="1"/>
    <col min="2" max="2" width="21" style="4" customWidth="1"/>
    <col min="3" max="3" width="90.7265625" style="4" bestFit="1" customWidth="1"/>
    <col min="4" max="4" width="23.81640625" style="4" customWidth="1"/>
    <col min="5" max="16384" width="8.81640625" style="4"/>
  </cols>
  <sheetData>
    <row r="2" spans="2:5" x14ac:dyDescent="0.35">
      <c r="D2" s="18" t="s">
        <v>113</v>
      </c>
      <c r="E2" s="18"/>
    </row>
    <row r="3" spans="2:5" ht="17" x14ac:dyDescent="0.35">
      <c r="B3" s="138" t="s">
        <v>43</v>
      </c>
      <c r="C3" s="138" t="s">
        <v>42</v>
      </c>
      <c r="D3" s="138" t="s">
        <v>57</v>
      </c>
    </row>
    <row r="4" spans="2:5" ht="14.5" customHeight="1" x14ac:dyDescent="0.35">
      <c r="B4" s="139"/>
      <c r="C4" s="194" t="s">
        <v>107</v>
      </c>
      <c r="D4" s="195"/>
    </row>
    <row r="5" spans="2:5" ht="14.5" customHeight="1" thickBot="1" x14ac:dyDescent="0.4">
      <c r="B5" s="174"/>
      <c r="C5" s="175"/>
    </row>
    <row r="6" spans="2:5" ht="20.149999999999999" customHeight="1" x14ac:dyDescent="0.35">
      <c r="B6" s="176" t="s">
        <v>361</v>
      </c>
      <c r="C6" s="177"/>
      <c r="D6" s="178">
        <f>SUBTOTAL(9,D9:D19)</f>
        <v>0</v>
      </c>
    </row>
    <row r="7" spans="2:5" ht="20.149999999999999" customHeight="1" thickBot="1" x14ac:dyDescent="0.4">
      <c r="B7" s="179" t="s">
        <v>362</v>
      </c>
      <c r="C7" s="140"/>
      <c r="D7" s="180">
        <f>SUBTOTAL(9,D9:D25)</f>
        <v>0</v>
      </c>
    </row>
    <row r="8" spans="2:5" ht="14.5" customHeight="1" thickBot="1" x14ac:dyDescent="0.4">
      <c r="B8" s="181"/>
      <c r="C8" s="182"/>
      <c r="D8" s="183"/>
    </row>
    <row r="9" spans="2:5" x14ac:dyDescent="0.35">
      <c r="B9" s="184" t="s">
        <v>15</v>
      </c>
      <c r="C9" s="185" t="str">
        <f>'CLIN Summary'!C5</f>
        <v>CLIN 1 (BASE-EVALUATED) - CLS MANAGEMENT</v>
      </c>
      <c r="D9" s="186">
        <f>'CLIN Summary'!I8</f>
        <v>0</v>
      </c>
    </row>
    <row r="10" spans="2:5" x14ac:dyDescent="0.35">
      <c r="B10" s="187" t="s">
        <v>16</v>
      </c>
      <c r="C10" s="141" t="str">
        <f>'CLIN Summary'!C9</f>
        <v>CLIN 2 (BASE-EVALUATED) - HARDWARE MAINTENANCE</v>
      </c>
      <c r="D10" s="188">
        <f>'CLIN Summary'!I20</f>
        <v>0</v>
      </c>
    </row>
    <row r="11" spans="2:5" x14ac:dyDescent="0.35">
      <c r="B11" s="187" t="s">
        <v>44</v>
      </c>
      <c r="C11" s="141" t="str">
        <f>'CLIN Summary'!C21</f>
        <v>CLIN 3 (BASE-EVALUATED) - SOFTWARE MAINTENANCE</v>
      </c>
      <c r="D11" s="188">
        <f>'CLIN Summary'!I33</f>
        <v>0</v>
      </c>
    </row>
    <row r="12" spans="2:5" x14ac:dyDescent="0.35">
      <c r="B12" s="187" t="s">
        <v>18</v>
      </c>
      <c r="C12" s="141" t="str">
        <f>'CLIN Summary'!C34</f>
        <v>CLIN 4 (BASE-EVALUATED) - ON-SITE TECHNICAL SUPPORT</v>
      </c>
      <c r="D12" s="188">
        <f>'CLIN Summary'!I37</f>
        <v>0</v>
      </c>
    </row>
    <row r="13" spans="2:5" x14ac:dyDescent="0.35">
      <c r="B13" s="187" t="s">
        <v>19</v>
      </c>
      <c r="C13" s="141" t="str">
        <f>'CLIN Summary'!C38</f>
        <v>CLIN 5 (BASE-EVALUATED) - REMOTE TECHNICAL SUPPORT</v>
      </c>
      <c r="D13" s="188">
        <f>'CLIN Summary'!I42</f>
        <v>0</v>
      </c>
    </row>
    <row r="14" spans="2:5" x14ac:dyDescent="0.35">
      <c r="B14" s="187" t="s">
        <v>146</v>
      </c>
      <c r="C14" s="141" t="str">
        <f>'CLIN Summary'!C43</f>
        <v>CLIN 6 (BASE-EVALUATED) - CLS PERFORMANCE REVIEW</v>
      </c>
      <c r="D14" s="188">
        <f>'CLIN Summary'!I46</f>
        <v>0</v>
      </c>
    </row>
    <row r="15" spans="2:5" x14ac:dyDescent="0.35">
      <c r="B15" s="187" t="s">
        <v>147</v>
      </c>
      <c r="C15" s="141" t="str">
        <f>'CLIN Summary'!C47</f>
        <v>CLIN 7 (BASE-EVALUATED) - PACKAGING, HANDLING, STORAGE AND TRANSPORTATION (PHS&amp;T)</v>
      </c>
      <c r="D15" s="188">
        <f>'CLIN Summary'!I50</f>
        <v>0</v>
      </c>
    </row>
    <row r="16" spans="2:5" x14ac:dyDescent="0.35">
      <c r="B16" s="187" t="s">
        <v>367</v>
      </c>
      <c r="C16" s="141" t="str">
        <f>'CLIN Summary'!C51</f>
        <v>CLIN 8 (BASE-EVALUATED) - BI-PRODUCTS</v>
      </c>
      <c r="D16" s="188">
        <f>'CLIN Summary'!I58</f>
        <v>0</v>
      </c>
    </row>
    <row r="17" spans="2:4" x14ac:dyDescent="0.35">
      <c r="B17" s="187" t="s">
        <v>368</v>
      </c>
      <c r="C17" s="141" t="str">
        <f>'CLIN Summary'!C59</f>
        <v>CLIN 9 (BASE-EVALUATED) - OPTIONS</v>
      </c>
      <c r="D17" s="188">
        <f>'CLIN Summary'!I62</f>
        <v>0</v>
      </c>
    </row>
    <row r="18" spans="2:4" ht="2.15" customHeight="1" x14ac:dyDescent="0.35">
      <c r="B18" s="189"/>
      <c r="C18" s="142"/>
      <c r="D18" s="190"/>
    </row>
    <row r="19" spans="2:4" x14ac:dyDescent="0.35">
      <c r="B19" s="191" t="s">
        <v>85</v>
      </c>
      <c r="C19" s="143"/>
      <c r="D19" s="192">
        <f>SUBTOTAL(9,D9:D18)</f>
        <v>0</v>
      </c>
    </row>
    <row r="20" spans="2:4" x14ac:dyDescent="0.35">
      <c r="B20" s="189" t="s">
        <v>369</v>
      </c>
      <c r="C20" s="142" t="str">
        <f>'CLIN Summary'!C68</f>
        <v>CLIN 10 (OPTION-EVALUATED) - OPTIONAL YEAR 1 2024/2025</v>
      </c>
      <c r="D20" s="193">
        <f>'CLIN Summary'!I80</f>
        <v>0</v>
      </c>
    </row>
    <row r="21" spans="2:4" x14ac:dyDescent="0.35">
      <c r="B21" s="189" t="s">
        <v>370</v>
      </c>
      <c r="C21" s="142" t="str">
        <f>'CLIN Summary'!C81</f>
        <v>CLIN 11 (OPTION-EVALUATED) - OPTIONAL YEAR 2 2025/2026</v>
      </c>
      <c r="D21" s="193">
        <f>'CLIN Summary'!I93</f>
        <v>0</v>
      </c>
    </row>
    <row r="22" spans="2:4" x14ac:dyDescent="0.35">
      <c r="B22" s="189" t="s">
        <v>371</v>
      </c>
      <c r="C22" s="142" t="str">
        <f>'CLIN Summary'!C94</f>
        <v>CLIN 12 (OPTION-EVALUATED) - OPTIONAL YEAR 3 2026/2027</v>
      </c>
      <c r="D22" s="193">
        <f>'CLIN Summary'!I106</f>
        <v>0</v>
      </c>
    </row>
    <row r="23" spans="2:4" ht="15" customHeight="1" x14ac:dyDescent="0.35">
      <c r="B23" s="189" t="s">
        <v>372</v>
      </c>
      <c r="C23" s="142" t="str">
        <f>'CLIN Summary'!C107</f>
        <v>CLIN 13 (OPTION-EVALUATED) - OPTIONAL YEAR 4 2027/2028</v>
      </c>
      <c r="D23" s="193">
        <f>'CLIN Summary'!I119</f>
        <v>0</v>
      </c>
    </row>
    <row r="24" spans="2:4" ht="2.15" customHeight="1" x14ac:dyDescent="0.35">
      <c r="B24" s="189"/>
      <c r="C24" s="142"/>
      <c r="D24" s="190"/>
    </row>
    <row r="25" spans="2:4" ht="15" customHeight="1" x14ac:dyDescent="0.35">
      <c r="B25" s="191" t="s">
        <v>47</v>
      </c>
      <c r="C25" s="143"/>
      <c r="D25" s="192">
        <f>SUBTOTAL(9,D20:D24)</f>
        <v>0</v>
      </c>
    </row>
  </sheetData>
  <dataValidations count="1">
    <dataValidation type="list" allowBlank="1" showInputMessage="1" showErrorMessage="1" sqref="D4">
      <formula1>rngCurrencies</formula1>
    </dataValidation>
  </dataValidations>
  <pageMargins left="0.70866141732283505" right="0.70866141732283505" top="0.74803149606299202" bottom="0.74803149606299202" header="0.31496062992126" footer="0.31496062992126"/>
  <pageSetup paperSize="9" scale="96" orientation="landscape" horizontalDpi="1200" verticalDpi="1200" r:id="rId1"/>
  <headerFooter>
    <oddHeader>&amp;CNATO UNCLASSIFIED</oddHeader>
    <oddFooter>&amp;CNATO UNCLASSIFIED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J122"/>
  <sheetViews>
    <sheetView tabSelected="1" zoomScaleNormal="100" workbookViewId="0">
      <pane ySplit="3" topLeftCell="A86" activePane="bottomLeft" state="frozen"/>
      <selection pane="bottomLeft" activeCell="B1" sqref="B1:I121"/>
    </sheetView>
  </sheetViews>
  <sheetFormatPr defaultColWidth="9.1796875" defaultRowHeight="13" x14ac:dyDescent="0.35"/>
  <cols>
    <col min="1" max="1" width="1.7265625" style="78" customWidth="1"/>
    <col min="2" max="2" width="10.1796875" style="78" customWidth="1"/>
    <col min="3" max="3" width="75" style="78" bestFit="1" customWidth="1"/>
    <col min="4" max="4" width="21.453125" style="78" bestFit="1" customWidth="1"/>
    <col min="5" max="5" width="24.54296875" style="78" bestFit="1" customWidth="1"/>
    <col min="6" max="6" width="22.26953125" style="78" bestFit="1" customWidth="1"/>
    <col min="7" max="7" width="7.81640625" style="78" bestFit="1" customWidth="1"/>
    <col min="8" max="8" width="9.81640625" style="78" customWidth="1"/>
    <col min="9" max="9" width="12" style="97" customWidth="1"/>
    <col min="10" max="10" width="44.7265625" style="78" customWidth="1"/>
    <col min="11" max="11" width="1.7265625" style="78" customWidth="1"/>
    <col min="12" max="16384" width="9.1796875" style="78"/>
  </cols>
  <sheetData>
    <row r="1" spans="1:10" ht="15.5" x14ac:dyDescent="0.35">
      <c r="A1" s="77"/>
      <c r="B1" s="113" t="s">
        <v>451</v>
      </c>
      <c r="C1" s="114"/>
      <c r="D1" s="114"/>
      <c r="E1" s="115"/>
      <c r="F1" s="114"/>
      <c r="G1" s="114"/>
      <c r="H1" s="114"/>
      <c r="I1" s="114"/>
      <c r="J1" s="116"/>
    </row>
    <row r="2" spans="1:10" ht="14.5" x14ac:dyDescent="0.35">
      <c r="A2" s="77"/>
      <c r="B2" s="117" t="s">
        <v>535</v>
      </c>
      <c r="C2" s="118"/>
      <c r="D2" s="118"/>
      <c r="E2" s="119"/>
      <c r="F2" s="118"/>
      <c r="G2" s="118"/>
      <c r="H2" s="118"/>
      <c r="I2" s="118"/>
      <c r="J2" s="120"/>
    </row>
    <row r="3" spans="1:10" s="81" customFormat="1" ht="26" x14ac:dyDescent="0.35">
      <c r="A3" s="79"/>
      <c r="B3" s="109" t="s">
        <v>12</v>
      </c>
      <c r="C3" s="110" t="s">
        <v>80</v>
      </c>
      <c r="D3" s="110" t="s">
        <v>81</v>
      </c>
      <c r="E3" s="110" t="s">
        <v>82</v>
      </c>
      <c r="F3" s="110" t="s">
        <v>108</v>
      </c>
      <c r="G3" s="110" t="s">
        <v>1</v>
      </c>
      <c r="H3" s="110" t="s">
        <v>83</v>
      </c>
      <c r="I3" s="111" t="s">
        <v>45</v>
      </c>
      <c r="J3" s="80" t="s">
        <v>277</v>
      </c>
    </row>
    <row r="4" spans="1:10" s="81" customFormat="1" x14ac:dyDescent="0.35">
      <c r="B4" s="82"/>
      <c r="C4" s="83"/>
      <c r="D4" s="83"/>
      <c r="E4" s="83"/>
      <c r="F4" s="83"/>
      <c r="G4" s="83"/>
      <c r="H4" s="84" t="s">
        <v>107</v>
      </c>
      <c r="I4" s="104"/>
      <c r="J4" s="145"/>
    </row>
    <row r="5" spans="1:10" x14ac:dyDescent="0.35">
      <c r="B5" s="85" t="s">
        <v>136</v>
      </c>
      <c r="C5" s="101" t="s">
        <v>427</v>
      </c>
      <c r="D5" s="213" t="s">
        <v>429</v>
      </c>
      <c r="E5" s="86"/>
      <c r="F5" s="86"/>
      <c r="G5" s="87"/>
      <c r="H5" s="88"/>
      <c r="I5" s="132" t="s">
        <v>129</v>
      </c>
      <c r="J5" s="90"/>
    </row>
    <row r="6" spans="1:10" x14ac:dyDescent="0.35">
      <c r="B6" s="147">
        <v>1.1000000000000001</v>
      </c>
      <c r="C6" s="209" t="s">
        <v>426</v>
      </c>
      <c r="D6" s="213" t="s">
        <v>428</v>
      </c>
      <c r="E6" s="213" t="s">
        <v>446</v>
      </c>
      <c r="F6" s="213" t="s">
        <v>448</v>
      </c>
      <c r="G6" s="91">
        <v>1</v>
      </c>
      <c r="H6" s="137"/>
      <c r="I6" s="131">
        <f t="shared" ref="I6" si="0">G6*H6</f>
        <v>0</v>
      </c>
      <c r="J6" s="95"/>
    </row>
    <row r="7" spans="1:10" s="77" customFormat="1" ht="2.15" customHeight="1" x14ac:dyDescent="0.35">
      <c r="B7" s="103"/>
      <c r="C7" s="93"/>
      <c r="D7" s="93"/>
      <c r="E7" s="93"/>
      <c r="F7" s="93"/>
      <c r="G7" s="92"/>
      <c r="H7" s="92"/>
      <c r="I7" s="133"/>
      <c r="J7" s="94"/>
    </row>
    <row r="8" spans="1:10" s="77" customFormat="1" ht="15" customHeight="1" thickBot="1" x14ac:dyDescent="0.4">
      <c r="B8" s="127" t="s">
        <v>130</v>
      </c>
      <c r="C8" s="128"/>
      <c r="D8" s="128"/>
      <c r="E8" s="128"/>
      <c r="F8" s="128"/>
      <c r="G8" s="129"/>
      <c r="H8" s="129"/>
      <c r="I8" s="144">
        <f>SUBTOTAL(9,I5:I7)</f>
        <v>0</v>
      </c>
      <c r="J8" s="130"/>
    </row>
    <row r="9" spans="1:10" ht="13.5" thickTop="1" x14ac:dyDescent="0.35">
      <c r="B9" s="85" t="s">
        <v>137</v>
      </c>
      <c r="C9" s="101" t="s">
        <v>425</v>
      </c>
      <c r="D9" s="213" t="s">
        <v>430</v>
      </c>
      <c r="E9" s="86"/>
      <c r="F9" s="86"/>
      <c r="G9" s="87"/>
      <c r="H9" s="88"/>
      <c r="I9" s="132" t="s">
        <v>129</v>
      </c>
      <c r="J9" s="90"/>
    </row>
    <row r="10" spans="1:10" x14ac:dyDescent="0.35">
      <c r="B10" s="147">
        <v>2.1</v>
      </c>
      <c r="C10" s="210" t="s">
        <v>423</v>
      </c>
      <c r="D10" s="213" t="s">
        <v>431</v>
      </c>
      <c r="E10" s="213" t="s">
        <v>446</v>
      </c>
      <c r="F10" s="213" t="s">
        <v>448</v>
      </c>
      <c r="G10" s="91"/>
      <c r="H10" s="216"/>
      <c r="I10" s="217"/>
      <c r="J10" s="95"/>
    </row>
    <row r="11" spans="1:10" x14ac:dyDescent="0.35">
      <c r="B11" s="146" t="s">
        <v>138</v>
      </c>
      <c r="C11" s="210" t="s">
        <v>407</v>
      </c>
      <c r="D11" s="213" t="s">
        <v>431</v>
      </c>
      <c r="E11" s="213" t="s">
        <v>446</v>
      </c>
      <c r="F11" s="213" t="s">
        <v>448</v>
      </c>
      <c r="G11" s="91">
        <v>1</v>
      </c>
      <c r="H11" s="137"/>
      <c r="I11" s="131">
        <f t="shared" ref="I11" si="1">G11*H11</f>
        <v>0</v>
      </c>
      <c r="J11" s="95"/>
    </row>
    <row r="12" spans="1:10" x14ac:dyDescent="0.35">
      <c r="B12" s="146" t="s">
        <v>139</v>
      </c>
      <c r="C12" s="210" t="s">
        <v>417</v>
      </c>
      <c r="D12" s="213" t="s">
        <v>431</v>
      </c>
      <c r="E12" s="213" t="s">
        <v>446</v>
      </c>
      <c r="F12" s="213" t="s">
        <v>448</v>
      </c>
      <c r="G12" s="91">
        <v>1</v>
      </c>
      <c r="H12" s="137"/>
      <c r="I12" s="131">
        <f t="shared" ref="I12:I13" si="2">G12*H12</f>
        <v>0</v>
      </c>
      <c r="J12" s="95"/>
    </row>
    <row r="13" spans="1:10" x14ac:dyDescent="0.35">
      <c r="B13" s="146" t="s">
        <v>140</v>
      </c>
      <c r="C13" s="210" t="s">
        <v>418</v>
      </c>
      <c r="D13" s="213" t="s">
        <v>431</v>
      </c>
      <c r="E13" s="213" t="s">
        <v>446</v>
      </c>
      <c r="F13" s="213" t="s">
        <v>448</v>
      </c>
      <c r="G13" s="91">
        <v>1</v>
      </c>
      <c r="H13" s="137"/>
      <c r="I13" s="131">
        <f t="shared" si="2"/>
        <v>0</v>
      </c>
      <c r="J13" s="95"/>
    </row>
    <row r="14" spans="1:10" x14ac:dyDescent="0.35">
      <c r="B14" s="146" t="s">
        <v>373</v>
      </c>
      <c r="C14" s="210" t="s">
        <v>419</v>
      </c>
      <c r="D14" s="213" t="s">
        <v>431</v>
      </c>
      <c r="E14" s="213" t="s">
        <v>446</v>
      </c>
      <c r="F14" s="213" t="s">
        <v>448</v>
      </c>
      <c r="G14" s="91">
        <v>1</v>
      </c>
      <c r="H14" s="137"/>
      <c r="I14" s="131">
        <f t="shared" ref="I14:I18" si="3">G14*H14</f>
        <v>0</v>
      </c>
      <c r="J14" s="95"/>
    </row>
    <row r="15" spans="1:10" x14ac:dyDescent="0.35">
      <c r="B15" s="146" t="s">
        <v>374</v>
      </c>
      <c r="C15" s="210" t="s">
        <v>414</v>
      </c>
      <c r="D15" s="213" t="s">
        <v>431</v>
      </c>
      <c r="E15" s="213" t="s">
        <v>446</v>
      </c>
      <c r="F15" s="213" t="s">
        <v>448</v>
      </c>
      <c r="G15" s="91">
        <v>1</v>
      </c>
      <c r="H15" s="137"/>
      <c r="I15" s="131">
        <f t="shared" si="3"/>
        <v>0</v>
      </c>
      <c r="J15" s="95"/>
    </row>
    <row r="16" spans="1:10" x14ac:dyDescent="0.35">
      <c r="B16" s="147">
        <v>2.2000000000000002</v>
      </c>
      <c r="C16" s="210" t="s">
        <v>420</v>
      </c>
      <c r="D16" s="213" t="s">
        <v>431</v>
      </c>
      <c r="E16" s="213" t="s">
        <v>446</v>
      </c>
      <c r="F16" s="213" t="s">
        <v>448</v>
      </c>
      <c r="G16" s="91">
        <v>1</v>
      </c>
      <c r="H16" s="137"/>
      <c r="I16" s="131">
        <f t="shared" si="3"/>
        <v>0</v>
      </c>
      <c r="J16" s="95"/>
    </row>
    <row r="17" spans="2:10" x14ac:dyDescent="0.35">
      <c r="B17" s="147">
        <v>2.2999999999999998</v>
      </c>
      <c r="C17" s="210" t="s">
        <v>421</v>
      </c>
      <c r="D17" s="213" t="s">
        <v>432</v>
      </c>
      <c r="E17" s="213" t="s">
        <v>446</v>
      </c>
      <c r="F17" s="213" t="s">
        <v>448</v>
      </c>
      <c r="G17" s="91">
        <v>1</v>
      </c>
      <c r="H17" s="137"/>
      <c r="I17" s="131">
        <f t="shared" si="3"/>
        <v>0</v>
      </c>
      <c r="J17" s="95"/>
    </row>
    <row r="18" spans="2:10" x14ac:dyDescent="0.35">
      <c r="B18" s="147">
        <v>2.4</v>
      </c>
      <c r="C18" s="212" t="s">
        <v>422</v>
      </c>
      <c r="D18" s="213" t="s">
        <v>431</v>
      </c>
      <c r="E18" s="213" t="s">
        <v>447</v>
      </c>
      <c r="F18" s="213" t="s">
        <v>449</v>
      </c>
      <c r="G18" s="91">
        <v>1</v>
      </c>
      <c r="H18" s="137"/>
      <c r="I18" s="131">
        <f t="shared" si="3"/>
        <v>0</v>
      </c>
      <c r="J18" s="95"/>
    </row>
    <row r="19" spans="2:10" s="77" customFormat="1" ht="2.15" customHeight="1" x14ac:dyDescent="0.35">
      <c r="B19" s="103"/>
      <c r="C19" s="93"/>
      <c r="D19" s="93"/>
      <c r="E19" s="93"/>
      <c r="F19" s="93"/>
      <c r="G19" s="92"/>
      <c r="H19" s="92"/>
      <c r="I19" s="133"/>
      <c r="J19" s="94"/>
    </row>
    <row r="20" spans="2:10" s="77" customFormat="1" ht="15" customHeight="1" thickBot="1" x14ac:dyDescent="0.4">
      <c r="B20" s="127" t="s">
        <v>131</v>
      </c>
      <c r="C20" s="128"/>
      <c r="D20" s="128"/>
      <c r="E20" s="128"/>
      <c r="F20" s="128"/>
      <c r="G20" s="129"/>
      <c r="H20" s="129"/>
      <c r="I20" s="144">
        <f>SUBTOTAL(9,I9:I19)</f>
        <v>0</v>
      </c>
      <c r="J20" s="130"/>
    </row>
    <row r="21" spans="2:10" ht="13.5" thickTop="1" x14ac:dyDescent="0.35">
      <c r="B21" s="204">
        <v>3</v>
      </c>
      <c r="C21" s="101" t="s">
        <v>416</v>
      </c>
      <c r="D21" s="213" t="s">
        <v>430</v>
      </c>
      <c r="E21" s="86"/>
      <c r="F21" s="86"/>
      <c r="G21" s="87"/>
      <c r="H21" s="88"/>
      <c r="I21" s="132" t="s">
        <v>129</v>
      </c>
      <c r="J21" s="90"/>
    </row>
    <row r="22" spans="2:10" x14ac:dyDescent="0.35">
      <c r="B22" s="147">
        <v>3.1</v>
      </c>
      <c r="C22" s="210" t="s">
        <v>424</v>
      </c>
      <c r="D22" s="213" t="s">
        <v>433</v>
      </c>
      <c r="E22" s="213" t="s">
        <v>446</v>
      </c>
      <c r="F22" s="213" t="s">
        <v>448</v>
      </c>
      <c r="G22" s="91"/>
      <c r="H22" s="216"/>
      <c r="I22" s="217"/>
      <c r="J22" s="95"/>
    </row>
    <row r="23" spans="2:10" x14ac:dyDescent="0.35">
      <c r="B23" s="146" t="s">
        <v>141</v>
      </c>
      <c r="C23" s="210" t="s">
        <v>407</v>
      </c>
      <c r="D23" s="213" t="s">
        <v>433</v>
      </c>
      <c r="E23" s="213" t="s">
        <v>446</v>
      </c>
      <c r="F23" s="213" t="s">
        <v>448</v>
      </c>
      <c r="G23" s="91">
        <v>1</v>
      </c>
      <c r="H23" s="137"/>
      <c r="I23" s="131">
        <f t="shared" ref="I23:I31" si="4">G23*H23</f>
        <v>0</v>
      </c>
      <c r="J23" s="95"/>
    </row>
    <row r="24" spans="2:10" x14ac:dyDescent="0.35">
      <c r="B24" s="146" t="s">
        <v>142</v>
      </c>
      <c r="C24" s="210" t="s">
        <v>408</v>
      </c>
      <c r="D24" s="213" t="s">
        <v>433</v>
      </c>
      <c r="E24" s="213" t="s">
        <v>446</v>
      </c>
      <c r="F24" s="213" t="s">
        <v>448</v>
      </c>
      <c r="G24" s="91">
        <v>1</v>
      </c>
      <c r="H24" s="137"/>
      <c r="I24" s="131">
        <f t="shared" si="4"/>
        <v>0</v>
      </c>
      <c r="J24" s="95"/>
    </row>
    <row r="25" spans="2:10" x14ac:dyDescent="0.35">
      <c r="B25" s="146" t="s">
        <v>143</v>
      </c>
      <c r="C25" s="210" t="s">
        <v>409</v>
      </c>
      <c r="D25" s="213" t="s">
        <v>433</v>
      </c>
      <c r="E25" s="213" t="s">
        <v>446</v>
      </c>
      <c r="F25" s="213" t="s">
        <v>448</v>
      </c>
      <c r="G25" s="91">
        <v>1</v>
      </c>
      <c r="H25" s="137"/>
      <c r="I25" s="131">
        <f t="shared" si="4"/>
        <v>0</v>
      </c>
      <c r="J25" s="95"/>
    </row>
    <row r="26" spans="2:10" x14ac:dyDescent="0.35">
      <c r="B26" s="146" t="s">
        <v>375</v>
      </c>
      <c r="C26" s="210" t="s">
        <v>410</v>
      </c>
      <c r="D26" s="213" t="s">
        <v>433</v>
      </c>
      <c r="E26" s="213" t="s">
        <v>446</v>
      </c>
      <c r="F26" s="213" t="s">
        <v>448</v>
      </c>
      <c r="G26" s="91">
        <v>1</v>
      </c>
      <c r="H26" s="137"/>
      <c r="I26" s="131">
        <f t="shared" si="4"/>
        <v>0</v>
      </c>
      <c r="J26" s="95"/>
    </row>
    <row r="27" spans="2:10" x14ac:dyDescent="0.35">
      <c r="B27" s="146" t="s">
        <v>376</v>
      </c>
      <c r="C27" s="210" t="s">
        <v>411</v>
      </c>
      <c r="D27" s="213" t="s">
        <v>433</v>
      </c>
      <c r="E27" s="213" t="s">
        <v>446</v>
      </c>
      <c r="F27" s="213" t="s">
        <v>448</v>
      </c>
      <c r="G27" s="91">
        <v>1</v>
      </c>
      <c r="H27" s="137"/>
      <c r="I27" s="131">
        <f t="shared" si="4"/>
        <v>0</v>
      </c>
      <c r="J27" s="95"/>
    </row>
    <row r="28" spans="2:10" x14ac:dyDescent="0.35">
      <c r="B28" s="146" t="s">
        <v>377</v>
      </c>
      <c r="C28" s="210" t="s">
        <v>412</v>
      </c>
      <c r="D28" s="213" t="s">
        <v>433</v>
      </c>
      <c r="E28" s="213" t="s">
        <v>446</v>
      </c>
      <c r="F28" s="213" t="s">
        <v>448</v>
      </c>
      <c r="G28" s="91">
        <v>1</v>
      </c>
      <c r="H28" s="137"/>
      <c r="I28" s="131">
        <f t="shared" si="4"/>
        <v>0</v>
      </c>
      <c r="J28" s="95"/>
    </row>
    <row r="29" spans="2:10" x14ac:dyDescent="0.35">
      <c r="B29" s="146" t="s">
        <v>378</v>
      </c>
      <c r="C29" s="210" t="s">
        <v>413</v>
      </c>
      <c r="D29" s="213" t="s">
        <v>433</v>
      </c>
      <c r="E29" s="213" t="s">
        <v>446</v>
      </c>
      <c r="F29" s="213" t="s">
        <v>448</v>
      </c>
      <c r="G29" s="91">
        <v>1</v>
      </c>
      <c r="H29" s="137"/>
      <c r="I29" s="131">
        <f t="shared" si="4"/>
        <v>0</v>
      </c>
      <c r="J29" s="95"/>
    </row>
    <row r="30" spans="2:10" x14ac:dyDescent="0.35">
      <c r="B30" s="146" t="s">
        <v>379</v>
      </c>
      <c r="C30" s="210" t="s">
        <v>414</v>
      </c>
      <c r="D30" s="213" t="s">
        <v>433</v>
      </c>
      <c r="E30" s="213" t="s">
        <v>446</v>
      </c>
      <c r="F30" s="213" t="s">
        <v>448</v>
      </c>
      <c r="G30" s="91">
        <v>1</v>
      </c>
      <c r="H30" s="137"/>
      <c r="I30" s="131">
        <f t="shared" si="4"/>
        <v>0</v>
      </c>
      <c r="J30" s="95"/>
    </row>
    <row r="31" spans="2:10" x14ac:dyDescent="0.35">
      <c r="B31" s="147">
        <v>3.2</v>
      </c>
      <c r="C31" s="212" t="s">
        <v>415</v>
      </c>
      <c r="D31" s="213" t="s">
        <v>433</v>
      </c>
      <c r="E31" s="213" t="s">
        <v>447</v>
      </c>
      <c r="F31" s="213" t="s">
        <v>449</v>
      </c>
      <c r="G31" s="91">
        <v>1</v>
      </c>
      <c r="H31" s="137"/>
      <c r="I31" s="131">
        <f t="shared" si="4"/>
        <v>0</v>
      </c>
      <c r="J31" s="95"/>
    </row>
    <row r="32" spans="2:10" s="77" customFormat="1" ht="2.15" customHeight="1" x14ac:dyDescent="0.35">
      <c r="B32" s="103"/>
      <c r="C32" s="93"/>
      <c r="D32" s="93"/>
      <c r="E32" s="93"/>
      <c r="F32" s="93"/>
      <c r="G32" s="92"/>
      <c r="H32" s="92"/>
      <c r="I32" s="133"/>
      <c r="J32" s="94"/>
    </row>
    <row r="33" spans="2:10" s="77" customFormat="1" ht="15" customHeight="1" thickBot="1" x14ac:dyDescent="0.4">
      <c r="B33" s="127" t="s">
        <v>132</v>
      </c>
      <c r="C33" s="128"/>
      <c r="D33" s="128"/>
      <c r="E33" s="128"/>
      <c r="F33" s="128"/>
      <c r="G33" s="129"/>
      <c r="H33" s="129"/>
      <c r="I33" s="144">
        <f>SUBTOTAL(9,I21:I32)</f>
        <v>0</v>
      </c>
      <c r="J33" s="130"/>
    </row>
    <row r="34" spans="2:10" ht="13.5" thickTop="1" x14ac:dyDescent="0.35">
      <c r="B34" s="204">
        <v>4</v>
      </c>
      <c r="C34" s="101" t="s">
        <v>406</v>
      </c>
      <c r="D34" s="213" t="s">
        <v>430</v>
      </c>
      <c r="E34" s="86"/>
      <c r="F34" s="86"/>
      <c r="G34" s="87"/>
      <c r="H34" s="88"/>
      <c r="I34" s="132" t="s">
        <v>129</v>
      </c>
      <c r="J34" s="90"/>
    </row>
    <row r="35" spans="2:10" x14ac:dyDescent="0.35">
      <c r="B35" s="147">
        <v>4.0999999999999996</v>
      </c>
      <c r="C35" s="209" t="s">
        <v>522</v>
      </c>
      <c r="D35" s="213" t="s">
        <v>434</v>
      </c>
      <c r="E35" s="91" t="s">
        <v>447</v>
      </c>
      <c r="F35" s="213" t="s">
        <v>448</v>
      </c>
      <c r="G35" s="91">
        <v>550</v>
      </c>
      <c r="H35" s="137"/>
      <c r="I35" s="131">
        <f t="shared" ref="I35" si="5">G35*H35</f>
        <v>0</v>
      </c>
      <c r="J35" s="95" t="s">
        <v>520</v>
      </c>
    </row>
    <row r="36" spans="2:10" s="77" customFormat="1" ht="2.15" customHeight="1" x14ac:dyDescent="0.35">
      <c r="B36" s="103"/>
      <c r="C36" s="93"/>
      <c r="D36" s="93"/>
      <c r="E36" s="93"/>
      <c r="F36" s="93"/>
      <c r="G36" s="92"/>
      <c r="H36" s="92"/>
      <c r="I36" s="133"/>
      <c r="J36" s="94"/>
    </row>
    <row r="37" spans="2:10" s="77" customFormat="1" ht="15" customHeight="1" thickBot="1" x14ac:dyDescent="0.4">
      <c r="B37" s="127" t="s">
        <v>133</v>
      </c>
      <c r="C37" s="128"/>
      <c r="D37" s="128"/>
      <c r="E37" s="128"/>
      <c r="F37" s="128"/>
      <c r="G37" s="129"/>
      <c r="H37" s="129"/>
      <c r="I37" s="144">
        <f>SUBTOTAL(9,I34:I36)</f>
        <v>0</v>
      </c>
      <c r="J37" s="130"/>
    </row>
    <row r="38" spans="2:10" ht="13.5" thickTop="1" x14ac:dyDescent="0.35">
      <c r="B38" s="204">
        <v>5</v>
      </c>
      <c r="C38" s="101" t="s">
        <v>405</v>
      </c>
      <c r="D38" s="213" t="s">
        <v>430</v>
      </c>
      <c r="E38" s="86"/>
      <c r="F38" s="86"/>
      <c r="G38" s="87"/>
      <c r="H38" s="88"/>
      <c r="I38" s="132" t="s">
        <v>129</v>
      </c>
      <c r="J38" s="90"/>
    </row>
    <row r="39" spans="2:10" x14ac:dyDescent="0.35">
      <c r="B39" s="147">
        <v>5.0999999999999996</v>
      </c>
      <c r="C39" s="211" t="s">
        <v>403</v>
      </c>
      <c r="D39" s="213" t="s">
        <v>435</v>
      </c>
      <c r="E39" s="91" t="s">
        <v>447</v>
      </c>
      <c r="F39" s="213" t="s">
        <v>448</v>
      </c>
      <c r="G39" s="91">
        <v>1</v>
      </c>
      <c r="H39" s="137"/>
      <c r="I39" s="131">
        <f t="shared" ref="I39" si="6">G39*H39</f>
        <v>0</v>
      </c>
      <c r="J39" s="95"/>
    </row>
    <row r="40" spans="2:10" x14ac:dyDescent="0.35">
      <c r="B40" s="147">
        <v>5.2</v>
      </c>
      <c r="C40" s="210" t="s">
        <v>404</v>
      </c>
      <c r="D40" s="213" t="s">
        <v>435</v>
      </c>
      <c r="E40" s="165" t="s">
        <v>447</v>
      </c>
      <c r="F40" s="213" t="s">
        <v>448</v>
      </c>
      <c r="G40" s="91">
        <v>1</v>
      </c>
      <c r="H40" s="137"/>
      <c r="I40" s="131">
        <f t="shared" ref="I40:I41" si="7">G40*H40</f>
        <v>0</v>
      </c>
      <c r="J40" s="95"/>
    </row>
    <row r="41" spans="2:10" s="77" customFormat="1" ht="2.15" customHeight="1" x14ac:dyDescent="0.35">
      <c r="B41" s="103"/>
      <c r="C41" s="93"/>
      <c r="D41" s="93"/>
      <c r="E41" s="93"/>
      <c r="F41" s="93"/>
      <c r="G41" s="92"/>
      <c r="H41" s="137"/>
      <c r="I41" s="131">
        <f t="shared" si="7"/>
        <v>0</v>
      </c>
      <c r="J41" s="94"/>
    </row>
    <row r="42" spans="2:10" s="77" customFormat="1" ht="15" customHeight="1" thickBot="1" x14ac:dyDescent="0.4">
      <c r="B42" s="127" t="s">
        <v>134</v>
      </c>
      <c r="C42" s="128"/>
      <c r="D42" s="128"/>
      <c r="E42" s="128"/>
      <c r="F42" s="128"/>
      <c r="G42" s="129"/>
      <c r="H42" s="129"/>
      <c r="I42" s="144">
        <f>SUBTOTAL(9,I38:I41)</f>
        <v>0</v>
      </c>
      <c r="J42" s="130"/>
    </row>
    <row r="43" spans="2:10" ht="13.5" thickTop="1" x14ac:dyDescent="0.35">
      <c r="B43" s="204">
        <v>6</v>
      </c>
      <c r="C43" s="101" t="s">
        <v>402</v>
      </c>
      <c r="D43" s="213" t="s">
        <v>436</v>
      </c>
      <c r="E43" s="86"/>
      <c r="F43" s="86"/>
      <c r="G43" s="87"/>
      <c r="H43" s="88"/>
      <c r="I43" s="132" t="s">
        <v>129</v>
      </c>
      <c r="J43" s="90"/>
    </row>
    <row r="44" spans="2:10" x14ac:dyDescent="0.35">
      <c r="B44" s="147">
        <v>6.1</v>
      </c>
      <c r="C44" s="209" t="s">
        <v>401</v>
      </c>
      <c r="D44" s="213" t="s">
        <v>437</v>
      </c>
      <c r="E44" s="91" t="s">
        <v>447</v>
      </c>
      <c r="F44" s="91" t="s">
        <v>450</v>
      </c>
      <c r="G44" s="91">
        <v>4</v>
      </c>
      <c r="H44" s="137"/>
      <c r="I44" s="131">
        <f t="shared" ref="I44" si="8">G44*H44</f>
        <v>0</v>
      </c>
      <c r="J44" s="95"/>
    </row>
    <row r="45" spans="2:10" s="77" customFormat="1" ht="2.15" customHeight="1" x14ac:dyDescent="0.35">
      <c r="B45" s="103"/>
      <c r="C45" s="93"/>
      <c r="D45" s="93"/>
      <c r="E45" s="93"/>
      <c r="F45" s="93"/>
      <c r="G45" s="92"/>
      <c r="H45" s="92"/>
      <c r="I45" s="133"/>
      <c r="J45" s="94"/>
    </row>
    <row r="46" spans="2:10" s="77" customFormat="1" ht="15" customHeight="1" thickBot="1" x14ac:dyDescent="0.4">
      <c r="B46" s="127" t="s">
        <v>144</v>
      </c>
      <c r="C46" s="128"/>
      <c r="D46" s="128"/>
      <c r="E46" s="128"/>
      <c r="F46" s="128"/>
      <c r="G46" s="129"/>
      <c r="H46" s="129"/>
      <c r="I46" s="144">
        <f>SUBTOTAL(9,I43:I45)</f>
        <v>0</v>
      </c>
      <c r="J46" s="130"/>
    </row>
    <row r="47" spans="2:10" ht="13.5" thickTop="1" x14ac:dyDescent="0.35">
      <c r="B47" s="204">
        <v>7</v>
      </c>
      <c r="C47" s="101" t="s">
        <v>400</v>
      </c>
      <c r="D47" s="213" t="s">
        <v>438</v>
      </c>
      <c r="E47" s="86"/>
      <c r="F47" s="86"/>
      <c r="G47" s="87"/>
      <c r="H47" s="88"/>
      <c r="I47" s="132" t="s">
        <v>129</v>
      </c>
      <c r="J47" s="90"/>
    </row>
    <row r="48" spans="2:10" x14ac:dyDescent="0.35">
      <c r="B48" s="147">
        <v>7.1</v>
      </c>
      <c r="C48" s="210" t="s">
        <v>399</v>
      </c>
      <c r="D48" s="213" t="s">
        <v>438</v>
      </c>
      <c r="E48" s="91" t="s">
        <v>447</v>
      </c>
      <c r="F48" s="213" t="s">
        <v>448</v>
      </c>
      <c r="G48" s="91">
        <v>1</v>
      </c>
      <c r="H48" s="137"/>
      <c r="I48" s="131">
        <f t="shared" ref="I48" si="9">G48*H48</f>
        <v>0</v>
      </c>
      <c r="J48" s="95"/>
    </row>
    <row r="49" spans="2:10" s="77" customFormat="1" ht="2.15" customHeight="1" x14ac:dyDescent="0.35">
      <c r="B49" s="103"/>
      <c r="C49" s="93"/>
      <c r="D49" s="93"/>
      <c r="E49" s="93"/>
      <c r="F49" s="93"/>
      <c r="G49" s="92"/>
      <c r="H49" s="92"/>
      <c r="I49" s="133"/>
      <c r="J49" s="94"/>
    </row>
    <row r="50" spans="2:10" s="77" customFormat="1" ht="15" customHeight="1" thickBot="1" x14ac:dyDescent="0.4">
      <c r="B50" s="127" t="s">
        <v>145</v>
      </c>
      <c r="C50" s="128"/>
      <c r="D50" s="128"/>
      <c r="E50" s="128"/>
      <c r="F50" s="128"/>
      <c r="G50" s="129"/>
      <c r="H50" s="129"/>
      <c r="I50" s="144">
        <f>SUBTOTAL(9,I47:I49)</f>
        <v>0</v>
      </c>
      <c r="J50" s="130"/>
    </row>
    <row r="51" spans="2:10" ht="13.5" thickTop="1" x14ac:dyDescent="0.35">
      <c r="B51" s="204">
        <v>8</v>
      </c>
      <c r="C51" s="101" t="s">
        <v>398</v>
      </c>
      <c r="D51" s="213" t="s">
        <v>439</v>
      </c>
      <c r="E51" s="86"/>
      <c r="F51" s="86"/>
      <c r="G51" s="87"/>
      <c r="H51" s="88"/>
      <c r="I51" s="132" t="s">
        <v>129</v>
      </c>
      <c r="J51" s="90"/>
    </row>
    <row r="52" spans="2:10" x14ac:dyDescent="0.35">
      <c r="B52" s="147">
        <v>8.1</v>
      </c>
      <c r="C52" s="210" t="s">
        <v>524</v>
      </c>
      <c r="D52" s="213" t="s">
        <v>440</v>
      </c>
      <c r="E52" s="213" t="s">
        <v>447</v>
      </c>
      <c r="F52" s="213" t="s">
        <v>448</v>
      </c>
      <c r="G52" s="91">
        <v>300</v>
      </c>
      <c r="H52" s="137"/>
      <c r="I52" s="131">
        <f t="shared" ref="I52" si="10">G52*H52</f>
        <v>0</v>
      </c>
      <c r="J52" s="95" t="s">
        <v>454</v>
      </c>
    </row>
    <row r="53" spans="2:10" x14ac:dyDescent="0.35">
      <c r="B53" s="147">
        <v>8.1999999999999993</v>
      </c>
      <c r="C53" s="210" t="s">
        <v>395</v>
      </c>
      <c r="D53" s="213" t="s">
        <v>441</v>
      </c>
      <c r="E53" s="213" t="s">
        <v>447</v>
      </c>
      <c r="F53" s="213" t="s">
        <v>448</v>
      </c>
      <c r="G53" s="91">
        <v>1</v>
      </c>
      <c r="H53" s="137"/>
      <c r="I53" s="131">
        <f t="shared" ref="I53:I56" si="11">G53*H53</f>
        <v>0</v>
      </c>
      <c r="J53" s="95"/>
    </row>
    <row r="54" spans="2:10" x14ac:dyDescent="0.35">
      <c r="B54" s="147">
        <v>8.3000000000000007</v>
      </c>
      <c r="C54" s="210" t="s">
        <v>396</v>
      </c>
      <c r="D54" s="213" t="s">
        <v>441</v>
      </c>
      <c r="E54" s="213" t="s">
        <v>447</v>
      </c>
      <c r="F54" s="213" t="s">
        <v>448</v>
      </c>
      <c r="G54" s="91">
        <v>1</v>
      </c>
      <c r="H54" s="137"/>
      <c r="I54" s="131">
        <f>G54*H54</f>
        <v>0</v>
      </c>
      <c r="J54" s="95"/>
    </row>
    <row r="55" spans="2:10" x14ac:dyDescent="0.35">
      <c r="B55" s="147">
        <v>8.4</v>
      </c>
      <c r="C55" s="210" t="s">
        <v>523</v>
      </c>
      <c r="D55" s="213" t="s">
        <v>442</v>
      </c>
      <c r="E55" s="213" t="s">
        <v>447</v>
      </c>
      <c r="F55" s="213" t="s">
        <v>448</v>
      </c>
      <c r="G55" s="91">
        <v>20</v>
      </c>
      <c r="H55" s="137"/>
      <c r="I55" s="131">
        <f t="shared" si="11"/>
        <v>0</v>
      </c>
      <c r="J55" s="95" t="s">
        <v>452</v>
      </c>
    </row>
    <row r="56" spans="2:10" x14ac:dyDescent="0.35">
      <c r="B56" s="147">
        <v>8.5</v>
      </c>
      <c r="C56" s="210" t="s">
        <v>397</v>
      </c>
      <c r="D56" s="213" t="s">
        <v>443</v>
      </c>
      <c r="E56" s="213" t="s">
        <v>447</v>
      </c>
      <c r="F56" s="213" t="s">
        <v>448</v>
      </c>
      <c r="G56" s="91">
        <v>10</v>
      </c>
      <c r="H56" s="137"/>
      <c r="I56" s="131">
        <f t="shared" si="11"/>
        <v>0</v>
      </c>
      <c r="J56" s="95" t="s">
        <v>521</v>
      </c>
    </row>
    <row r="57" spans="2:10" s="77" customFormat="1" ht="1.5" customHeight="1" x14ac:dyDescent="0.35">
      <c r="B57" s="103"/>
      <c r="C57" s="93"/>
      <c r="D57" s="93"/>
      <c r="E57" s="213"/>
      <c r="F57" s="213"/>
      <c r="G57" s="92"/>
      <c r="H57" s="92"/>
      <c r="I57" s="133"/>
      <c r="J57" s="94"/>
    </row>
    <row r="58" spans="2:10" s="77" customFormat="1" ht="15" customHeight="1" thickBot="1" x14ac:dyDescent="0.4">
      <c r="B58" s="127" t="s">
        <v>380</v>
      </c>
      <c r="C58" s="128"/>
      <c r="D58" s="128"/>
      <c r="E58" s="128"/>
      <c r="F58" s="128"/>
      <c r="G58" s="129"/>
      <c r="H58" s="129"/>
      <c r="I58" s="144">
        <f>SUBTOTAL(9,I51:I57)</f>
        <v>0</v>
      </c>
      <c r="J58" s="130"/>
    </row>
    <row r="59" spans="2:10" ht="13.5" thickTop="1" x14ac:dyDescent="0.35">
      <c r="B59" s="204">
        <v>9</v>
      </c>
      <c r="C59" s="101" t="s">
        <v>528</v>
      </c>
      <c r="D59" s="213" t="s">
        <v>444</v>
      </c>
      <c r="E59" s="213" t="s">
        <v>447</v>
      </c>
      <c r="F59" s="213" t="s">
        <v>448</v>
      </c>
      <c r="G59" s="87"/>
      <c r="H59" s="88"/>
      <c r="I59" s="132" t="s">
        <v>129</v>
      </c>
      <c r="J59" s="90"/>
    </row>
    <row r="60" spans="2:10" x14ac:dyDescent="0.35">
      <c r="B60" s="147">
        <v>9.1</v>
      </c>
      <c r="C60" s="218" t="s">
        <v>394</v>
      </c>
      <c r="D60" s="213" t="s">
        <v>444</v>
      </c>
      <c r="E60" s="213" t="s">
        <v>447</v>
      </c>
      <c r="F60" s="213" t="s">
        <v>448</v>
      </c>
      <c r="G60" s="91">
        <v>10</v>
      </c>
      <c r="H60" s="137"/>
      <c r="I60" s="131">
        <f t="shared" ref="I60:I61" si="12">G60*H60</f>
        <v>0</v>
      </c>
      <c r="J60" s="95" t="s">
        <v>453</v>
      </c>
    </row>
    <row r="61" spans="2:10" s="77" customFormat="1" ht="15.75" customHeight="1" x14ac:dyDescent="0.35">
      <c r="B61" s="147">
        <v>9.1999999999999993</v>
      </c>
      <c r="C61" s="93" t="s">
        <v>525</v>
      </c>
      <c r="D61" s="213" t="s">
        <v>444</v>
      </c>
      <c r="E61" s="213" t="s">
        <v>447</v>
      </c>
      <c r="F61" s="213" t="s">
        <v>448</v>
      </c>
      <c r="G61" s="91">
        <v>1</v>
      </c>
      <c r="H61" s="137"/>
      <c r="I61" s="131">
        <f t="shared" si="12"/>
        <v>0</v>
      </c>
      <c r="J61" s="94" t="s">
        <v>109</v>
      </c>
    </row>
    <row r="62" spans="2:10" s="77" customFormat="1" ht="15" customHeight="1" thickBot="1" x14ac:dyDescent="0.4">
      <c r="B62" s="127" t="s">
        <v>381</v>
      </c>
      <c r="C62" s="128"/>
      <c r="D62" s="128"/>
      <c r="E62" s="128"/>
      <c r="F62" s="128"/>
      <c r="G62" s="129"/>
      <c r="H62" s="129"/>
      <c r="I62" s="144">
        <f>SUBTOTAL(9,I60:I61)</f>
        <v>0</v>
      </c>
      <c r="J62" s="130"/>
    </row>
    <row r="63" spans="2:10" ht="14" thickTop="1" thickBot="1" x14ac:dyDescent="0.4">
      <c r="B63" s="122" t="s">
        <v>46</v>
      </c>
      <c r="C63" s="123"/>
      <c r="D63" s="123"/>
      <c r="E63" s="123"/>
      <c r="F63" s="123"/>
      <c r="G63" s="124"/>
      <c r="H63" s="125"/>
      <c r="I63" s="134">
        <f>SUBTOTAL(9,I5:I62)</f>
        <v>0</v>
      </c>
      <c r="J63" s="126"/>
    </row>
    <row r="64" spans="2:10" ht="13.5" thickBot="1" x14ac:dyDescent="0.4">
      <c r="J64" s="81"/>
    </row>
    <row r="65" spans="2:10" ht="14.5" x14ac:dyDescent="0.35">
      <c r="B65" s="121" t="s">
        <v>354</v>
      </c>
      <c r="C65" s="114"/>
      <c r="D65" s="114"/>
      <c r="E65" s="114"/>
      <c r="F65" s="114"/>
      <c r="G65" s="114"/>
      <c r="H65" s="114"/>
      <c r="I65" s="114"/>
      <c r="J65" s="116"/>
    </row>
    <row r="66" spans="2:10" ht="26" x14ac:dyDescent="0.35">
      <c r="B66" s="112" t="s">
        <v>12</v>
      </c>
      <c r="C66" s="111" t="s">
        <v>80</v>
      </c>
      <c r="D66" s="111" t="s">
        <v>81</v>
      </c>
      <c r="E66" s="111" t="s">
        <v>82</v>
      </c>
      <c r="F66" s="110" t="s">
        <v>108</v>
      </c>
      <c r="G66" s="111" t="s">
        <v>1</v>
      </c>
      <c r="H66" s="111" t="s">
        <v>83</v>
      </c>
      <c r="I66" s="111" t="s">
        <v>45</v>
      </c>
      <c r="J66" s="80" t="s">
        <v>277</v>
      </c>
    </row>
    <row r="67" spans="2:10" x14ac:dyDescent="0.35">
      <c r="B67" s="82"/>
      <c r="C67" s="83"/>
      <c r="D67" s="83"/>
      <c r="E67" s="83"/>
      <c r="F67" s="83"/>
      <c r="G67" s="83"/>
      <c r="H67" s="84" t="s">
        <v>107</v>
      </c>
      <c r="I67" s="104"/>
      <c r="J67" s="145"/>
    </row>
    <row r="68" spans="2:10" x14ac:dyDescent="0.35">
      <c r="B68" s="206">
        <v>10</v>
      </c>
      <c r="C68" s="102" t="s">
        <v>536</v>
      </c>
      <c r="D68" s="98"/>
      <c r="E68" s="99"/>
      <c r="F68" s="98"/>
      <c r="G68" s="100"/>
      <c r="H68" s="89"/>
      <c r="I68" s="135" t="s">
        <v>129</v>
      </c>
      <c r="J68" s="95"/>
    </row>
    <row r="69" spans="2:10" x14ac:dyDescent="0.35">
      <c r="B69" s="148">
        <v>10.1</v>
      </c>
      <c r="C69" s="207" t="s">
        <v>386</v>
      </c>
      <c r="D69" s="213" t="s">
        <v>429</v>
      </c>
      <c r="E69" s="213" t="s">
        <v>446</v>
      </c>
      <c r="F69" s="213" t="s">
        <v>448</v>
      </c>
      <c r="G69" s="91">
        <v>1</v>
      </c>
      <c r="H69" s="137"/>
      <c r="I69" s="131">
        <f t="shared" ref="I69" si="13">G69*H69</f>
        <v>0</v>
      </c>
      <c r="J69" s="95"/>
    </row>
    <row r="70" spans="2:10" x14ac:dyDescent="0.35">
      <c r="B70" s="148">
        <v>10.199999999999999</v>
      </c>
      <c r="C70" s="207" t="s">
        <v>387</v>
      </c>
      <c r="D70" s="213" t="s">
        <v>430</v>
      </c>
      <c r="E70" s="213" t="s">
        <v>446</v>
      </c>
      <c r="F70" s="213" t="s">
        <v>448</v>
      </c>
      <c r="G70" s="91">
        <v>1</v>
      </c>
      <c r="H70" s="137"/>
      <c r="I70" s="131">
        <f t="shared" ref="I70:I76" si="14">G70*H70</f>
        <v>0</v>
      </c>
      <c r="J70" s="95"/>
    </row>
    <row r="71" spans="2:10" x14ac:dyDescent="0.35">
      <c r="B71" s="148">
        <v>10.3</v>
      </c>
      <c r="C71" s="207" t="s">
        <v>388</v>
      </c>
      <c r="D71" s="213" t="s">
        <v>430</v>
      </c>
      <c r="E71" s="213" t="s">
        <v>446</v>
      </c>
      <c r="F71" s="213" t="s">
        <v>448</v>
      </c>
      <c r="G71" s="91">
        <v>1</v>
      </c>
      <c r="H71" s="137"/>
      <c r="I71" s="131">
        <f t="shared" si="14"/>
        <v>0</v>
      </c>
      <c r="J71" s="95"/>
    </row>
    <row r="72" spans="2:10" x14ac:dyDescent="0.35">
      <c r="B72" s="148">
        <v>10.4</v>
      </c>
      <c r="C72" s="208" t="s">
        <v>389</v>
      </c>
      <c r="D72" s="213" t="s">
        <v>430</v>
      </c>
      <c r="E72" s="213" t="s">
        <v>447</v>
      </c>
      <c r="F72" s="213" t="s">
        <v>448</v>
      </c>
      <c r="G72" s="91">
        <v>550</v>
      </c>
      <c r="H72" s="137"/>
      <c r="I72" s="131">
        <f t="shared" si="14"/>
        <v>0</v>
      </c>
      <c r="J72" s="95" t="s">
        <v>520</v>
      </c>
    </row>
    <row r="73" spans="2:10" x14ac:dyDescent="0.35">
      <c r="B73" s="148">
        <v>10.5</v>
      </c>
      <c r="C73" s="208" t="s">
        <v>390</v>
      </c>
      <c r="D73" s="213" t="s">
        <v>445</v>
      </c>
      <c r="E73" s="213" t="s">
        <v>447</v>
      </c>
      <c r="F73" s="213" t="s">
        <v>448</v>
      </c>
      <c r="G73" s="91">
        <v>1</v>
      </c>
      <c r="H73" s="137"/>
      <c r="I73" s="131">
        <f t="shared" si="14"/>
        <v>0</v>
      </c>
      <c r="J73" s="95"/>
    </row>
    <row r="74" spans="2:10" x14ac:dyDescent="0.35">
      <c r="B74" s="148">
        <v>10.6</v>
      </c>
      <c r="C74" s="207" t="s">
        <v>391</v>
      </c>
      <c r="D74" s="213" t="s">
        <v>436</v>
      </c>
      <c r="E74" s="213" t="s">
        <v>447</v>
      </c>
      <c r="F74" s="213" t="s">
        <v>450</v>
      </c>
      <c r="G74" s="91">
        <v>4</v>
      </c>
      <c r="H74" s="137"/>
      <c r="I74" s="131">
        <f t="shared" si="14"/>
        <v>0</v>
      </c>
      <c r="J74" s="95" t="s">
        <v>455</v>
      </c>
    </row>
    <row r="75" spans="2:10" x14ac:dyDescent="0.35">
      <c r="B75" s="148">
        <v>10.7</v>
      </c>
      <c r="C75" s="207" t="s">
        <v>392</v>
      </c>
      <c r="D75" s="213" t="s">
        <v>438</v>
      </c>
      <c r="E75" s="213" t="s">
        <v>447</v>
      </c>
      <c r="F75" s="213" t="s">
        <v>448</v>
      </c>
      <c r="G75" s="91">
        <v>1</v>
      </c>
      <c r="H75" s="137"/>
      <c r="I75" s="131">
        <f t="shared" si="14"/>
        <v>0</v>
      </c>
      <c r="J75" s="95"/>
    </row>
    <row r="76" spans="2:10" x14ac:dyDescent="0.35">
      <c r="B76" s="148">
        <v>10.8</v>
      </c>
      <c r="C76" s="207" t="s">
        <v>393</v>
      </c>
      <c r="D76" s="213" t="s">
        <v>439</v>
      </c>
      <c r="E76" s="213" t="s">
        <v>447</v>
      </c>
      <c r="F76" s="213" t="s">
        <v>448</v>
      </c>
      <c r="G76" s="91">
        <v>1</v>
      </c>
      <c r="H76" s="137"/>
      <c r="I76" s="131">
        <f t="shared" si="14"/>
        <v>0</v>
      </c>
      <c r="J76" s="95"/>
    </row>
    <row r="77" spans="2:10" x14ac:dyDescent="0.35">
      <c r="B77" s="148">
        <v>10.9</v>
      </c>
      <c r="C77" s="207" t="s">
        <v>534</v>
      </c>
      <c r="D77" s="213" t="s">
        <v>444</v>
      </c>
      <c r="E77" s="213" t="s">
        <v>447</v>
      </c>
      <c r="F77" s="213" t="s">
        <v>448</v>
      </c>
      <c r="G77" s="91">
        <v>10</v>
      </c>
      <c r="H77" s="137"/>
      <c r="I77" s="131">
        <f t="shared" ref="I77:I78" si="15">G77*H77</f>
        <v>0</v>
      </c>
      <c r="J77" s="95" t="s">
        <v>456</v>
      </c>
    </row>
    <row r="78" spans="2:10" x14ac:dyDescent="0.35">
      <c r="B78" s="223">
        <v>10.1</v>
      </c>
      <c r="C78" s="224" t="s">
        <v>527</v>
      </c>
      <c r="D78" s="213" t="s">
        <v>444</v>
      </c>
      <c r="E78" s="213" t="s">
        <v>447</v>
      </c>
      <c r="F78" s="213" t="s">
        <v>448</v>
      </c>
      <c r="G78" s="91">
        <v>1</v>
      </c>
      <c r="H78" s="137"/>
      <c r="I78" s="131">
        <f t="shared" si="15"/>
        <v>0</v>
      </c>
      <c r="J78" s="95" t="s">
        <v>109</v>
      </c>
    </row>
    <row r="79" spans="2:10" ht="2.15" customHeight="1" x14ac:dyDescent="0.35">
      <c r="B79" s="219"/>
      <c r="C79" s="220"/>
      <c r="D79" s="221"/>
      <c r="E79" s="222"/>
      <c r="F79" s="221"/>
      <c r="G79" s="221"/>
      <c r="H79" s="154"/>
      <c r="I79" s="155"/>
      <c r="J79" s="205"/>
    </row>
    <row r="80" spans="2:10" s="77" customFormat="1" ht="15" customHeight="1" thickBot="1" x14ac:dyDescent="0.4">
      <c r="B80" s="127" t="s">
        <v>382</v>
      </c>
      <c r="C80" s="128"/>
      <c r="D80" s="128"/>
      <c r="E80" s="128"/>
      <c r="F80" s="128"/>
      <c r="G80" s="129"/>
      <c r="H80" s="129"/>
      <c r="I80" s="144">
        <f>SUBTOTAL(9,I68:I79)</f>
        <v>0</v>
      </c>
      <c r="J80" s="130"/>
    </row>
    <row r="81" spans="2:10" ht="13.5" thickTop="1" x14ac:dyDescent="0.35">
      <c r="B81" s="206">
        <v>11</v>
      </c>
      <c r="C81" s="102" t="s">
        <v>537</v>
      </c>
      <c r="D81" s="98"/>
      <c r="E81" s="99"/>
      <c r="F81" s="98"/>
      <c r="G81" s="100"/>
      <c r="H81" s="89"/>
      <c r="I81" s="135" t="s">
        <v>129</v>
      </c>
      <c r="J81" s="95"/>
    </row>
    <row r="82" spans="2:10" x14ac:dyDescent="0.35">
      <c r="B82" s="148">
        <v>11.1</v>
      </c>
      <c r="C82" s="207" t="s">
        <v>386</v>
      </c>
      <c r="D82" s="213" t="s">
        <v>429</v>
      </c>
      <c r="E82" s="213" t="s">
        <v>446</v>
      </c>
      <c r="F82" s="213" t="s">
        <v>448</v>
      </c>
      <c r="G82" s="91">
        <v>1</v>
      </c>
      <c r="H82" s="137"/>
      <c r="I82" s="131">
        <f t="shared" ref="I82" si="16">G82*H82</f>
        <v>0</v>
      </c>
      <c r="J82" s="95"/>
    </row>
    <row r="83" spans="2:10" x14ac:dyDescent="0.35">
      <c r="B83" s="148">
        <v>11.2</v>
      </c>
      <c r="C83" s="207" t="s">
        <v>387</v>
      </c>
      <c r="D83" s="213" t="s">
        <v>430</v>
      </c>
      <c r="E83" s="213" t="s">
        <v>446</v>
      </c>
      <c r="F83" s="213" t="s">
        <v>448</v>
      </c>
      <c r="G83" s="91">
        <v>1</v>
      </c>
      <c r="H83" s="137"/>
      <c r="I83" s="131">
        <f t="shared" ref="I83:I89" si="17">G83*H83</f>
        <v>0</v>
      </c>
      <c r="J83" s="95"/>
    </row>
    <row r="84" spans="2:10" x14ac:dyDescent="0.35">
      <c r="B84" s="148">
        <v>11.3</v>
      </c>
      <c r="C84" s="207" t="s">
        <v>388</v>
      </c>
      <c r="D84" s="213" t="s">
        <v>430</v>
      </c>
      <c r="E84" s="213" t="s">
        <v>446</v>
      </c>
      <c r="F84" s="213" t="s">
        <v>448</v>
      </c>
      <c r="G84" s="91">
        <v>1</v>
      </c>
      <c r="H84" s="137"/>
      <c r="I84" s="131">
        <f t="shared" si="17"/>
        <v>0</v>
      </c>
      <c r="J84" s="95"/>
    </row>
    <row r="85" spans="2:10" x14ac:dyDescent="0.35">
      <c r="B85" s="148">
        <v>11.4</v>
      </c>
      <c r="C85" s="208" t="s">
        <v>389</v>
      </c>
      <c r="D85" s="213" t="s">
        <v>430</v>
      </c>
      <c r="E85" s="213" t="s">
        <v>447</v>
      </c>
      <c r="F85" s="213" t="s">
        <v>448</v>
      </c>
      <c r="G85" s="91">
        <v>550</v>
      </c>
      <c r="H85" s="137"/>
      <c r="I85" s="131">
        <f t="shared" si="17"/>
        <v>0</v>
      </c>
      <c r="J85" s="95" t="s">
        <v>520</v>
      </c>
    </row>
    <row r="86" spans="2:10" x14ac:dyDescent="0.35">
      <c r="B86" s="148">
        <v>11.5</v>
      </c>
      <c r="C86" s="208" t="s">
        <v>390</v>
      </c>
      <c r="D86" s="213" t="s">
        <v>445</v>
      </c>
      <c r="E86" s="213" t="s">
        <v>447</v>
      </c>
      <c r="F86" s="213" t="s">
        <v>448</v>
      </c>
      <c r="G86" s="91">
        <v>1</v>
      </c>
      <c r="H86" s="137"/>
      <c r="I86" s="131">
        <f t="shared" si="17"/>
        <v>0</v>
      </c>
      <c r="J86" s="95"/>
    </row>
    <row r="87" spans="2:10" x14ac:dyDescent="0.35">
      <c r="B87" s="148">
        <v>11.6</v>
      </c>
      <c r="C87" s="207" t="s">
        <v>391</v>
      </c>
      <c r="D87" s="213" t="s">
        <v>436</v>
      </c>
      <c r="E87" s="213" t="s">
        <v>447</v>
      </c>
      <c r="F87" s="213" t="s">
        <v>450</v>
      </c>
      <c r="G87" s="91">
        <v>4</v>
      </c>
      <c r="H87" s="137"/>
      <c r="I87" s="131">
        <f t="shared" si="17"/>
        <v>0</v>
      </c>
      <c r="J87" s="95" t="s">
        <v>455</v>
      </c>
    </row>
    <row r="88" spans="2:10" x14ac:dyDescent="0.35">
      <c r="B88" s="148">
        <v>11.7</v>
      </c>
      <c r="C88" s="207" t="s">
        <v>392</v>
      </c>
      <c r="D88" s="213" t="s">
        <v>438</v>
      </c>
      <c r="E88" s="213" t="s">
        <v>447</v>
      </c>
      <c r="F88" s="213" t="s">
        <v>448</v>
      </c>
      <c r="G88" s="91">
        <v>1</v>
      </c>
      <c r="H88" s="137"/>
      <c r="I88" s="131">
        <f t="shared" si="17"/>
        <v>0</v>
      </c>
      <c r="J88" s="95"/>
    </row>
    <row r="89" spans="2:10" x14ac:dyDescent="0.35">
      <c r="B89" s="148">
        <v>11.8</v>
      </c>
      <c r="C89" s="207" t="s">
        <v>393</v>
      </c>
      <c r="D89" s="213" t="s">
        <v>439</v>
      </c>
      <c r="E89" s="213" t="s">
        <v>447</v>
      </c>
      <c r="F89" s="213" t="s">
        <v>448</v>
      </c>
      <c r="G89" s="91">
        <v>1</v>
      </c>
      <c r="H89" s="137"/>
      <c r="I89" s="131">
        <f t="shared" si="17"/>
        <v>0</v>
      </c>
      <c r="J89" s="95"/>
    </row>
    <row r="90" spans="2:10" x14ac:dyDescent="0.35">
      <c r="B90" s="148">
        <v>11.9</v>
      </c>
      <c r="C90" s="207" t="s">
        <v>534</v>
      </c>
      <c r="D90" s="213" t="s">
        <v>444</v>
      </c>
      <c r="E90" s="213" t="s">
        <v>447</v>
      </c>
      <c r="F90" s="213" t="s">
        <v>448</v>
      </c>
      <c r="G90" s="91">
        <v>10</v>
      </c>
      <c r="H90" s="137"/>
      <c r="I90" s="131">
        <f t="shared" ref="I90:I91" si="18">G90*H90</f>
        <v>0</v>
      </c>
      <c r="J90" s="95" t="s">
        <v>456</v>
      </c>
    </row>
    <row r="91" spans="2:10" x14ac:dyDescent="0.35">
      <c r="B91" s="223">
        <v>11.1</v>
      </c>
      <c r="C91" s="224" t="s">
        <v>527</v>
      </c>
      <c r="D91" s="213" t="s">
        <v>444</v>
      </c>
      <c r="E91" s="213" t="s">
        <v>447</v>
      </c>
      <c r="F91" s="213" t="s">
        <v>448</v>
      </c>
      <c r="G91" s="91">
        <v>1</v>
      </c>
      <c r="H91" s="137"/>
      <c r="I91" s="131">
        <f t="shared" si="18"/>
        <v>0</v>
      </c>
      <c r="J91" s="95" t="s">
        <v>109</v>
      </c>
    </row>
    <row r="92" spans="2:10" ht="1.5" customHeight="1" x14ac:dyDescent="0.35">
      <c r="B92" s="149"/>
      <c r="C92" s="150"/>
      <c r="D92" s="151"/>
      <c r="E92" s="152"/>
      <c r="F92" s="151"/>
      <c r="G92" s="153"/>
      <c r="H92" s="154"/>
      <c r="I92" s="155"/>
      <c r="J92" s="205"/>
    </row>
    <row r="93" spans="2:10" s="77" customFormat="1" ht="15" customHeight="1" thickBot="1" x14ac:dyDescent="0.4">
      <c r="B93" s="127" t="s">
        <v>383</v>
      </c>
      <c r="C93" s="128"/>
      <c r="D93" s="128"/>
      <c r="E93" s="128"/>
      <c r="F93" s="128"/>
      <c r="G93" s="129"/>
      <c r="H93" s="129"/>
      <c r="I93" s="144">
        <f>SUBTOTAL(9,I81:I92)</f>
        <v>0</v>
      </c>
      <c r="J93" s="130"/>
    </row>
    <row r="94" spans="2:10" ht="13.5" thickTop="1" x14ac:dyDescent="0.35">
      <c r="B94" s="206">
        <v>12</v>
      </c>
      <c r="C94" s="102" t="s">
        <v>538</v>
      </c>
      <c r="D94" s="98"/>
      <c r="E94" s="99"/>
      <c r="F94" s="98"/>
      <c r="G94" s="100"/>
      <c r="H94" s="89"/>
      <c r="I94" s="135" t="s">
        <v>129</v>
      </c>
      <c r="J94" s="95"/>
    </row>
    <row r="95" spans="2:10" x14ac:dyDescent="0.35">
      <c r="B95" s="148">
        <v>12.1</v>
      </c>
      <c r="C95" s="207" t="s">
        <v>386</v>
      </c>
      <c r="D95" s="213" t="s">
        <v>429</v>
      </c>
      <c r="E95" s="213" t="s">
        <v>446</v>
      </c>
      <c r="F95" s="213" t="s">
        <v>448</v>
      </c>
      <c r="G95" s="91">
        <v>1</v>
      </c>
      <c r="H95" s="137"/>
      <c r="I95" s="131">
        <f t="shared" ref="I95" si="19">G95*H95</f>
        <v>0</v>
      </c>
      <c r="J95" s="95"/>
    </row>
    <row r="96" spans="2:10" x14ac:dyDescent="0.35">
      <c r="B96" s="148">
        <v>12.2</v>
      </c>
      <c r="C96" s="207" t="s">
        <v>387</v>
      </c>
      <c r="D96" s="213" t="s">
        <v>430</v>
      </c>
      <c r="E96" s="213" t="s">
        <v>446</v>
      </c>
      <c r="F96" s="213" t="s">
        <v>448</v>
      </c>
      <c r="G96" s="91">
        <v>1</v>
      </c>
      <c r="H96" s="137"/>
      <c r="I96" s="131">
        <f t="shared" ref="I96:I102" si="20">G96*H96</f>
        <v>0</v>
      </c>
      <c r="J96" s="95"/>
    </row>
    <row r="97" spans="2:10" x14ac:dyDescent="0.35">
      <c r="B97" s="148">
        <v>12.3</v>
      </c>
      <c r="C97" s="207" t="s">
        <v>388</v>
      </c>
      <c r="D97" s="213" t="s">
        <v>430</v>
      </c>
      <c r="E97" s="213" t="s">
        <v>446</v>
      </c>
      <c r="F97" s="213" t="s">
        <v>448</v>
      </c>
      <c r="G97" s="91">
        <v>1</v>
      </c>
      <c r="H97" s="137"/>
      <c r="I97" s="131">
        <f t="shared" si="20"/>
        <v>0</v>
      </c>
      <c r="J97" s="95"/>
    </row>
    <row r="98" spans="2:10" x14ac:dyDescent="0.35">
      <c r="B98" s="148">
        <v>12.4</v>
      </c>
      <c r="C98" s="208" t="s">
        <v>389</v>
      </c>
      <c r="D98" s="213" t="s">
        <v>430</v>
      </c>
      <c r="E98" s="213" t="s">
        <v>447</v>
      </c>
      <c r="F98" s="213" t="s">
        <v>448</v>
      </c>
      <c r="G98" s="91">
        <v>550</v>
      </c>
      <c r="H98" s="137"/>
      <c r="I98" s="131">
        <f t="shared" si="20"/>
        <v>0</v>
      </c>
      <c r="J98" s="95" t="s">
        <v>520</v>
      </c>
    </row>
    <row r="99" spans="2:10" x14ac:dyDescent="0.35">
      <c r="B99" s="148">
        <v>12.5</v>
      </c>
      <c r="C99" s="208" t="s">
        <v>390</v>
      </c>
      <c r="D99" s="213" t="s">
        <v>445</v>
      </c>
      <c r="E99" s="213" t="s">
        <v>447</v>
      </c>
      <c r="F99" s="213" t="s">
        <v>448</v>
      </c>
      <c r="G99" s="91">
        <v>1</v>
      </c>
      <c r="H99" s="137"/>
      <c r="I99" s="131">
        <f t="shared" si="20"/>
        <v>0</v>
      </c>
      <c r="J99" s="95"/>
    </row>
    <row r="100" spans="2:10" x14ac:dyDescent="0.35">
      <c r="B100" s="148">
        <v>12.6</v>
      </c>
      <c r="C100" s="207" t="s">
        <v>391</v>
      </c>
      <c r="D100" s="213" t="s">
        <v>436</v>
      </c>
      <c r="E100" s="213" t="s">
        <v>447</v>
      </c>
      <c r="F100" s="213" t="s">
        <v>450</v>
      </c>
      <c r="G100" s="91">
        <v>4</v>
      </c>
      <c r="H100" s="137"/>
      <c r="I100" s="131">
        <f t="shared" si="20"/>
        <v>0</v>
      </c>
      <c r="J100" s="95" t="s">
        <v>455</v>
      </c>
    </row>
    <row r="101" spans="2:10" x14ac:dyDescent="0.35">
      <c r="B101" s="148">
        <v>12.7</v>
      </c>
      <c r="C101" s="207" t="s">
        <v>392</v>
      </c>
      <c r="D101" s="213" t="s">
        <v>438</v>
      </c>
      <c r="E101" s="213" t="s">
        <v>447</v>
      </c>
      <c r="F101" s="213" t="s">
        <v>448</v>
      </c>
      <c r="G101" s="91">
        <v>1</v>
      </c>
      <c r="H101" s="137"/>
      <c r="I101" s="131">
        <f t="shared" si="20"/>
        <v>0</v>
      </c>
      <c r="J101" s="95"/>
    </row>
    <row r="102" spans="2:10" x14ac:dyDescent="0.35">
      <c r="B102" s="148">
        <v>12.8</v>
      </c>
      <c r="C102" s="207" t="s">
        <v>393</v>
      </c>
      <c r="D102" s="213" t="s">
        <v>439</v>
      </c>
      <c r="E102" s="213" t="s">
        <v>447</v>
      </c>
      <c r="F102" s="213" t="s">
        <v>448</v>
      </c>
      <c r="G102" s="91">
        <v>1</v>
      </c>
      <c r="H102" s="137"/>
      <c r="I102" s="131">
        <f t="shared" si="20"/>
        <v>0</v>
      </c>
      <c r="J102" s="95"/>
    </row>
    <row r="103" spans="2:10" x14ac:dyDescent="0.35">
      <c r="B103" s="148">
        <v>12.9</v>
      </c>
      <c r="C103" s="207" t="s">
        <v>534</v>
      </c>
      <c r="D103" s="213" t="s">
        <v>444</v>
      </c>
      <c r="E103" s="213" t="s">
        <v>447</v>
      </c>
      <c r="F103" s="213" t="s">
        <v>448</v>
      </c>
      <c r="G103" s="91">
        <v>10</v>
      </c>
      <c r="H103" s="137"/>
      <c r="I103" s="131">
        <f t="shared" ref="I103:I104" si="21">G103*H103</f>
        <v>0</v>
      </c>
      <c r="J103" s="95" t="s">
        <v>456</v>
      </c>
    </row>
    <row r="104" spans="2:10" x14ac:dyDescent="0.35">
      <c r="B104" s="223">
        <v>12.1</v>
      </c>
      <c r="C104" s="224" t="s">
        <v>527</v>
      </c>
      <c r="D104" s="213" t="s">
        <v>444</v>
      </c>
      <c r="E104" s="213" t="s">
        <v>447</v>
      </c>
      <c r="F104" s="213" t="s">
        <v>448</v>
      </c>
      <c r="G104" s="91">
        <v>1</v>
      </c>
      <c r="H104" s="137"/>
      <c r="I104" s="131">
        <f t="shared" si="21"/>
        <v>0</v>
      </c>
      <c r="J104" s="95" t="s">
        <v>109</v>
      </c>
    </row>
    <row r="105" spans="2:10" ht="2.15" customHeight="1" x14ac:dyDescent="0.35">
      <c r="B105" s="149"/>
      <c r="C105" s="150"/>
      <c r="D105" s="151"/>
      <c r="E105" s="152"/>
      <c r="F105" s="151"/>
      <c r="G105" s="153"/>
      <c r="H105" s="154"/>
      <c r="I105" s="155"/>
      <c r="J105" s="205"/>
    </row>
    <row r="106" spans="2:10" s="77" customFormat="1" ht="15" customHeight="1" thickBot="1" x14ac:dyDescent="0.4">
      <c r="B106" s="127" t="s">
        <v>384</v>
      </c>
      <c r="C106" s="128"/>
      <c r="D106" s="128"/>
      <c r="E106" s="128"/>
      <c r="F106" s="128"/>
      <c r="G106" s="129"/>
      <c r="H106" s="129"/>
      <c r="I106" s="144">
        <f>SUBTOTAL(9,I94:I105)</f>
        <v>0</v>
      </c>
      <c r="J106" s="130"/>
    </row>
    <row r="107" spans="2:10" ht="13.5" thickTop="1" x14ac:dyDescent="0.35">
      <c r="B107" s="206">
        <v>13</v>
      </c>
      <c r="C107" s="102" t="s">
        <v>539</v>
      </c>
      <c r="D107" s="98"/>
      <c r="E107" s="99"/>
      <c r="F107" s="98"/>
      <c r="G107" s="100"/>
      <c r="H107" s="89"/>
      <c r="I107" s="135" t="s">
        <v>129</v>
      </c>
      <c r="J107" s="95"/>
    </row>
    <row r="108" spans="2:10" x14ac:dyDescent="0.35">
      <c r="B108" s="148">
        <v>13.1</v>
      </c>
      <c r="C108" s="207" t="s">
        <v>386</v>
      </c>
      <c r="D108" s="213" t="s">
        <v>429</v>
      </c>
      <c r="E108" s="213" t="s">
        <v>446</v>
      </c>
      <c r="F108" s="213" t="s">
        <v>448</v>
      </c>
      <c r="G108" s="91">
        <v>1</v>
      </c>
      <c r="H108" s="137"/>
      <c r="I108" s="131">
        <f t="shared" ref="I108" si="22">G108*H108</f>
        <v>0</v>
      </c>
      <c r="J108" s="95"/>
    </row>
    <row r="109" spans="2:10" x14ac:dyDescent="0.35">
      <c r="B109" s="148">
        <v>13.2</v>
      </c>
      <c r="C109" s="207" t="s">
        <v>387</v>
      </c>
      <c r="D109" s="213" t="s">
        <v>430</v>
      </c>
      <c r="E109" s="213" t="s">
        <v>446</v>
      </c>
      <c r="F109" s="213" t="s">
        <v>448</v>
      </c>
      <c r="G109" s="91">
        <v>1</v>
      </c>
      <c r="H109" s="137"/>
      <c r="I109" s="131">
        <f t="shared" ref="I109:I117" si="23">G109*H109</f>
        <v>0</v>
      </c>
      <c r="J109" s="95"/>
    </row>
    <row r="110" spans="2:10" x14ac:dyDescent="0.35">
      <c r="B110" s="148">
        <v>13.3</v>
      </c>
      <c r="C110" s="207" t="s">
        <v>388</v>
      </c>
      <c r="D110" s="213" t="s">
        <v>430</v>
      </c>
      <c r="E110" s="213" t="s">
        <v>446</v>
      </c>
      <c r="F110" s="213" t="s">
        <v>448</v>
      </c>
      <c r="G110" s="91">
        <v>1</v>
      </c>
      <c r="H110" s="137"/>
      <c r="I110" s="131">
        <f t="shared" si="23"/>
        <v>0</v>
      </c>
      <c r="J110" s="95"/>
    </row>
    <row r="111" spans="2:10" x14ac:dyDescent="0.35">
      <c r="B111" s="148">
        <v>13.4</v>
      </c>
      <c r="C111" s="208" t="s">
        <v>389</v>
      </c>
      <c r="D111" s="213" t="s">
        <v>430</v>
      </c>
      <c r="E111" s="213" t="s">
        <v>447</v>
      </c>
      <c r="F111" s="213" t="s">
        <v>448</v>
      </c>
      <c r="G111" s="91">
        <v>550</v>
      </c>
      <c r="H111" s="137"/>
      <c r="I111" s="131">
        <f t="shared" si="23"/>
        <v>0</v>
      </c>
      <c r="J111" s="95" t="s">
        <v>520</v>
      </c>
    </row>
    <row r="112" spans="2:10" x14ac:dyDescent="0.35">
      <c r="B112" s="148">
        <v>13.5</v>
      </c>
      <c r="C112" s="208" t="s">
        <v>390</v>
      </c>
      <c r="D112" s="213" t="s">
        <v>445</v>
      </c>
      <c r="E112" s="213" t="s">
        <v>447</v>
      </c>
      <c r="F112" s="213" t="s">
        <v>448</v>
      </c>
      <c r="G112" s="91">
        <v>1</v>
      </c>
      <c r="H112" s="137"/>
      <c r="I112" s="131">
        <f t="shared" si="23"/>
        <v>0</v>
      </c>
      <c r="J112" s="95"/>
    </row>
    <row r="113" spans="2:10" x14ac:dyDescent="0.35">
      <c r="B113" s="148">
        <v>13.6</v>
      </c>
      <c r="C113" s="207" t="s">
        <v>391</v>
      </c>
      <c r="D113" s="213" t="s">
        <v>436</v>
      </c>
      <c r="E113" s="213" t="s">
        <v>447</v>
      </c>
      <c r="F113" s="213" t="s">
        <v>450</v>
      </c>
      <c r="G113" s="91">
        <v>4</v>
      </c>
      <c r="H113" s="137"/>
      <c r="I113" s="131">
        <f t="shared" si="23"/>
        <v>0</v>
      </c>
      <c r="J113" s="95" t="s">
        <v>455</v>
      </c>
    </row>
    <row r="114" spans="2:10" x14ac:dyDescent="0.35">
      <c r="B114" s="148">
        <v>13.7</v>
      </c>
      <c r="C114" s="207" t="s">
        <v>392</v>
      </c>
      <c r="D114" s="213" t="s">
        <v>438</v>
      </c>
      <c r="E114" s="213" t="s">
        <v>447</v>
      </c>
      <c r="F114" s="213" t="s">
        <v>448</v>
      </c>
      <c r="G114" s="91">
        <v>1</v>
      </c>
      <c r="H114" s="137"/>
      <c r="I114" s="131">
        <f t="shared" si="23"/>
        <v>0</v>
      </c>
      <c r="J114" s="95"/>
    </row>
    <row r="115" spans="2:10" x14ac:dyDescent="0.35">
      <c r="B115" s="148">
        <v>13.8</v>
      </c>
      <c r="C115" s="207" t="s">
        <v>393</v>
      </c>
      <c r="D115" s="213" t="s">
        <v>439</v>
      </c>
      <c r="E115" s="213" t="s">
        <v>447</v>
      </c>
      <c r="F115" s="213" t="s">
        <v>448</v>
      </c>
      <c r="G115" s="91">
        <v>1</v>
      </c>
      <c r="H115" s="137"/>
      <c r="I115" s="131">
        <f t="shared" si="23"/>
        <v>0</v>
      </c>
      <c r="J115" s="95"/>
    </row>
    <row r="116" spans="2:10" x14ac:dyDescent="0.35">
      <c r="B116" s="148">
        <v>13.9</v>
      </c>
      <c r="C116" s="207" t="s">
        <v>534</v>
      </c>
      <c r="D116" s="213" t="s">
        <v>444</v>
      </c>
      <c r="E116" s="213" t="s">
        <v>447</v>
      </c>
      <c r="F116" s="213" t="s">
        <v>448</v>
      </c>
      <c r="G116" s="91">
        <v>10</v>
      </c>
      <c r="H116" s="137"/>
      <c r="I116" s="131">
        <f t="shared" si="23"/>
        <v>0</v>
      </c>
      <c r="J116" s="95" t="s">
        <v>456</v>
      </c>
    </row>
    <row r="117" spans="2:10" x14ac:dyDescent="0.35">
      <c r="B117" s="223">
        <v>13.1</v>
      </c>
      <c r="C117" s="207" t="s">
        <v>526</v>
      </c>
      <c r="D117" s="213" t="s">
        <v>444</v>
      </c>
      <c r="E117" s="213" t="s">
        <v>447</v>
      </c>
      <c r="F117" s="213" t="s">
        <v>448</v>
      </c>
      <c r="G117" s="91">
        <v>1</v>
      </c>
      <c r="H117" s="137"/>
      <c r="I117" s="131">
        <f t="shared" si="23"/>
        <v>0</v>
      </c>
      <c r="J117" s="95" t="s">
        <v>109</v>
      </c>
    </row>
    <row r="118" spans="2:10" ht="2.15" customHeight="1" x14ac:dyDescent="0.35">
      <c r="B118" s="149"/>
      <c r="C118" s="150"/>
      <c r="D118" s="151"/>
      <c r="E118" s="152"/>
      <c r="F118" s="151"/>
      <c r="G118" s="153"/>
      <c r="H118" s="154"/>
      <c r="I118" s="155"/>
      <c r="J118" s="205"/>
    </row>
    <row r="119" spans="2:10" s="77" customFormat="1" ht="15" customHeight="1" thickBot="1" x14ac:dyDescent="0.4">
      <c r="B119" s="127" t="s">
        <v>385</v>
      </c>
      <c r="C119" s="128"/>
      <c r="D119" s="128"/>
      <c r="E119" s="128"/>
      <c r="F119" s="128"/>
      <c r="G119" s="129"/>
      <c r="H119" s="129"/>
      <c r="I119" s="144">
        <f>SUBTOTAL(9,I107:I118)</f>
        <v>0</v>
      </c>
      <c r="J119" s="130"/>
    </row>
    <row r="120" spans="2:10" s="77" customFormat="1" ht="2.15" customHeight="1" thickTop="1" x14ac:dyDescent="0.35">
      <c r="B120" s="103"/>
      <c r="C120" s="93"/>
      <c r="D120" s="93"/>
      <c r="E120" s="93"/>
      <c r="F120" s="93"/>
      <c r="G120" s="93"/>
      <c r="H120" s="93"/>
      <c r="I120" s="133"/>
      <c r="J120" s="94"/>
    </row>
    <row r="121" spans="2:10" ht="13.5" thickBot="1" x14ac:dyDescent="0.4">
      <c r="B121" s="96" t="s">
        <v>59</v>
      </c>
      <c r="C121" s="107"/>
      <c r="D121" s="105"/>
      <c r="E121" s="105"/>
      <c r="F121" s="105"/>
      <c r="G121" s="106"/>
      <c r="H121" s="106"/>
      <c r="I121" s="136">
        <f>SUBTOTAL(9,I68:I120)</f>
        <v>0</v>
      </c>
      <c r="J121" s="108"/>
    </row>
    <row r="122" spans="2:10" x14ac:dyDescent="0.35">
      <c r="J122" s="81"/>
    </row>
  </sheetData>
  <autoFilter ref="H1:H122"/>
  <dataValidations count="1">
    <dataValidation type="list" allowBlank="1" showInputMessage="1" showErrorMessage="1" sqref="I4 I67">
      <formula1>rngCurrencies</formula1>
    </dataValidation>
  </dataValidations>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M75"/>
  <sheetViews>
    <sheetView zoomScale="70" zoomScaleNormal="70" workbookViewId="0">
      <pane xSplit="1" ySplit="2" topLeftCell="B30" activePane="bottomRight" state="frozen"/>
      <selection activeCell="D21" sqref="C21:D21"/>
      <selection pane="topRight" activeCell="D21" sqref="C21:D21"/>
      <selection pane="bottomLeft" activeCell="D21" sqref="C21:D21"/>
      <selection pane="bottomRight" activeCell="G81" sqref="G81"/>
    </sheetView>
  </sheetViews>
  <sheetFormatPr defaultRowHeight="14.5" x14ac:dyDescent="0.35"/>
  <cols>
    <col min="1" max="1" width="1.7265625" customWidth="1"/>
    <col min="2" max="2" width="20.7265625" customWidth="1"/>
    <col min="3" max="3" width="28.81640625" bestFit="1" customWidth="1"/>
    <col min="4" max="4" width="17.54296875" customWidth="1"/>
    <col min="5" max="5" width="10.54296875" bestFit="1" customWidth="1"/>
    <col min="6" max="14" width="10.54296875" customWidth="1"/>
    <col min="15" max="24" width="11.7265625" customWidth="1"/>
    <col min="25" max="25" width="17.26953125" customWidth="1"/>
    <col min="26" max="26" width="19.453125" customWidth="1"/>
    <col min="27" max="27" width="19.7265625" customWidth="1"/>
    <col min="28" max="28" width="15" style="7" bestFit="1" customWidth="1"/>
    <col min="29" max="29" width="23.7265625" style="7" customWidth="1"/>
    <col min="30" max="30" width="3.7265625" customWidth="1"/>
  </cols>
  <sheetData>
    <row r="1" spans="2:39" ht="95.5" x14ac:dyDescent="0.35">
      <c r="B1" s="197" t="s">
        <v>328</v>
      </c>
      <c r="C1" s="197" t="s">
        <v>329</v>
      </c>
      <c r="D1" s="197" t="s">
        <v>330</v>
      </c>
      <c r="E1" s="197" t="s">
        <v>198</v>
      </c>
      <c r="F1" s="197" t="s">
        <v>199</v>
      </c>
      <c r="G1" s="197" t="s">
        <v>200</v>
      </c>
      <c r="H1" s="197" t="s">
        <v>201</v>
      </c>
      <c r="I1" s="197" t="s">
        <v>202</v>
      </c>
      <c r="J1" s="197" t="s">
        <v>203</v>
      </c>
      <c r="K1" s="197" t="s">
        <v>204</v>
      </c>
      <c r="L1" s="197" t="s">
        <v>205</v>
      </c>
      <c r="M1" s="197" t="s">
        <v>206</v>
      </c>
      <c r="N1" s="197" t="s">
        <v>207</v>
      </c>
      <c r="O1" s="197" t="s">
        <v>208</v>
      </c>
      <c r="P1" s="197" t="s">
        <v>209</v>
      </c>
      <c r="Q1" s="197" t="s">
        <v>210</v>
      </c>
      <c r="R1" s="197" t="s">
        <v>211</v>
      </c>
      <c r="S1" s="197" t="s">
        <v>212</v>
      </c>
      <c r="T1" s="197" t="s">
        <v>213</v>
      </c>
      <c r="U1" s="197" t="s">
        <v>214</v>
      </c>
      <c r="V1" s="197" t="s">
        <v>215</v>
      </c>
      <c r="W1" s="197" t="s">
        <v>216</v>
      </c>
      <c r="X1" s="197" t="s">
        <v>217</v>
      </c>
      <c r="Y1" s="197" t="s">
        <v>331</v>
      </c>
      <c r="Z1" s="197"/>
      <c r="AA1" s="197" t="s">
        <v>332</v>
      </c>
      <c r="AB1" s="197" t="s">
        <v>326</v>
      </c>
      <c r="AC1" s="198" t="s">
        <v>327</v>
      </c>
      <c r="AD1" s="199"/>
      <c r="AE1" s="225" t="s">
        <v>117</v>
      </c>
      <c r="AF1" s="225"/>
      <c r="AI1" s="69"/>
      <c r="AJ1" s="69"/>
      <c r="AK1" s="69"/>
      <c r="AL1" s="69"/>
      <c r="AM1" s="69"/>
    </row>
    <row r="2" spans="2:39" ht="29" x14ac:dyDescent="0.35">
      <c r="B2" s="8" t="s">
        <v>12</v>
      </c>
      <c r="C2" s="8" t="s">
        <v>8</v>
      </c>
      <c r="D2" s="11" t="s">
        <v>0</v>
      </c>
      <c r="E2" s="13" t="s">
        <v>192</v>
      </c>
      <c r="F2" s="13" t="s">
        <v>193</v>
      </c>
      <c r="G2" s="13" t="s">
        <v>194</v>
      </c>
      <c r="H2" s="13" t="s">
        <v>195</v>
      </c>
      <c r="I2" s="13" t="s">
        <v>196</v>
      </c>
      <c r="J2" s="13" t="s">
        <v>197</v>
      </c>
      <c r="K2" s="13" t="s">
        <v>279</v>
      </c>
      <c r="L2" s="13" t="s">
        <v>355</v>
      </c>
      <c r="M2" s="13" t="s">
        <v>366</v>
      </c>
      <c r="N2" s="13" t="s">
        <v>518</v>
      </c>
      <c r="O2" s="13" t="s">
        <v>304</v>
      </c>
      <c r="P2" s="13" t="s">
        <v>305</v>
      </c>
      <c r="Q2" s="13" t="s">
        <v>306</v>
      </c>
      <c r="R2" s="13" t="s">
        <v>307</v>
      </c>
      <c r="S2" s="13" t="s">
        <v>308</v>
      </c>
      <c r="T2" s="13" t="s">
        <v>309</v>
      </c>
      <c r="U2" s="13" t="s">
        <v>310</v>
      </c>
      <c r="V2" s="13" t="s">
        <v>356</v>
      </c>
      <c r="W2" s="13" t="s">
        <v>365</v>
      </c>
      <c r="X2" s="13" t="s">
        <v>519</v>
      </c>
      <c r="Y2" s="13" t="s">
        <v>73</v>
      </c>
      <c r="Z2" s="19" t="s">
        <v>52</v>
      </c>
      <c r="AA2" s="8" t="s">
        <v>22</v>
      </c>
      <c r="AB2" s="12" t="s">
        <v>87</v>
      </c>
      <c r="AC2" s="12" t="s">
        <v>41</v>
      </c>
      <c r="AD2" s="1"/>
      <c r="AE2" s="164" t="s">
        <v>111</v>
      </c>
      <c r="AF2" s="63">
        <v>0</v>
      </c>
    </row>
    <row r="3" spans="2:39" ht="15" customHeight="1" x14ac:dyDescent="0.45">
      <c r="B3" s="45" t="s">
        <v>301</v>
      </c>
      <c r="C3" s="45" t="s">
        <v>93</v>
      </c>
      <c r="D3" s="47" t="s">
        <v>23</v>
      </c>
      <c r="E3" s="60" t="s">
        <v>106</v>
      </c>
      <c r="F3" s="60" t="s">
        <v>115</v>
      </c>
      <c r="G3" s="60" t="s">
        <v>116</v>
      </c>
      <c r="H3" s="60" t="s">
        <v>114</v>
      </c>
      <c r="I3" s="60" t="s">
        <v>110</v>
      </c>
      <c r="J3" s="60" t="s">
        <v>114</v>
      </c>
      <c r="K3" s="60" t="s">
        <v>116</v>
      </c>
      <c r="L3" s="60" t="s">
        <v>115</v>
      </c>
      <c r="M3" s="60" t="s">
        <v>106</v>
      </c>
      <c r="N3" s="60" t="s">
        <v>218</v>
      </c>
      <c r="O3" s="61" t="s">
        <v>261</v>
      </c>
      <c r="P3" s="61" t="s">
        <v>262</v>
      </c>
      <c r="Q3" s="61" t="s">
        <v>263</v>
      </c>
      <c r="R3" s="61" t="s">
        <v>264</v>
      </c>
      <c r="S3" s="61" t="s">
        <v>265</v>
      </c>
      <c r="T3" s="61" t="s">
        <v>266</v>
      </c>
      <c r="U3" s="61" t="s">
        <v>267</v>
      </c>
      <c r="V3" s="61" t="s">
        <v>268</v>
      </c>
      <c r="W3" s="61" t="s">
        <v>269</v>
      </c>
      <c r="X3" s="61" t="s">
        <v>270</v>
      </c>
      <c r="Y3" s="72" t="s">
        <v>219</v>
      </c>
      <c r="Z3" s="60"/>
      <c r="AA3" s="72" t="s">
        <v>220</v>
      </c>
      <c r="AB3" s="71" t="s">
        <v>221</v>
      </c>
      <c r="AC3" s="62" t="s">
        <v>94</v>
      </c>
      <c r="AD3" s="44"/>
      <c r="AE3" s="44" t="s">
        <v>92</v>
      </c>
    </row>
    <row r="4" spans="2:39" ht="15" customHeight="1" x14ac:dyDescent="0.35">
      <c r="B4" t="s">
        <v>457</v>
      </c>
      <c r="C4" t="s">
        <v>77</v>
      </c>
      <c r="D4" s="37"/>
      <c r="E4" s="73"/>
      <c r="F4" s="73"/>
      <c r="G4" s="73"/>
      <c r="H4" s="73"/>
      <c r="I4" s="73"/>
      <c r="J4" s="73"/>
      <c r="K4" s="73"/>
      <c r="L4" s="73"/>
      <c r="M4" s="73"/>
      <c r="N4" s="73"/>
      <c r="O4" s="64"/>
      <c r="P4" s="64"/>
      <c r="Q4" s="64"/>
      <c r="R4" s="64"/>
      <c r="S4" s="64"/>
      <c r="T4" s="64"/>
      <c r="U4" s="64"/>
      <c r="V4" s="64"/>
      <c r="W4" s="64"/>
      <c r="X4" s="64"/>
      <c r="Y4" s="5">
        <f t="array" ref="Y4">SUMPRODUCT(CLIN2_Labour102[[#This Row],[Man-Days
2023]:[Man-Days
2032]],CLIN2_Labour102[[#This Row],[Lab-rate
2023]:[Lab-rate
2032]])</f>
        <v>0</v>
      </c>
      <c r="Z4" s="9">
        <v>0</v>
      </c>
      <c r="AA4" s="70">
        <f>(CLIN2_Labour102[[#This Row],[Extended cost]]+CLIN2_Labour102[[#This Row],[Expat Allowance (ONLY if applicable)]])*$AF$2</f>
        <v>0</v>
      </c>
      <c r="AB4" s="70">
        <f>CLIN2_Labour102[[#This Row],[Extended cost]]+CLIN2_Labour102[[#This Row],[Expat Allowance (ONLY if applicable)]]+CLIN2_Labour102[[#This Row],[Profit ]]</f>
        <v>0</v>
      </c>
    </row>
    <row r="5" spans="2:39" ht="15" customHeight="1" x14ac:dyDescent="0.35">
      <c r="B5" t="s">
        <v>153</v>
      </c>
      <c r="C5" t="s">
        <v>77</v>
      </c>
      <c r="D5" s="37"/>
      <c r="E5" s="73"/>
      <c r="F5" s="73"/>
      <c r="G5" s="73"/>
      <c r="H5" s="73"/>
      <c r="I5" s="73"/>
      <c r="J5" s="73"/>
      <c r="K5" s="73"/>
      <c r="L5" s="73"/>
      <c r="M5" s="73"/>
      <c r="N5" s="73"/>
      <c r="O5" s="64"/>
      <c r="P5" s="64"/>
      <c r="Q5" s="64"/>
      <c r="R5" s="64"/>
      <c r="S5" s="64"/>
      <c r="T5" s="64"/>
      <c r="U5" s="64"/>
      <c r="V5" s="64"/>
      <c r="W5" s="64"/>
      <c r="X5" s="64"/>
      <c r="Y5" s="5">
        <f t="array" ref="Y5">SUMPRODUCT(CLIN2_Labour102[[#This Row],[Man-Days
2023]:[Man-Days
2032]],CLIN2_Labour102[[#This Row],[Lab-rate
2023]:[Lab-rate
2032]])</f>
        <v>0</v>
      </c>
      <c r="Z5" s="9"/>
      <c r="AA5" s="70">
        <f>(CLIN2_Labour102[[#This Row],[Extended cost]]+CLIN2_Labour102[[#This Row],[Expat Allowance (ONLY if applicable)]])*$AF$2</f>
        <v>0</v>
      </c>
      <c r="AB5" s="70">
        <f>CLIN2_Labour102[[#This Row],[Extended cost]]+CLIN2_Labour102[[#This Row],[Expat Allowance (ONLY if applicable)]]+CLIN2_Labour102[[#This Row],[Profit ]]</f>
        <v>0</v>
      </c>
    </row>
    <row r="6" spans="2:39" ht="15" customHeight="1" x14ac:dyDescent="0.35">
      <c r="B6" t="s">
        <v>154</v>
      </c>
      <c r="C6" t="s">
        <v>77</v>
      </c>
      <c r="D6" s="37"/>
      <c r="E6" s="73"/>
      <c r="F6" s="73"/>
      <c r="G6" s="73"/>
      <c r="H6" s="73"/>
      <c r="I6" s="73"/>
      <c r="J6" s="73"/>
      <c r="K6" s="73"/>
      <c r="L6" s="73"/>
      <c r="M6" s="73"/>
      <c r="N6" s="73"/>
      <c r="O6" s="64"/>
      <c r="P6" s="64"/>
      <c r="Q6" s="64"/>
      <c r="R6" s="64"/>
      <c r="S6" s="64"/>
      <c r="T6" s="64"/>
      <c r="U6" s="64"/>
      <c r="V6" s="64"/>
      <c r="W6" s="64"/>
      <c r="X6" s="64"/>
      <c r="Y6" s="5">
        <f t="array" ref="Y6">SUMPRODUCT(CLIN2_Labour102[[#This Row],[Man-Days
2023]:[Man-Days
2032]],CLIN2_Labour102[[#This Row],[Lab-rate
2023]:[Lab-rate
2032]])</f>
        <v>0</v>
      </c>
      <c r="Z6" s="9"/>
      <c r="AA6" s="70">
        <f>(CLIN2_Labour102[[#This Row],[Extended cost]]+CLIN2_Labour102[[#This Row],[Expat Allowance (ONLY if applicable)]])*$AF$2</f>
        <v>0</v>
      </c>
      <c r="AB6" s="70">
        <f>CLIN2_Labour102[[#This Row],[Extended cost]]+CLIN2_Labour102[[#This Row],[Expat Allowance (ONLY if applicable)]]+CLIN2_Labour102[[#This Row],[Profit ]]</f>
        <v>0</v>
      </c>
    </row>
    <row r="7" spans="2:39" ht="15" customHeight="1" x14ac:dyDescent="0.35">
      <c r="B7" t="s">
        <v>155</v>
      </c>
      <c r="C7" t="s">
        <v>77</v>
      </c>
      <c r="D7" s="37"/>
      <c r="E7" s="73"/>
      <c r="F7" s="73"/>
      <c r="G7" s="73"/>
      <c r="H7" s="73"/>
      <c r="I7" s="73"/>
      <c r="J7" s="73"/>
      <c r="K7" s="73"/>
      <c r="L7" s="73"/>
      <c r="M7" s="73"/>
      <c r="N7" s="73"/>
      <c r="O7" s="64"/>
      <c r="P7" s="64"/>
      <c r="Q7" s="64"/>
      <c r="R7" s="64"/>
      <c r="S7" s="64"/>
      <c r="T7" s="64"/>
      <c r="U7" s="64"/>
      <c r="V7" s="64"/>
      <c r="W7" s="64"/>
      <c r="X7" s="64"/>
      <c r="Y7" s="5">
        <f t="array" ref="Y7">SUMPRODUCT(CLIN2_Labour102[[#This Row],[Man-Days
2023]:[Man-Days
2032]],CLIN2_Labour102[[#This Row],[Lab-rate
2023]:[Lab-rate
2032]])</f>
        <v>0</v>
      </c>
      <c r="Z7" s="9"/>
      <c r="AA7" s="70">
        <f>(CLIN2_Labour102[[#This Row],[Extended cost]]+CLIN2_Labour102[[#This Row],[Expat Allowance (ONLY if applicable)]])*$AF$2</f>
        <v>0</v>
      </c>
      <c r="AB7" s="70">
        <f>CLIN2_Labour102[[#This Row],[Extended cost]]+CLIN2_Labour102[[#This Row],[Expat Allowance (ONLY if applicable)]]+CLIN2_Labour102[[#This Row],[Profit ]]</f>
        <v>0</v>
      </c>
    </row>
    <row r="8" spans="2:39" ht="15" customHeight="1" x14ac:dyDescent="0.35">
      <c r="B8" t="s">
        <v>458</v>
      </c>
      <c r="C8" t="s">
        <v>77</v>
      </c>
      <c r="D8" s="37"/>
      <c r="E8" s="73"/>
      <c r="F8" s="73"/>
      <c r="G8" s="73"/>
      <c r="H8" s="73"/>
      <c r="I8" s="73"/>
      <c r="J8" s="73"/>
      <c r="K8" s="73"/>
      <c r="L8" s="73"/>
      <c r="M8" s="73"/>
      <c r="N8" s="73"/>
      <c r="O8" s="64"/>
      <c r="P8" s="64"/>
      <c r="Q8" s="64"/>
      <c r="R8" s="64"/>
      <c r="S8" s="64"/>
      <c r="T8" s="64"/>
      <c r="U8" s="64"/>
      <c r="V8" s="64"/>
      <c r="W8" s="64"/>
      <c r="X8" s="64"/>
      <c r="Y8" s="5">
        <f t="array" ref="Y8">SUMPRODUCT(CLIN2_Labour102[[#This Row],[Man-Days
2023]:[Man-Days
2032]],CLIN2_Labour102[[#This Row],[Lab-rate
2023]:[Lab-rate
2032]])</f>
        <v>0</v>
      </c>
      <c r="Z8" s="9"/>
      <c r="AA8" s="70">
        <f>(CLIN2_Labour102[[#This Row],[Extended cost]]+CLIN2_Labour102[[#This Row],[Expat Allowance (ONLY if applicable)]])*$AF$2</f>
        <v>0</v>
      </c>
      <c r="AB8" s="70">
        <f>CLIN2_Labour102[[#This Row],[Extended cost]]+CLIN2_Labour102[[#This Row],[Expat Allowance (ONLY if applicable)]]+CLIN2_Labour102[[#This Row],[Profit ]]</f>
        <v>0</v>
      </c>
    </row>
    <row r="9" spans="2:39" ht="15" customHeight="1" x14ac:dyDescent="0.35">
      <c r="B9" t="s">
        <v>459</v>
      </c>
      <c r="C9" t="s">
        <v>77</v>
      </c>
      <c r="D9" s="37"/>
      <c r="E9" s="73"/>
      <c r="F9" s="73"/>
      <c r="G9" s="73"/>
      <c r="H9" s="73"/>
      <c r="I9" s="73"/>
      <c r="J9" s="73"/>
      <c r="K9" s="73"/>
      <c r="L9" s="73"/>
      <c r="M9" s="73"/>
      <c r="N9" s="73"/>
      <c r="O9" s="64"/>
      <c r="P9" s="64"/>
      <c r="Q9" s="64"/>
      <c r="R9" s="64"/>
      <c r="S9" s="64"/>
      <c r="T9" s="64"/>
      <c r="U9" s="64"/>
      <c r="V9" s="64"/>
      <c r="W9" s="64"/>
      <c r="X9" s="64"/>
      <c r="Y9" s="5">
        <f t="array" ref="Y9">SUMPRODUCT(CLIN2_Labour102[[#This Row],[Man-Days
2023]:[Man-Days
2032]],CLIN2_Labour102[[#This Row],[Lab-rate
2023]:[Lab-rate
2032]])</f>
        <v>0</v>
      </c>
      <c r="Z9" s="9"/>
      <c r="AA9" s="70">
        <f>(CLIN2_Labour102[[#This Row],[Extended cost]]+CLIN2_Labour102[[#This Row],[Expat Allowance (ONLY if applicable)]])*$AF$2</f>
        <v>0</v>
      </c>
      <c r="AB9" s="70">
        <f>CLIN2_Labour102[[#This Row],[Extended cost]]+CLIN2_Labour102[[#This Row],[Expat Allowance (ONLY if applicable)]]+CLIN2_Labour102[[#This Row],[Profit ]]</f>
        <v>0</v>
      </c>
    </row>
    <row r="10" spans="2:39" ht="15" customHeight="1" x14ac:dyDescent="0.35">
      <c r="B10" t="s">
        <v>460</v>
      </c>
      <c r="C10" t="s">
        <v>77</v>
      </c>
      <c r="D10" s="37"/>
      <c r="E10" s="73"/>
      <c r="F10" s="73"/>
      <c r="G10" s="73"/>
      <c r="H10" s="73"/>
      <c r="I10" s="73"/>
      <c r="J10" s="73"/>
      <c r="K10" s="73"/>
      <c r="L10" s="73"/>
      <c r="M10" s="73"/>
      <c r="N10" s="73"/>
      <c r="O10" s="64"/>
      <c r="P10" s="64"/>
      <c r="Q10" s="64"/>
      <c r="R10" s="64"/>
      <c r="S10" s="64"/>
      <c r="T10" s="64"/>
      <c r="U10" s="64"/>
      <c r="V10" s="64"/>
      <c r="W10" s="64"/>
      <c r="X10" s="64"/>
      <c r="Y10" s="5">
        <f t="array" ref="Y10">SUMPRODUCT(CLIN2_Labour102[[#This Row],[Man-Days
2023]:[Man-Days
2032]],CLIN2_Labour102[[#This Row],[Lab-rate
2023]:[Lab-rate
2032]])</f>
        <v>0</v>
      </c>
      <c r="Z10" s="9"/>
      <c r="AA10" s="70">
        <f>(CLIN2_Labour102[[#This Row],[Extended cost]]+CLIN2_Labour102[[#This Row],[Expat Allowance (ONLY if applicable)]])*$AF$2</f>
        <v>0</v>
      </c>
      <c r="AB10" s="70">
        <f>CLIN2_Labour102[[#This Row],[Extended cost]]+CLIN2_Labour102[[#This Row],[Expat Allowance (ONLY if applicable)]]+CLIN2_Labour102[[#This Row],[Profit ]]</f>
        <v>0</v>
      </c>
    </row>
    <row r="11" spans="2:39" ht="15" customHeight="1" x14ac:dyDescent="0.35">
      <c r="B11" t="s">
        <v>461</v>
      </c>
      <c r="C11" t="s">
        <v>77</v>
      </c>
      <c r="D11" s="37"/>
      <c r="E11" s="73"/>
      <c r="F11" s="73"/>
      <c r="G11" s="73"/>
      <c r="H11" s="73"/>
      <c r="I11" s="73"/>
      <c r="J11" s="73"/>
      <c r="K11" s="73"/>
      <c r="L11" s="73"/>
      <c r="M11" s="73"/>
      <c r="N11" s="73"/>
      <c r="O11" s="64"/>
      <c r="P11" s="64"/>
      <c r="Q11" s="64"/>
      <c r="R11" s="64"/>
      <c r="S11" s="64"/>
      <c r="T11" s="64"/>
      <c r="U11" s="64"/>
      <c r="V11" s="64"/>
      <c r="W11" s="64"/>
      <c r="X11" s="64"/>
      <c r="Y11" s="5">
        <f t="array" ref="Y11">SUMPRODUCT(CLIN2_Labour102[[#This Row],[Man-Days
2023]:[Man-Days
2032]],CLIN2_Labour102[[#This Row],[Lab-rate
2023]:[Lab-rate
2032]])</f>
        <v>0</v>
      </c>
      <c r="Z11" s="9"/>
      <c r="AA11" s="70">
        <f>(CLIN2_Labour102[[#This Row],[Extended cost]]+CLIN2_Labour102[[#This Row],[Expat Allowance (ONLY if applicable)]])*$AF$2</f>
        <v>0</v>
      </c>
      <c r="AB11" s="70">
        <f>CLIN2_Labour102[[#This Row],[Extended cost]]+CLIN2_Labour102[[#This Row],[Expat Allowance (ONLY if applicable)]]+CLIN2_Labour102[[#This Row],[Profit ]]</f>
        <v>0</v>
      </c>
    </row>
    <row r="12" spans="2:39" ht="15" customHeight="1" x14ac:dyDescent="0.35">
      <c r="B12" t="s">
        <v>462</v>
      </c>
      <c r="C12" t="s">
        <v>77</v>
      </c>
      <c r="D12" s="37"/>
      <c r="E12" s="73"/>
      <c r="F12" s="73"/>
      <c r="G12" s="73"/>
      <c r="H12" s="73"/>
      <c r="I12" s="73"/>
      <c r="J12" s="73"/>
      <c r="K12" s="73"/>
      <c r="L12" s="73"/>
      <c r="M12" s="73"/>
      <c r="N12" s="73"/>
      <c r="O12" s="64"/>
      <c r="P12" s="64"/>
      <c r="Q12" s="64"/>
      <c r="R12" s="64"/>
      <c r="S12" s="64"/>
      <c r="T12" s="64"/>
      <c r="U12" s="64"/>
      <c r="V12" s="64"/>
      <c r="W12" s="64"/>
      <c r="X12" s="64"/>
      <c r="Y12" s="5">
        <f t="array" ref="Y12">SUMPRODUCT(CLIN2_Labour102[[#This Row],[Man-Days
2023]:[Man-Days
2032]],CLIN2_Labour102[[#This Row],[Lab-rate
2023]:[Lab-rate
2032]])</f>
        <v>0</v>
      </c>
      <c r="Z12" s="9"/>
      <c r="AA12" s="70">
        <f>(CLIN2_Labour102[[#This Row],[Extended cost]]+CLIN2_Labour102[[#This Row],[Expat Allowance (ONLY if applicable)]])*$AF$2</f>
        <v>0</v>
      </c>
      <c r="AB12" s="70">
        <f>CLIN2_Labour102[[#This Row],[Extended cost]]+CLIN2_Labour102[[#This Row],[Expat Allowance (ONLY if applicable)]]+CLIN2_Labour102[[#This Row],[Profit ]]</f>
        <v>0</v>
      </c>
    </row>
    <row r="13" spans="2:39" ht="15" customHeight="1" x14ac:dyDescent="0.35">
      <c r="B13" t="s">
        <v>158</v>
      </c>
      <c r="C13" t="s">
        <v>77</v>
      </c>
      <c r="D13" s="37"/>
      <c r="E13" s="73"/>
      <c r="F13" s="73"/>
      <c r="G13" s="73"/>
      <c r="H13" s="73"/>
      <c r="I13" s="73"/>
      <c r="J13" s="73"/>
      <c r="K13" s="73"/>
      <c r="L13" s="73"/>
      <c r="M13" s="73"/>
      <c r="N13" s="73"/>
      <c r="O13" s="64"/>
      <c r="P13" s="64"/>
      <c r="Q13" s="64"/>
      <c r="R13" s="64"/>
      <c r="S13" s="64"/>
      <c r="T13" s="64"/>
      <c r="U13" s="64"/>
      <c r="V13" s="64"/>
      <c r="W13" s="64"/>
      <c r="X13" s="64"/>
      <c r="Y13" s="5">
        <f t="array" ref="Y13">SUMPRODUCT(CLIN2_Labour102[[#This Row],[Man-Days
2023]:[Man-Days
2032]],CLIN2_Labour102[[#This Row],[Lab-rate
2023]:[Lab-rate
2032]])</f>
        <v>0</v>
      </c>
      <c r="Z13" s="9"/>
      <c r="AA13" s="70">
        <f>(CLIN2_Labour102[[#This Row],[Extended cost]]+CLIN2_Labour102[[#This Row],[Expat Allowance (ONLY if applicable)]])*$AF$2</f>
        <v>0</v>
      </c>
      <c r="AB13" s="70">
        <f>CLIN2_Labour102[[#This Row],[Extended cost]]+CLIN2_Labour102[[#This Row],[Expat Allowance (ONLY if applicable)]]+CLIN2_Labour102[[#This Row],[Profit ]]</f>
        <v>0</v>
      </c>
    </row>
    <row r="14" spans="2:39" ht="15" customHeight="1" x14ac:dyDescent="0.35">
      <c r="B14" t="s">
        <v>159</v>
      </c>
      <c r="C14" t="s">
        <v>77</v>
      </c>
      <c r="D14" s="37"/>
      <c r="E14" s="73"/>
      <c r="F14" s="73"/>
      <c r="G14" s="73"/>
      <c r="H14" s="73"/>
      <c r="I14" s="73"/>
      <c r="J14" s="73"/>
      <c r="K14" s="73"/>
      <c r="L14" s="73"/>
      <c r="M14" s="73"/>
      <c r="N14" s="73"/>
      <c r="O14" s="64"/>
      <c r="P14" s="64"/>
      <c r="Q14" s="64"/>
      <c r="R14" s="64"/>
      <c r="S14" s="64"/>
      <c r="T14" s="64"/>
      <c r="U14" s="64"/>
      <c r="V14" s="64"/>
      <c r="W14" s="64"/>
      <c r="X14" s="64"/>
      <c r="Y14" s="5">
        <f t="array" ref="Y14">SUMPRODUCT(CLIN2_Labour102[[#This Row],[Man-Days
2023]:[Man-Days
2032]],CLIN2_Labour102[[#This Row],[Lab-rate
2023]:[Lab-rate
2032]])</f>
        <v>0</v>
      </c>
      <c r="Z14" s="9"/>
      <c r="AA14" s="70">
        <f>(CLIN2_Labour102[[#This Row],[Extended cost]]+CLIN2_Labour102[[#This Row],[Expat Allowance (ONLY if applicable)]])*$AF$2</f>
        <v>0</v>
      </c>
      <c r="AB14" s="70">
        <f>CLIN2_Labour102[[#This Row],[Extended cost]]+CLIN2_Labour102[[#This Row],[Expat Allowance (ONLY if applicable)]]+CLIN2_Labour102[[#This Row],[Profit ]]</f>
        <v>0</v>
      </c>
    </row>
    <row r="15" spans="2:39" ht="15" customHeight="1" x14ac:dyDescent="0.35">
      <c r="B15" t="s">
        <v>160</v>
      </c>
      <c r="C15" t="s">
        <v>77</v>
      </c>
      <c r="D15" s="37"/>
      <c r="E15" s="73"/>
      <c r="F15" s="73"/>
      <c r="G15" s="73"/>
      <c r="H15" s="73"/>
      <c r="I15" s="73"/>
      <c r="J15" s="73"/>
      <c r="K15" s="73"/>
      <c r="L15" s="73"/>
      <c r="M15" s="73"/>
      <c r="N15" s="73"/>
      <c r="O15" s="64"/>
      <c r="P15" s="64"/>
      <c r="Q15" s="64"/>
      <c r="R15" s="64"/>
      <c r="S15" s="64"/>
      <c r="T15" s="64"/>
      <c r="U15" s="64"/>
      <c r="V15" s="64"/>
      <c r="W15" s="64"/>
      <c r="X15" s="64"/>
      <c r="Y15" s="5">
        <f t="array" ref="Y15">SUMPRODUCT(CLIN2_Labour102[[#This Row],[Man-Days
2023]:[Man-Days
2032]],CLIN2_Labour102[[#This Row],[Lab-rate
2023]:[Lab-rate
2032]])</f>
        <v>0</v>
      </c>
      <c r="Z15" s="9"/>
      <c r="AA15" s="70">
        <f>(CLIN2_Labour102[[#This Row],[Extended cost]]+CLIN2_Labour102[[#This Row],[Expat Allowance (ONLY if applicable)]])*$AF$2</f>
        <v>0</v>
      </c>
      <c r="AB15" s="70">
        <f>CLIN2_Labour102[[#This Row],[Extended cost]]+CLIN2_Labour102[[#This Row],[Expat Allowance (ONLY if applicable)]]+CLIN2_Labour102[[#This Row],[Profit ]]</f>
        <v>0</v>
      </c>
    </row>
    <row r="16" spans="2:39" ht="15" customHeight="1" x14ac:dyDescent="0.35">
      <c r="B16" t="s">
        <v>463</v>
      </c>
      <c r="C16" t="s">
        <v>77</v>
      </c>
      <c r="D16" s="37"/>
      <c r="E16" s="73"/>
      <c r="F16" s="73"/>
      <c r="G16" s="73"/>
      <c r="H16" s="73"/>
      <c r="I16" s="73"/>
      <c r="J16" s="73"/>
      <c r="K16" s="73"/>
      <c r="L16" s="73"/>
      <c r="M16" s="73"/>
      <c r="N16" s="73"/>
      <c r="O16" s="64"/>
      <c r="P16" s="64"/>
      <c r="Q16" s="64"/>
      <c r="R16" s="64"/>
      <c r="S16" s="64"/>
      <c r="T16" s="64"/>
      <c r="U16" s="64"/>
      <c r="V16" s="64"/>
      <c r="W16" s="64"/>
      <c r="X16" s="64"/>
      <c r="Y16" s="5">
        <f t="array" ref="Y16">SUMPRODUCT(CLIN2_Labour102[[#This Row],[Man-Days
2023]:[Man-Days
2032]],CLIN2_Labour102[[#This Row],[Lab-rate
2023]:[Lab-rate
2032]])</f>
        <v>0</v>
      </c>
      <c r="Z16" s="9"/>
      <c r="AA16" s="70">
        <f>(CLIN2_Labour102[[#This Row],[Extended cost]]+CLIN2_Labour102[[#This Row],[Expat Allowance (ONLY if applicable)]])*$AF$2</f>
        <v>0</v>
      </c>
      <c r="AB16" s="70">
        <f>CLIN2_Labour102[[#This Row],[Extended cost]]+CLIN2_Labour102[[#This Row],[Expat Allowance (ONLY if applicable)]]+CLIN2_Labour102[[#This Row],[Profit ]]</f>
        <v>0</v>
      </c>
    </row>
    <row r="17" spans="2:28" ht="15" customHeight="1" x14ac:dyDescent="0.35">
      <c r="B17" t="s">
        <v>464</v>
      </c>
      <c r="C17" t="s">
        <v>77</v>
      </c>
      <c r="D17" s="37"/>
      <c r="E17" s="73"/>
      <c r="F17" s="73"/>
      <c r="G17" s="73"/>
      <c r="H17" s="73"/>
      <c r="I17" s="73"/>
      <c r="J17" s="73"/>
      <c r="K17" s="73"/>
      <c r="L17" s="73"/>
      <c r="M17" s="73"/>
      <c r="N17" s="73"/>
      <c r="O17" s="64"/>
      <c r="P17" s="64"/>
      <c r="Q17" s="64"/>
      <c r="R17" s="64"/>
      <c r="S17" s="64"/>
      <c r="T17" s="64"/>
      <c r="U17" s="64"/>
      <c r="V17" s="64"/>
      <c r="W17" s="64"/>
      <c r="X17" s="64"/>
      <c r="Y17" s="5">
        <f t="array" ref="Y17">SUMPRODUCT(CLIN2_Labour102[[#This Row],[Man-Days
2023]:[Man-Days
2032]],CLIN2_Labour102[[#This Row],[Lab-rate
2023]:[Lab-rate
2032]])</f>
        <v>0</v>
      </c>
      <c r="Z17" s="9"/>
      <c r="AA17" s="70">
        <f>(CLIN2_Labour102[[#This Row],[Extended cost]]+CLIN2_Labour102[[#This Row],[Expat Allowance (ONLY if applicable)]])*$AF$2</f>
        <v>0</v>
      </c>
      <c r="AB17" s="70">
        <f>CLIN2_Labour102[[#This Row],[Extended cost]]+CLIN2_Labour102[[#This Row],[Expat Allowance (ONLY if applicable)]]+CLIN2_Labour102[[#This Row],[Profit ]]</f>
        <v>0</v>
      </c>
    </row>
    <row r="18" spans="2:28" ht="15" customHeight="1" x14ac:dyDescent="0.35">
      <c r="B18" t="s">
        <v>465</v>
      </c>
      <c r="C18" t="s">
        <v>77</v>
      </c>
      <c r="D18" s="37"/>
      <c r="E18" s="73"/>
      <c r="F18" s="73"/>
      <c r="G18" s="73"/>
      <c r="H18" s="73"/>
      <c r="I18" s="73"/>
      <c r="J18" s="73"/>
      <c r="K18" s="73"/>
      <c r="L18" s="73"/>
      <c r="M18" s="73"/>
      <c r="N18" s="73"/>
      <c r="O18" s="64"/>
      <c r="P18" s="64"/>
      <c r="Q18" s="64"/>
      <c r="R18" s="64"/>
      <c r="S18" s="64"/>
      <c r="T18" s="64"/>
      <c r="U18" s="64"/>
      <c r="V18" s="64"/>
      <c r="W18" s="64"/>
      <c r="X18" s="64"/>
      <c r="Y18" s="5">
        <f t="array" ref="Y18">SUMPRODUCT(CLIN2_Labour102[[#This Row],[Man-Days
2023]:[Man-Days
2032]],CLIN2_Labour102[[#This Row],[Lab-rate
2023]:[Lab-rate
2032]])</f>
        <v>0</v>
      </c>
      <c r="Z18" s="9"/>
      <c r="AA18" s="70">
        <f>(CLIN2_Labour102[[#This Row],[Extended cost]]+CLIN2_Labour102[[#This Row],[Expat Allowance (ONLY if applicable)]])*$AF$2</f>
        <v>0</v>
      </c>
      <c r="AB18" s="70">
        <f>CLIN2_Labour102[[#This Row],[Extended cost]]+CLIN2_Labour102[[#This Row],[Expat Allowance (ONLY if applicable)]]+CLIN2_Labour102[[#This Row],[Profit ]]</f>
        <v>0</v>
      </c>
    </row>
    <row r="19" spans="2:28" ht="15" customHeight="1" x14ac:dyDescent="0.35">
      <c r="B19" t="s">
        <v>466</v>
      </c>
      <c r="C19" t="s">
        <v>77</v>
      </c>
      <c r="D19" s="37"/>
      <c r="E19" s="73"/>
      <c r="F19" s="73"/>
      <c r="G19" s="73"/>
      <c r="H19" s="73"/>
      <c r="I19" s="73"/>
      <c r="J19" s="73"/>
      <c r="K19" s="73"/>
      <c r="L19" s="73"/>
      <c r="M19" s="73"/>
      <c r="N19" s="73"/>
      <c r="O19" s="64"/>
      <c r="P19" s="64"/>
      <c r="Q19" s="64"/>
      <c r="R19" s="64"/>
      <c r="S19" s="64"/>
      <c r="T19" s="64"/>
      <c r="U19" s="64"/>
      <c r="V19" s="64"/>
      <c r="W19" s="64"/>
      <c r="X19" s="64"/>
      <c r="Y19" s="5">
        <f t="array" ref="Y19">SUMPRODUCT(CLIN2_Labour102[[#This Row],[Man-Days
2023]:[Man-Days
2032]],CLIN2_Labour102[[#This Row],[Lab-rate
2023]:[Lab-rate
2032]])</f>
        <v>0</v>
      </c>
      <c r="Z19" s="9"/>
      <c r="AA19" s="70">
        <f>(CLIN2_Labour102[[#This Row],[Extended cost]]+CLIN2_Labour102[[#This Row],[Expat Allowance (ONLY if applicable)]])*$AF$2</f>
        <v>0</v>
      </c>
      <c r="AB19" s="70">
        <f>CLIN2_Labour102[[#This Row],[Extended cost]]+CLIN2_Labour102[[#This Row],[Expat Allowance (ONLY if applicable)]]+CLIN2_Labour102[[#This Row],[Profit ]]</f>
        <v>0</v>
      </c>
    </row>
    <row r="20" spans="2:28" ht="15" customHeight="1" x14ac:dyDescent="0.35">
      <c r="B20" t="s">
        <v>467</v>
      </c>
      <c r="C20" t="s">
        <v>77</v>
      </c>
      <c r="D20" s="37"/>
      <c r="E20" s="73"/>
      <c r="F20" s="73"/>
      <c r="G20" s="73"/>
      <c r="H20" s="73"/>
      <c r="I20" s="73"/>
      <c r="J20" s="73"/>
      <c r="K20" s="73"/>
      <c r="L20" s="73"/>
      <c r="M20" s="73"/>
      <c r="N20" s="73"/>
      <c r="O20" s="64"/>
      <c r="P20" s="64"/>
      <c r="Q20" s="64"/>
      <c r="R20" s="64"/>
      <c r="S20" s="64"/>
      <c r="T20" s="64"/>
      <c r="U20" s="64"/>
      <c r="V20" s="64"/>
      <c r="W20" s="64"/>
      <c r="X20" s="64"/>
      <c r="Y20" s="5">
        <f t="array" ref="Y20">SUMPRODUCT(CLIN2_Labour102[[#This Row],[Man-Days
2023]:[Man-Days
2032]],CLIN2_Labour102[[#This Row],[Lab-rate
2023]:[Lab-rate
2032]])</f>
        <v>0</v>
      </c>
      <c r="Z20" s="9"/>
      <c r="AA20" s="70">
        <f>(CLIN2_Labour102[[#This Row],[Extended cost]]+CLIN2_Labour102[[#This Row],[Expat Allowance (ONLY if applicable)]])*$AF$2</f>
        <v>0</v>
      </c>
      <c r="AB20" s="70">
        <f>CLIN2_Labour102[[#This Row],[Extended cost]]+CLIN2_Labour102[[#This Row],[Expat Allowance (ONLY if applicable)]]+CLIN2_Labour102[[#This Row],[Profit ]]</f>
        <v>0</v>
      </c>
    </row>
    <row r="21" spans="2:28" ht="15" customHeight="1" x14ac:dyDescent="0.35">
      <c r="B21" t="s">
        <v>468</v>
      </c>
      <c r="C21" t="s">
        <v>77</v>
      </c>
      <c r="D21" s="37"/>
      <c r="E21" s="73"/>
      <c r="F21" s="73"/>
      <c r="G21" s="73"/>
      <c r="H21" s="73"/>
      <c r="I21" s="73"/>
      <c r="J21" s="73"/>
      <c r="K21" s="73"/>
      <c r="L21" s="73"/>
      <c r="M21" s="73"/>
      <c r="N21" s="73"/>
      <c r="O21" s="64"/>
      <c r="P21" s="64"/>
      <c r="Q21" s="64"/>
      <c r="R21" s="64"/>
      <c r="S21" s="64"/>
      <c r="T21" s="64"/>
      <c r="U21" s="64"/>
      <c r="V21" s="64"/>
      <c r="W21" s="64"/>
      <c r="X21" s="64"/>
      <c r="Y21" s="5">
        <f t="array" ref="Y21">SUMPRODUCT(CLIN2_Labour102[[#This Row],[Man-Days
2023]:[Man-Days
2032]],CLIN2_Labour102[[#This Row],[Lab-rate
2023]:[Lab-rate
2032]])</f>
        <v>0</v>
      </c>
      <c r="Z21" s="9"/>
      <c r="AA21" s="70">
        <f>(CLIN2_Labour102[[#This Row],[Extended cost]]+CLIN2_Labour102[[#This Row],[Expat Allowance (ONLY if applicable)]])*$AF$2</f>
        <v>0</v>
      </c>
      <c r="AB21" s="70">
        <f>CLIN2_Labour102[[#This Row],[Extended cost]]+CLIN2_Labour102[[#This Row],[Expat Allowance (ONLY if applicable)]]+CLIN2_Labour102[[#This Row],[Profit ]]</f>
        <v>0</v>
      </c>
    </row>
    <row r="22" spans="2:28" ht="15" customHeight="1" x14ac:dyDescent="0.35">
      <c r="B22" t="s">
        <v>469</v>
      </c>
      <c r="C22" t="s">
        <v>77</v>
      </c>
      <c r="D22" s="37"/>
      <c r="E22" s="73"/>
      <c r="F22" s="73"/>
      <c r="G22" s="73"/>
      <c r="H22" s="73"/>
      <c r="I22" s="73"/>
      <c r="J22" s="73"/>
      <c r="K22" s="73"/>
      <c r="L22" s="73"/>
      <c r="M22" s="73"/>
      <c r="N22" s="73"/>
      <c r="O22" s="64"/>
      <c r="P22" s="64"/>
      <c r="Q22" s="64"/>
      <c r="R22" s="64"/>
      <c r="S22" s="64"/>
      <c r="T22" s="64"/>
      <c r="U22" s="64"/>
      <c r="V22" s="64"/>
      <c r="W22" s="64"/>
      <c r="X22" s="64"/>
      <c r="Y22" s="5">
        <f t="array" ref="Y22">SUMPRODUCT(CLIN2_Labour102[[#This Row],[Man-Days
2023]:[Man-Days
2032]],CLIN2_Labour102[[#This Row],[Lab-rate
2023]:[Lab-rate
2032]])</f>
        <v>0</v>
      </c>
      <c r="Z22" s="9"/>
      <c r="AA22" s="70">
        <f>(CLIN2_Labour102[[#This Row],[Extended cost]]+CLIN2_Labour102[[#This Row],[Expat Allowance (ONLY if applicable)]])*$AF$2</f>
        <v>0</v>
      </c>
      <c r="AB22" s="70">
        <f>CLIN2_Labour102[[#This Row],[Extended cost]]+CLIN2_Labour102[[#This Row],[Expat Allowance (ONLY if applicable)]]+CLIN2_Labour102[[#This Row],[Profit ]]</f>
        <v>0</v>
      </c>
    </row>
    <row r="23" spans="2:28" ht="15" customHeight="1" x14ac:dyDescent="0.35">
      <c r="B23" t="s">
        <v>470</v>
      </c>
      <c r="C23" t="s">
        <v>77</v>
      </c>
      <c r="D23" s="37"/>
      <c r="E23" s="73"/>
      <c r="F23" s="73"/>
      <c r="G23" s="73"/>
      <c r="H23" s="73"/>
      <c r="I23" s="73"/>
      <c r="J23" s="73"/>
      <c r="K23" s="73"/>
      <c r="L23" s="73"/>
      <c r="M23" s="73"/>
      <c r="N23" s="73"/>
      <c r="O23" s="64"/>
      <c r="P23" s="64"/>
      <c r="Q23" s="64"/>
      <c r="R23" s="64"/>
      <c r="S23" s="64"/>
      <c r="T23" s="64"/>
      <c r="U23" s="64"/>
      <c r="V23" s="64"/>
      <c r="W23" s="64"/>
      <c r="X23" s="64"/>
      <c r="Y23" s="5">
        <f t="array" ref="Y23">SUMPRODUCT(CLIN2_Labour102[[#This Row],[Man-Days
2023]:[Man-Days
2032]],CLIN2_Labour102[[#This Row],[Lab-rate
2023]:[Lab-rate
2032]])</f>
        <v>0</v>
      </c>
      <c r="Z23" s="9"/>
      <c r="AA23" s="70">
        <f>(CLIN2_Labour102[[#This Row],[Extended cost]]+CLIN2_Labour102[[#This Row],[Expat Allowance (ONLY if applicable)]])*$AF$2</f>
        <v>0</v>
      </c>
      <c r="AB23" s="70">
        <f>CLIN2_Labour102[[#This Row],[Extended cost]]+CLIN2_Labour102[[#This Row],[Expat Allowance (ONLY if applicable)]]+CLIN2_Labour102[[#This Row],[Profit ]]</f>
        <v>0</v>
      </c>
    </row>
    <row r="24" spans="2:28" ht="15" customHeight="1" x14ac:dyDescent="0.35">
      <c r="B24" t="s">
        <v>471</v>
      </c>
      <c r="C24" t="s">
        <v>77</v>
      </c>
      <c r="D24" s="37"/>
      <c r="E24" s="73"/>
      <c r="F24" s="73"/>
      <c r="G24" s="73"/>
      <c r="H24" s="73"/>
      <c r="I24" s="73"/>
      <c r="J24" s="73"/>
      <c r="K24" s="73"/>
      <c r="L24" s="73"/>
      <c r="M24" s="73"/>
      <c r="N24" s="73"/>
      <c r="O24" s="64"/>
      <c r="P24" s="64"/>
      <c r="Q24" s="64"/>
      <c r="R24" s="64"/>
      <c r="S24" s="64"/>
      <c r="T24" s="64"/>
      <c r="U24" s="64"/>
      <c r="V24" s="64"/>
      <c r="W24" s="64"/>
      <c r="X24" s="64"/>
      <c r="Y24" s="5">
        <f t="array" ref="Y24">SUMPRODUCT(CLIN2_Labour102[[#This Row],[Man-Days
2023]:[Man-Days
2032]],CLIN2_Labour102[[#This Row],[Lab-rate
2023]:[Lab-rate
2032]])</f>
        <v>0</v>
      </c>
      <c r="Z24" s="9"/>
      <c r="AA24" s="70">
        <f>(CLIN2_Labour102[[#This Row],[Extended cost]]+CLIN2_Labour102[[#This Row],[Expat Allowance (ONLY if applicable)]])*$AF$2</f>
        <v>0</v>
      </c>
      <c r="AB24" s="70">
        <f>CLIN2_Labour102[[#This Row],[Extended cost]]+CLIN2_Labour102[[#This Row],[Expat Allowance (ONLY if applicable)]]+CLIN2_Labour102[[#This Row],[Profit ]]</f>
        <v>0</v>
      </c>
    </row>
    <row r="25" spans="2:28" ht="15" customHeight="1" x14ac:dyDescent="0.35">
      <c r="B25" t="s">
        <v>472</v>
      </c>
      <c r="C25" t="s">
        <v>77</v>
      </c>
      <c r="D25" s="37"/>
      <c r="E25" s="73"/>
      <c r="F25" s="73"/>
      <c r="G25" s="73"/>
      <c r="H25" s="73"/>
      <c r="I25" s="73"/>
      <c r="J25" s="73"/>
      <c r="K25" s="73"/>
      <c r="L25" s="73"/>
      <c r="M25" s="73"/>
      <c r="N25" s="73"/>
      <c r="O25" s="64"/>
      <c r="P25" s="64"/>
      <c r="Q25" s="64"/>
      <c r="R25" s="64"/>
      <c r="S25" s="64"/>
      <c r="T25" s="64"/>
      <c r="U25" s="64"/>
      <c r="V25" s="64"/>
      <c r="W25" s="64"/>
      <c r="X25" s="64"/>
      <c r="Y25" s="5">
        <f t="array" ref="Y25">SUMPRODUCT(CLIN2_Labour102[[#This Row],[Man-Days
2023]:[Man-Days
2032]],CLIN2_Labour102[[#This Row],[Lab-rate
2023]:[Lab-rate
2032]])</f>
        <v>0</v>
      </c>
      <c r="Z25" s="9"/>
      <c r="AA25" s="70">
        <f>(CLIN2_Labour102[[#This Row],[Extended cost]]+CLIN2_Labour102[[#This Row],[Expat Allowance (ONLY if applicable)]])*$AF$2</f>
        <v>0</v>
      </c>
      <c r="AB25" s="70">
        <f>CLIN2_Labour102[[#This Row],[Extended cost]]+CLIN2_Labour102[[#This Row],[Expat Allowance (ONLY if applicable)]]+CLIN2_Labour102[[#This Row],[Profit ]]</f>
        <v>0</v>
      </c>
    </row>
    <row r="26" spans="2:28" ht="15" customHeight="1" x14ac:dyDescent="0.35">
      <c r="B26" t="s">
        <v>473</v>
      </c>
      <c r="C26" t="s">
        <v>77</v>
      </c>
      <c r="D26" s="37"/>
      <c r="E26" s="73"/>
      <c r="F26" s="73"/>
      <c r="G26" s="73"/>
      <c r="H26" s="73"/>
      <c r="I26" s="73"/>
      <c r="J26" s="73"/>
      <c r="K26" s="73"/>
      <c r="L26" s="73"/>
      <c r="M26" s="73"/>
      <c r="N26" s="73"/>
      <c r="O26" s="64"/>
      <c r="P26" s="64"/>
      <c r="Q26" s="64"/>
      <c r="R26" s="64"/>
      <c r="S26" s="64"/>
      <c r="T26" s="64"/>
      <c r="U26" s="64"/>
      <c r="V26" s="64"/>
      <c r="W26" s="64"/>
      <c r="X26" s="64"/>
      <c r="Y26" s="5">
        <f t="array" ref="Y26">SUMPRODUCT(CLIN2_Labour102[[#This Row],[Man-Days
2023]:[Man-Days
2032]],CLIN2_Labour102[[#This Row],[Lab-rate
2023]:[Lab-rate
2032]])</f>
        <v>0</v>
      </c>
      <c r="Z26" s="9"/>
      <c r="AA26" s="70">
        <f>(CLIN2_Labour102[[#This Row],[Extended cost]]+CLIN2_Labour102[[#This Row],[Expat Allowance (ONLY if applicable)]])*$AF$2</f>
        <v>0</v>
      </c>
      <c r="AB26" s="70">
        <f>CLIN2_Labour102[[#This Row],[Extended cost]]+CLIN2_Labour102[[#This Row],[Expat Allowance (ONLY if applicable)]]+CLIN2_Labour102[[#This Row],[Profit ]]</f>
        <v>0</v>
      </c>
    </row>
    <row r="27" spans="2:28" ht="15" customHeight="1" x14ac:dyDescent="0.35">
      <c r="B27" t="s">
        <v>474</v>
      </c>
      <c r="C27" t="s">
        <v>77</v>
      </c>
      <c r="D27" s="37"/>
      <c r="E27" s="73"/>
      <c r="F27" s="73"/>
      <c r="G27" s="73"/>
      <c r="H27" s="73"/>
      <c r="I27" s="73"/>
      <c r="J27" s="73"/>
      <c r="K27" s="73"/>
      <c r="L27" s="73"/>
      <c r="M27" s="73"/>
      <c r="N27" s="73"/>
      <c r="O27" s="64"/>
      <c r="P27" s="64"/>
      <c r="Q27" s="64"/>
      <c r="R27" s="64"/>
      <c r="S27" s="64"/>
      <c r="T27" s="64"/>
      <c r="U27" s="64"/>
      <c r="V27" s="64"/>
      <c r="W27" s="64"/>
      <c r="X27" s="64"/>
      <c r="Y27" s="5">
        <f t="array" ref="Y27">SUMPRODUCT(CLIN2_Labour102[[#This Row],[Man-Days
2023]:[Man-Days
2032]],CLIN2_Labour102[[#This Row],[Lab-rate
2023]:[Lab-rate
2032]])</f>
        <v>0</v>
      </c>
      <c r="Z27" s="9"/>
      <c r="AA27" s="70">
        <f>(CLIN2_Labour102[[#This Row],[Extended cost]]+CLIN2_Labour102[[#This Row],[Expat Allowance (ONLY if applicable)]])*$AF$2</f>
        <v>0</v>
      </c>
      <c r="AB27" s="70">
        <f>CLIN2_Labour102[[#This Row],[Extended cost]]+CLIN2_Labour102[[#This Row],[Expat Allowance (ONLY if applicable)]]+CLIN2_Labour102[[#This Row],[Profit ]]</f>
        <v>0</v>
      </c>
    </row>
    <row r="28" spans="2:28" ht="15" customHeight="1" x14ac:dyDescent="0.35">
      <c r="B28" t="s">
        <v>475</v>
      </c>
      <c r="C28" t="s">
        <v>77</v>
      </c>
      <c r="D28" s="37"/>
      <c r="E28" s="73"/>
      <c r="F28" s="73"/>
      <c r="G28" s="73"/>
      <c r="H28" s="73"/>
      <c r="I28" s="73"/>
      <c r="J28" s="73"/>
      <c r="K28" s="73"/>
      <c r="L28" s="73"/>
      <c r="M28" s="73"/>
      <c r="N28" s="73"/>
      <c r="O28" s="64"/>
      <c r="P28" s="64"/>
      <c r="Q28" s="64"/>
      <c r="R28" s="64"/>
      <c r="S28" s="64"/>
      <c r="T28" s="64"/>
      <c r="U28" s="64"/>
      <c r="V28" s="64"/>
      <c r="W28" s="64"/>
      <c r="X28" s="64"/>
      <c r="Y28" s="5">
        <f t="array" ref="Y28">SUMPRODUCT(CLIN2_Labour102[[#This Row],[Man-Days
2023]:[Man-Days
2032]],CLIN2_Labour102[[#This Row],[Lab-rate
2023]:[Lab-rate
2032]])</f>
        <v>0</v>
      </c>
      <c r="Z28" s="9"/>
      <c r="AA28" s="70">
        <f>(CLIN2_Labour102[[#This Row],[Extended cost]]+CLIN2_Labour102[[#This Row],[Expat Allowance (ONLY if applicable)]])*$AF$2</f>
        <v>0</v>
      </c>
      <c r="AB28" s="70">
        <f>CLIN2_Labour102[[#This Row],[Extended cost]]+CLIN2_Labour102[[#This Row],[Expat Allowance (ONLY if applicable)]]+CLIN2_Labour102[[#This Row],[Profit ]]</f>
        <v>0</v>
      </c>
    </row>
    <row r="29" spans="2:28" ht="15" customHeight="1" x14ac:dyDescent="0.35">
      <c r="B29" t="s">
        <v>476</v>
      </c>
      <c r="C29" t="s">
        <v>77</v>
      </c>
      <c r="D29" s="37"/>
      <c r="E29" s="73"/>
      <c r="F29" s="73"/>
      <c r="G29" s="73"/>
      <c r="H29" s="73"/>
      <c r="I29" s="73"/>
      <c r="J29" s="73"/>
      <c r="K29" s="73"/>
      <c r="L29" s="73"/>
      <c r="M29" s="73"/>
      <c r="N29" s="73"/>
      <c r="O29" s="64"/>
      <c r="P29" s="64"/>
      <c r="Q29" s="64"/>
      <c r="R29" s="64"/>
      <c r="S29" s="64"/>
      <c r="T29" s="64"/>
      <c r="U29" s="64"/>
      <c r="V29" s="64"/>
      <c r="W29" s="64"/>
      <c r="X29" s="64"/>
      <c r="Y29" s="5">
        <f t="array" ref="Y29">SUMPRODUCT(CLIN2_Labour102[[#This Row],[Man-Days
2023]:[Man-Days
2032]],CLIN2_Labour102[[#This Row],[Lab-rate
2023]:[Lab-rate
2032]])</f>
        <v>0</v>
      </c>
      <c r="Z29" s="9"/>
      <c r="AA29" s="70">
        <f>(CLIN2_Labour102[[#This Row],[Extended cost]]+CLIN2_Labour102[[#This Row],[Expat Allowance (ONLY if applicable)]])*$AF$2</f>
        <v>0</v>
      </c>
      <c r="AB29" s="70">
        <f>CLIN2_Labour102[[#This Row],[Extended cost]]+CLIN2_Labour102[[#This Row],[Expat Allowance (ONLY if applicable)]]+CLIN2_Labour102[[#This Row],[Profit ]]</f>
        <v>0</v>
      </c>
    </row>
    <row r="30" spans="2:28" ht="15" customHeight="1" x14ac:dyDescent="0.35">
      <c r="B30" t="s">
        <v>477</v>
      </c>
      <c r="C30" t="s">
        <v>77</v>
      </c>
      <c r="D30" s="37"/>
      <c r="E30" s="73"/>
      <c r="F30" s="73"/>
      <c r="G30" s="73"/>
      <c r="H30" s="73"/>
      <c r="I30" s="73"/>
      <c r="J30" s="73"/>
      <c r="K30" s="73"/>
      <c r="L30" s="73"/>
      <c r="M30" s="73"/>
      <c r="N30" s="73"/>
      <c r="O30" s="64"/>
      <c r="P30" s="64"/>
      <c r="Q30" s="64"/>
      <c r="R30" s="64"/>
      <c r="S30" s="64"/>
      <c r="T30" s="64"/>
      <c r="U30" s="64"/>
      <c r="V30" s="64"/>
      <c r="W30" s="64"/>
      <c r="X30" s="64"/>
      <c r="Y30" s="5">
        <f t="array" ref="Y30">SUMPRODUCT(CLIN2_Labour102[[#This Row],[Man-Days
2023]:[Man-Days
2032]],CLIN2_Labour102[[#This Row],[Lab-rate
2023]:[Lab-rate
2032]])</f>
        <v>0</v>
      </c>
      <c r="Z30" s="9"/>
      <c r="AA30" s="70">
        <f>(CLIN2_Labour102[[#This Row],[Extended cost]]+CLIN2_Labour102[[#This Row],[Expat Allowance (ONLY if applicable)]])*$AF$2</f>
        <v>0</v>
      </c>
      <c r="AB30" s="70">
        <f>CLIN2_Labour102[[#This Row],[Extended cost]]+CLIN2_Labour102[[#This Row],[Expat Allowance (ONLY if applicable)]]+CLIN2_Labour102[[#This Row],[Profit ]]</f>
        <v>0</v>
      </c>
    </row>
    <row r="31" spans="2:28" ht="15" customHeight="1" x14ac:dyDescent="0.35">
      <c r="B31" t="s">
        <v>478</v>
      </c>
      <c r="C31" t="s">
        <v>77</v>
      </c>
      <c r="D31" s="37"/>
      <c r="E31" s="73"/>
      <c r="F31" s="73"/>
      <c r="G31" s="73"/>
      <c r="H31" s="73"/>
      <c r="I31" s="73"/>
      <c r="J31" s="73"/>
      <c r="K31" s="73"/>
      <c r="L31" s="73"/>
      <c r="M31" s="73"/>
      <c r="N31" s="73"/>
      <c r="O31" s="64"/>
      <c r="P31" s="64"/>
      <c r="Q31" s="64"/>
      <c r="R31" s="64"/>
      <c r="S31" s="64"/>
      <c r="T31" s="64"/>
      <c r="U31" s="64"/>
      <c r="V31" s="64"/>
      <c r="W31" s="64"/>
      <c r="X31" s="64"/>
      <c r="Y31" s="5">
        <f t="array" ref="Y31">SUMPRODUCT(CLIN2_Labour102[[#This Row],[Man-Days
2023]:[Man-Days
2032]],CLIN2_Labour102[[#This Row],[Lab-rate
2023]:[Lab-rate
2032]])</f>
        <v>0</v>
      </c>
      <c r="Z31" s="9"/>
      <c r="AA31" s="70">
        <f>(CLIN2_Labour102[[#This Row],[Extended cost]]+CLIN2_Labour102[[#This Row],[Expat Allowance (ONLY if applicable)]])*$AF$2</f>
        <v>0</v>
      </c>
      <c r="AB31" s="70">
        <f>CLIN2_Labour102[[#This Row],[Extended cost]]+CLIN2_Labour102[[#This Row],[Expat Allowance (ONLY if applicable)]]+CLIN2_Labour102[[#This Row],[Profit ]]</f>
        <v>0</v>
      </c>
    </row>
    <row r="32" spans="2:28" ht="15" customHeight="1" x14ac:dyDescent="0.35">
      <c r="B32" t="s">
        <v>479</v>
      </c>
      <c r="C32" t="s">
        <v>77</v>
      </c>
      <c r="D32" s="37"/>
      <c r="E32" s="73"/>
      <c r="F32" s="73"/>
      <c r="G32" s="73"/>
      <c r="H32" s="73"/>
      <c r="I32" s="73"/>
      <c r="J32" s="73"/>
      <c r="K32" s="73"/>
      <c r="L32" s="73"/>
      <c r="M32" s="73"/>
      <c r="N32" s="73"/>
      <c r="O32" s="64"/>
      <c r="P32" s="64"/>
      <c r="Q32" s="64"/>
      <c r="R32" s="64"/>
      <c r="S32" s="64"/>
      <c r="T32" s="64"/>
      <c r="U32" s="64"/>
      <c r="V32" s="64"/>
      <c r="W32" s="64"/>
      <c r="X32" s="64"/>
      <c r="Y32" s="5">
        <f t="array" ref="Y32">SUMPRODUCT(CLIN2_Labour102[[#This Row],[Man-Days
2023]:[Man-Days
2032]],CLIN2_Labour102[[#This Row],[Lab-rate
2023]:[Lab-rate
2032]])</f>
        <v>0</v>
      </c>
      <c r="Z32" s="9"/>
      <c r="AA32" s="70">
        <f>(CLIN2_Labour102[[#This Row],[Extended cost]]+CLIN2_Labour102[[#This Row],[Expat Allowance (ONLY if applicable)]])*$AF$2</f>
        <v>0</v>
      </c>
      <c r="AB32" s="70">
        <f>CLIN2_Labour102[[#This Row],[Extended cost]]+CLIN2_Labour102[[#This Row],[Expat Allowance (ONLY if applicable)]]+CLIN2_Labour102[[#This Row],[Profit ]]</f>
        <v>0</v>
      </c>
    </row>
    <row r="33" spans="2:28" ht="15" customHeight="1" x14ac:dyDescent="0.35">
      <c r="B33" t="s">
        <v>529</v>
      </c>
      <c r="C33" t="s">
        <v>77</v>
      </c>
      <c r="D33" s="37"/>
      <c r="E33" s="73"/>
      <c r="F33" s="73"/>
      <c r="G33" s="73"/>
      <c r="H33" s="73"/>
      <c r="I33" s="73"/>
      <c r="J33" s="73"/>
      <c r="K33" s="73"/>
      <c r="L33" s="73"/>
      <c r="M33" s="73"/>
      <c r="N33" s="73"/>
      <c r="O33" s="64"/>
      <c r="P33" s="64"/>
      <c r="Q33" s="64"/>
      <c r="R33" s="64"/>
      <c r="S33" s="64"/>
      <c r="T33" s="64"/>
      <c r="U33" s="64"/>
      <c r="V33" s="64"/>
      <c r="W33" s="64"/>
      <c r="X33" s="64"/>
      <c r="Y33" s="5">
        <f t="array" ref="Y33">SUMPRODUCT(CLIN2_Labour102[[#This Row],[Man-Days
2023]:[Man-Days
2032]],CLIN2_Labour102[[#This Row],[Lab-rate
2023]:[Lab-rate
2032]])</f>
        <v>0</v>
      </c>
      <c r="Z33" s="9"/>
      <c r="AA33" s="70">
        <f>(CLIN2_Labour102[[#This Row],[Extended cost]]+CLIN2_Labour102[[#This Row],[Expat Allowance (ONLY if applicable)]])*$AF$2</f>
        <v>0</v>
      </c>
      <c r="AB33" s="70">
        <f>CLIN2_Labour102[[#This Row],[Extended cost]]+CLIN2_Labour102[[#This Row],[Expat Allowance (ONLY if applicable)]]+CLIN2_Labour102[[#This Row],[Profit ]]</f>
        <v>0</v>
      </c>
    </row>
    <row r="34" spans="2:28" ht="15" customHeight="1" x14ac:dyDescent="0.35">
      <c r="B34" t="s">
        <v>480</v>
      </c>
      <c r="C34" t="s">
        <v>77</v>
      </c>
      <c r="D34" s="37"/>
      <c r="E34" s="73"/>
      <c r="F34" s="73"/>
      <c r="G34" s="73"/>
      <c r="H34" s="73"/>
      <c r="I34" s="73"/>
      <c r="J34" s="73"/>
      <c r="K34" s="73"/>
      <c r="L34" s="73"/>
      <c r="M34" s="73"/>
      <c r="N34" s="73"/>
      <c r="O34" s="64"/>
      <c r="P34" s="64"/>
      <c r="Q34" s="64"/>
      <c r="R34" s="64"/>
      <c r="S34" s="64"/>
      <c r="T34" s="64"/>
      <c r="U34" s="64"/>
      <c r="V34" s="64"/>
      <c r="W34" s="64"/>
      <c r="X34" s="64"/>
      <c r="Y34" s="5">
        <f t="array" ref="Y34">SUMPRODUCT(CLIN2_Labour102[[#This Row],[Man-Days
2023]:[Man-Days
2032]],CLIN2_Labour102[[#This Row],[Lab-rate
2023]:[Lab-rate
2032]])</f>
        <v>0</v>
      </c>
      <c r="Z34" s="9"/>
      <c r="AA34" s="70">
        <f>(CLIN2_Labour102[[#This Row],[Extended cost]]+CLIN2_Labour102[[#This Row],[Expat Allowance (ONLY if applicable)]])*$AF$2</f>
        <v>0</v>
      </c>
      <c r="AB34" s="70">
        <f>CLIN2_Labour102[[#This Row],[Extended cost]]+CLIN2_Labour102[[#This Row],[Expat Allowance (ONLY if applicable)]]+CLIN2_Labour102[[#This Row],[Profit ]]</f>
        <v>0</v>
      </c>
    </row>
    <row r="35" spans="2:28" ht="15" customHeight="1" x14ac:dyDescent="0.35">
      <c r="B35" t="s">
        <v>481</v>
      </c>
      <c r="C35" t="s">
        <v>77</v>
      </c>
      <c r="D35" s="37"/>
      <c r="E35" s="73"/>
      <c r="F35" s="73"/>
      <c r="G35" s="73"/>
      <c r="H35" s="73"/>
      <c r="I35" s="73"/>
      <c r="J35" s="73"/>
      <c r="K35" s="73"/>
      <c r="L35" s="73"/>
      <c r="M35" s="73"/>
      <c r="N35" s="73"/>
      <c r="O35" s="64"/>
      <c r="P35" s="64"/>
      <c r="Q35" s="64"/>
      <c r="R35" s="64"/>
      <c r="S35" s="64"/>
      <c r="T35" s="64"/>
      <c r="U35" s="64"/>
      <c r="V35" s="64"/>
      <c r="W35" s="64"/>
      <c r="X35" s="64"/>
      <c r="Y35" s="5">
        <f t="array" ref="Y35">SUMPRODUCT(CLIN2_Labour102[[#This Row],[Man-Days
2023]:[Man-Days
2032]],CLIN2_Labour102[[#This Row],[Lab-rate
2023]:[Lab-rate
2032]])</f>
        <v>0</v>
      </c>
      <c r="Z35" s="9"/>
      <c r="AA35" s="70">
        <f>(CLIN2_Labour102[[#This Row],[Extended cost]]+CLIN2_Labour102[[#This Row],[Expat Allowance (ONLY if applicable)]])*$AF$2</f>
        <v>0</v>
      </c>
      <c r="AB35" s="70">
        <f>CLIN2_Labour102[[#This Row],[Extended cost]]+CLIN2_Labour102[[#This Row],[Expat Allowance (ONLY if applicable)]]+CLIN2_Labour102[[#This Row],[Profit ]]</f>
        <v>0</v>
      </c>
    </row>
    <row r="36" spans="2:28" ht="15" customHeight="1" x14ac:dyDescent="0.35">
      <c r="B36" t="s">
        <v>482</v>
      </c>
      <c r="C36" t="s">
        <v>77</v>
      </c>
      <c r="D36" s="37"/>
      <c r="E36" s="73"/>
      <c r="F36" s="73"/>
      <c r="G36" s="73"/>
      <c r="H36" s="73"/>
      <c r="I36" s="73"/>
      <c r="J36" s="73"/>
      <c r="K36" s="73"/>
      <c r="L36" s="73"/>
      <c r="M36" s="73"/>
      <c r="N36" s="73"/>
      <c r="O36" s="64"/>
      <c r="P36" s="64"/>
      <c r="Q36" s="64"/>
      <c r="R36" s="64"/>
      <c r="S36" s="64"/>
      <c r="T36" s="64"/>
      <c r="U36" s="64"/>
      <c r="V36" s="64"/>
      <c r="W36" s="64"/>
      <c r="X36" s="64"/>
      <c r="Y36" s="5">
        <f t="array" ref="Y36">SUMPRODUCT(CLIN2_Labour102[[#This Row],[Man-Days
2023]:[Man-Days
2032]],CLIN2_Labour102[[#This Row],[Lab-rate
2023]:[Lab-rate
2032]])</f>
        <v>0</v>
      </c>
      <c r="Z36" s="9"/>
      <c r="AA36" s="70">
        <f>(CLIN2_Labour102[[#This Row],[Extended cost]]+CLIN2_Labour102[[#This Row],[Expat Allowance (ONLY if applicable)]])*$AF$2</f>
        <v>0</v>
      </c>
      <c r="AB36" s="70">
        <f>CLIN2_Labour102[[#This Row],[Extended cost]]+CLIN2_Labour102[[#This Row],[Expat Allowance (ONLY if applicable)]]+CLIN2_Labour102[[#This Row],[Profit ]]</f>
        <v>0</v>
      </c>
    </row>
    <row r="37" spans="2:28" ht="15" customHeight="1" x14ac:dyDescent="0.35">
      <c r="B37" t="s">
        <v>483</v>
      </c>
      <c r="C37" t="s">
        <v>77</v>
      </c>
      <c r="D37" s="37"/>
      <c r="E37" s="73"/>
      <c r="F37" s="73"/>
      <c r="G37" s="73"/>
      <c r="H37" s="73"/>
      <c r="I37" s="73"/>
      <c r="J37" s="73"/>
      <c r="K37" s="73"/>
      <c r="L37" s="73"/>
      <c r="M37" s="73"/>
      <c r="N37" s="73"/>
      <c r="O37" s="64"/>
      <c r="P37" s="64"/>
      <c r="Q37" s="64"/>
      <c r="R37" s="64"/>
      <c r="S37" s="64"/>
      <c r="T37" s="64"/>
      <c r="U37" s="64"/>
      <c r="V37" s="64"/>
      <c r="W37" s="64"/>
      <c r="X37" s="64"/>
      <c r="Y37" s="5">
        <f t="array" ref="Y37">SUMPRODUCT(CLIN2_Labour102[[#This Row],[Man-Days
2023]:[Man-Days
2032]],CLIN2_Labour102[[#This Row],[Lab-rate
2023]:[Lab-rate
2032]])</f>
        <v>0</v>
      </c>
      <c r="Z37" s="9"/>
      <c r="AA37" s="70">
        <f>(CLIN2_Labour102[[#This Row],[Extended cost]]+CLIN2_Labour102[[#This Row],[Expat Allowance (ONLY if applicable)]])*$AF$2</f>
        <v>0</v>
      </c>
      <c r="AB37" s="70">
        <f>CLIN2_Labour102[[#This Row],[Extended cost]]+CLIN2_Labour102[[#This Row],[Expat Allowance (ONLY if applicable)]]+CLIN2_Labour102[[#This Row],[Profit ]]</f>
        <v>0</v>
      </c>
    </row>
    <row r="38" spans="2:28" ht="15" customHeight="1" x14ac:dyDescent="0.35">
      <c r="B38" t="s">
        <v>484</v>
      </c>
      <c r="C38" t="s">
        <v>77</v>
      </c>
      <c r="D38" s="37"/>
      <c r="E38" s="73"/>
      <c r="F38" s="73"/>
      <c r="G38" s="73"/>
      <c r="H38" s="73"/>
      <c r="I38" s="73"/>
      <c r="J38" s="73"/>
      <c r="K38" s="73"/>
      <c r="L38" s="73"/>
      <c r="M38" s="73"/>
      <c r="N38" s="73"/>
      <c r="O38" s="64"/>
      <c r="P38" s="64"/>
      <c r="Q38" s="64"/>
      <c r="R38" s="64"/>
      <c r="S38" s="64"/>
      <c r="T38" s="64"/>
      <c r="U38" s="64"/>
      <c r="V38" s="64"/>
      <c r="W38" s="64"/>
      <c r="X38" s="64"/>
      <c r="Y38" s="5">
        <f t="array" ref="Y38">SUMPRODUCT(CLIN2_Labour102[[#This Row],[Man-Days
2023]:[Man-Days
2032]],CLIN2_Labour102[[#This Row],[Lab-rate
2023]:[Lab-rate
2032]])</f>
        <v>0</v>
      </c>
      <c r="Z38" s="9"/>
      <c r="AA38" s="70">
        <f>(CLIN2_Labour102[[#This Row],[Extended cost]]+CLIN2_Labour102[[#This Row],[Expat Allowance (ONLY if applicable)]])*$AF$2</f>
        <v>0</v>
      </c>
      <c r="AB38" s="70">
        <f>CLIN2_Labour102[[#This Row],[Extended cost]]+CLIN2_Labour102[[#This Row],[Expat Allowance (ONLY if applicable)]]+CLIN2_Labour102[[#This Row],[Profit ]]</f>
        <v>0</v>
      </c>
    </row>
    <row r="39" spans="2:28" ht="15" customHeight="1" x14ac:dyDescent="0.35">
      <c r="B39" t="s">
        <v>485</v>
      </c>
      <c r="C39" t="s">
        <v>77</v>
      </c>
      <c r="D39" s="37"/>
      <c r="E39" s="73"/>
      <c r="F39" s="73"/>
      <c r="G39" s="73"/>
      <c r="H39" s="73"/>
      <c r="I39" s="73"/>
      <c r="J39" s="73"/>
      <c r="K39" s="73"/>
      <c r="L39" s="73"/>
      <c r="M39" s="73"/>
      <c r="N39" s="73"/>
      <c r="O39" s="64"/>
      <c r="P39" s="64"/>
      <c r="Q39" s="64"/>
      <c r="R39" s="64"/>
      <c r="S39" s="64"/>
      <c r="T39" s="64"/>
      <c r="U39" s="64"/>
      <c r="V39" s="64"/>
      <c r="W39" s="64"/>
      <c r="X39" s="64"/>
      <c r="Y39" s="5">
        <f t="array" ref="Y39">SUMPRODUCT(CLIN2_Labour102[[#This Row],[Man-Days
2023]:[Man-Days
2032]],CLIN2_Labour102[[#This Row],[Lab-rate
2023]:[Lab-rate
2032]])</f>
        <v>0</v>
      </c>
      <c r="Z39" s="9"/>
      <c r="AA39" s="70">
        <f>(CLIN2_Labour102[[#This Row],[Extended cost]]+CLIN2_Labour102[[#This Row],[Expat Allowance (ONLY if applicable)]])*$AF$2</f>
        <v>0</v>
      </c>
      <c r="AB39" s="70">
        <f>CLIN2_Labour102[[#This Row],[Extended cost]]+CLIN2_Labour102[[#This Row],[Expat Allowance (ONLY if applicable)]]+CLIN2_Labour102[[#This Row],[Profit ]]</f>
        <v>0</v>
      </c>
    </row>
    <row r="40" spans="2:28" ht="15" customHeight="1" x14ac:dyDescent="0.35">
      <c r="B40" t="s">
        <v>486</v>
      </c>
      <c r="C40" t="s">
        <v>77</v>
      </c>
      <c r="D40" s="37"/>
      <c r="E40" s="73"/>
      <c r="F40" s="73"/>
      <c r="G40" s="73"/>
      <c r="H40" s="73"/>
      <c r="I40" s="73"/>
      <c r="J40" s="73"/>
      <c r="K40" s="73"/>
      <c r="L40" s="73"/>
      <c r="M40" s="73"/>
      <c r="N40" s="73"/>
      <c r="O40" s="64"/>
      <c r="P40" s="64"/>
      <c r="Q40" s="64"/>
      <c r="R40" s="64"/>
      <c r="S40" s="64"/>
      <c r="T40" s="64"/>
      <c r="U40" s="64"/>
      <c r="V40" s="64"/>
      <c r="W40" s="64"/>
      <c r="X40" s="64"/>
      <c r="Y40" s="5">
        <f t="array" ref="Y40">SUMPRODUCT(CLIN2_Labour102[[#This Row],[Man-Days
2023]:[Man-Days
2032]],CLIN2_Labour102[[#This Row],[Lab-rate
2023]:[Lab-rate
2032]])</f>
        <v>0</v>
      </c>
      <c r="Z40" s="9"/>
      <c r="AA40" s="70">
        <f>(CLIN2_Labour102[[#This Row],[Extended cost]]+CLIN2_Labour102[[#This Row],[Expat Allowance (ONLY if applicable)]])*$AF$2</f>
        <v>0</v>
      </c>
      <c r="AB40" s="70">
        <f>CLIN2_Labour102[[#This Row],[Extended cost]]+CLIN2_Labour102[[#This Row],[Expat Allowance (ONLY if applicable)]]+CLIN2_Labour102[[#This Row],[Profit ]]</f>
        <v>0</v>
      </c>
    </row>
    <row r="41" spans="2:28" ht="15" customHeight="1" x14ac:dyDescent="0.35">
      <c r="B41" t="s">
        <v>487</v>
      </c>
      <c r="C41" t="s">
        <v>77</v>
      </c>
      <c r="D41" s="37"/>
      <c r="E41" s="73"/>
      <c r="F41" s="73"/>
      <c r="G41" s="73"/>
      <c r="H41" s="73"/>
      <c r="I41" s="73"/>
      <c r="J41" s="73"/>
      <c r="K41" s="73"/>
      <c r="L41" s="73"/>
      <c r="M41" s="73"/>
      <c r="N41" s="73"/>
      <c r="O41" s="64"/>
      <c r="P41" s="64"/>
      <c r="Q41" s="64"/>
      <c r="R41" s="64"/>
      <c r="S41" s="64"/>
      <c r="T41" s="64"/>
      <c r="U41" s="64"/>
      <c r="V41" s="64"/>
      <c r="W41" s="64"/>
      <c r="X41" s="64"/>
      <c r="Y41" s="5">
        <f t="array" ref="Y41">SUMPRODUCT(CLIN2_Labour102[[#This Row],[Man-Days
2023]:[Man-Days
2032]],CLIN2_Labour102[[#This Row],[Lab-rate
2023]:[Lab-rate
2032]])</f>
        <v>0</v>
      </c>
      <c r="Z41" s="9"/>
      <c r="AA41" s="70">
        <f>(CLIN2_Labour102[[#This Row],[Extended cost]]+CLIN2_Labour102[[#This Row],[Expat Allowance (ONLY if applicable)]])*$AF$2</f>
        <v>0</v>
      </c>
      <c r="AB41" s="70">
        <f>CLIN2_Labour102[[#This Row],[Extended cost]]+CLIN2_Labour102[[#This Row],[Expat Allowance (ONLY if applicable)]]+CLIN2_Labour102[[#This Row],[Profit ]]</f>
        <v>0</v>
      </c>
    </row>
    <row r="42" spans="2:28" ht="15" customHeight="1" x14ac:dyDescent="0.35">
      <c r="B42" t="s">
        <v>488</v>
      </c>
      <c r="C42" t="s">
        <v>77</v>
      </c>
      <c r="D42" s="37"/>
      <c r="E42" s="73"/>
      <c r="F42" s="73"/>
      <c r="G42" s="73"/>
      <c r="H42" s="73"/>
      <c r="I42" s="73"/>
      <c r="J42" s="73"/>
      <c r="K42" s="73"/>
      <c r="L42" s="73"/>
      <c r="M42" s="73"/>
      <c r="N42" s="73"/>
      <c r="O42" s="64"/>
      <c r="P42" s="64"/>
      <c r="Q42" s="64"/>
      <c r="R42" s="64"/>
      <c r="S42" s="64"/>
      <c r="T42" s="64"/>
      <c r="U42" s="64"/>
      <c r="V42" s="64"/>
      <c r="W42" s="64"/>
      <c r="X42" s="64"/>
      <c r="Y42" s="5">
        <f t="array" ref="Y42">SUMPRODUCT(CLIN2_Labour102[[#This Row],[Man-Days
2023]:[Man-Days
2032]],CLIN2_Labour102[[#This Row],[Lab-rate
2023]:[Lab-rate
2032]])</f>
        <v>0</v>
      </c>
      <c r="Z42" s="9"/>
      <c r="AA42" s="70">
        <f>(CLIN2_Labour102[[#This Row],[Extended cost]]+CLIN2_Labour102[[#This Row],[Expat Allowance (ONLY if applicable)]])*$AF$2</f>
        <v>0</v>
      </c>
      <c r="AB42" s="70">
        <f>CLIN2_Labour102[[#This Row],[Extended cost]]+CLIN2_Labour102[[#This Row],[Expat Allowance (ONLY if applicable)]]+CLIN2_Labour102[[#This Row],[Profit ]]</f>
        <v>0</v>
      </c>
    </row>
    <row r="43" spans="2:28" ht="15" customHeight="1" x14ac:dyDescent="0.35">
      <c r="B43" t="s">
        <v>530</v>
      </c>
      <c r="C43" t="s">
        <v>77</v>
      </c>
      <c r="D43" s="37"/>
      <c r="E43" s="73"/>
      <c r="F43" s="73"/>
      <c r="G43" s="73"/>
      <c r="H43" s="73"/>
      <c r="I43" s="73"/>
      <c r="J43" s="73"/>
      <c r="K43" s="73"/>
      <c r="L43" s="73"/>
      <c r="M43" s="73"/>
      <c r="N43" s="73"/>
      <c r="O43" s="64"/>
      <c r="P43" s="64"/>
      <c r="Q43" s="64"/>
      <c r="R43" s="64"/>
      <c r="S43" s="64"/>
      <c r="T43" s="64"/>
      <c r="U43" s="64"/>
      <c r="V43" s="64"/>
      <c r="W43" s="64"/>
      <c r="X43" s="64"/>
      <c r="Y43" s="5">
        <f t="array" ref="Y43">SUMPRODUCT(CLIN2_Labour102[[#This Row],[Man-Days
2023]:[Man-Days
2032]],CLIN2_Labour102[[#This Row],[Lab-rate
2023]:[Lab-rate
2032]])</f>
        <v>0</v>
      </c>
      <c r="Z43" s="9"/>
      <c r="AA43" s="70">
        <f>(CLIN2_Labour102[[#This Row],[Extended cost]]+CLIN2_Labour102[[#This Row],[Expat Allowance (ONLY if applicable)]])*$AF$2</f>
        <v>0</v>
      </c>
      <c r="AB43" s="70">
        <f>CLIN2_Labour102[[#This Row],[Extended cost]]+CLIN2_Labour102[[#This Row],[Expat Allowance (ONLY if applicable)]]+CLIN2_Labour102[[#This Row],[Profit ]]</f>
        <v>0</v>
      </c>
    </row>
    <row r="44" spans="2:28" ht="15" customHeight="1" x14ac:dyDescent="0.35">
      <c r="B44" t="s">
        <v>489</v>
      </c>
      <c r="C44" t="s">
        <v>77</v>
      </c>
      <c r="D44" s="37"/>
      <c r="E44" s="73"/>
      <c r="F44" s="73"/>
      <c r="G44" s="73"/>
      <c r="H44" s="73"/>
      <c r="I44" s="73"/>
      <c r="J44" s="73"/>
      <c r="K44" s="73"/>
      <c r="L44" s="73"/>
      <c r="M44" s="73"/>
      <c r="N44" s="73"/>
      <c r="O44" s="64"/>
      <c r="P44" s="64"/>
      <c r="Q44" s="64"/>
      <c r="R44" s="64"/>
      <c r="S44" s="64"/>
      <c r="T44" s="64"/>
      <c r="U44" s="64"/>
      <c r="V44" s="64"/>
      <c r="W44" s="64"/>
      <c r="X44" s="64"/>
      <c r="Y44" s="5">
        <f t="array" ref="Y44">SUMPRODUCT(CLIN2_Labour102[[#This Row],[Man-Days
2023]:[Man-Days
2032]],CLIN2_Labour102[[#This Row],[Lab-rate
2023]:[Lab-rate
2032]])</f>
        <v>0</v>
      </c>
      <c r="Z44" s="9"/>
      <c r="AA44" s="70">
        <f>(CLIN2_Labour102[[#This Row],[Extended cost]]+CLIN2_Labour102[[#This Row],[Expat Allowance (ONLY if applicable)]])*$AF$2</f>
        <v>0</v>
      </c>
      <c r="AB44" s="70">
        <f>CLIN2_Labour102[[#This Row],[Extended cost]]+CLIN2_Labour102[[#This Row],[Expat Allowance (ONLY if applicable)]]+CLIN2_Labour102[[#This Row],[Profit ]]</f>
        <v>0</v>
      </c>
    </row>
    <row r="45" spans="2:28" ht="15" customHeight="1" x14ac:dyDescent="0.35">
      <c r="B45" t="s">
        <v>490</v>
      </c>
      <c r="C45" t="s">
        <v>77</v>
      </c>
      <c r="D45" s="37"/>
      <c r="E45" s="73"/>
      <c r="F45" s="73"/>
      <c r="G45" s="73"/>
      <c r="H45" s="73"/>
      <c r="I45" s="73"/>
      <c r="J45" s="73"/>
      <c r="K45" s="73"/>
      <c r="L45" s="73"/>
      <c r="M45" s="73"/>
      <c r="N45" s="73"/>
      <c r="O45" s="64"/>
      <c r="P45" s="64"/>
      <c r="Q45" s="64"/>
      <c r="R45" s="64"/>
      <c r="S45" s="64"/>
      <c r="T45" s="64"/>
      <c r="U45" s="64"/>
      <c r="V45" s="64"/>
      <c r="W45" s="64"/>
      <c r="X45" s="64"/>
      <c r="Y45" s="5">
        <f t="array" ref="Y45">SUMPRODUCT(CLIN2_Labour102[[#This Row],[Man-Days
2023]:[Man-Days
2032]],CLIN2_Labour102[[#This Row],[Lab-rate
2023]:[Lab-rate
2032]])</f>
        <v>0</v>
      </c>
      <c r="Z45" s="9"/>
      <c r="AA45" s="70">
        <f>(CLIN2_Labour102[[#This Row],[Extended cost]]+CLIN2_Labour102[[#This Row],[Expat Allowance (ONLY if applicable)]])*$AF$2</f>
        <v>0</v>
      </c>
      <c r="AB45" s="70">
        <f>CLIN2_Labour102[[#This Row],[Extended cost]]+CLIN2_Labour102[[#This Row],[Expat Allowance (ONLY if applicable)]]+CLIN2_Labour102[[#This Row],[Profit ]]</f>
        <v>0</v>
      </c>
    </row>
    <row r="46" spans="2:28" ht="15" customHeight="1" x14ac:dyDescent="0.35">
      <c r="B46" t="s">
        <v>491</v>
      </c>
      <c r="C46" t="s">
        <v>77</v>
      </c>
      <c r="D46" s="37"/>
      <c r="E46" s="73"/>
      <c r="F46" s="73"/>
      <c r="G46" s="73"/>
      <c r="H46" s="73"/>
      <c r="I46" s="73"/>
      <c r="J46" s="73"/>
      <c r="K46" s="73"/>
      <c r="L46" s="73"/>
      <c r="M46" s="73"/>
      <c r="N46" s="73"/>
      <c r="O46" s="64"/>
      <c r="P46" s="64"/>
      <c r="Q46" s="64"/>
      <c r="R46" s="64"/>
      <c r="S46" s="64"/>
      <c r="T46" s="64"/>
      <c r="U46" s="64"/>
      <c r="V46" s="64"/>
      <c r="W46" s="64"/>
      <c r="X46" s="64"/>
      <c r="Y46" s="5">
        <f t="array" ref="Y46">SUMPRODUCT(CLIN2_Labour102[[#This Row],[Man-Days
2023]:[Man-Days
2032]],CLIN2_Labour102[[#This Row],[Lab-rate
2023]:[Lab-rate
2032]])</f>
        <v>0</v>
      </c>
      <c r="Z46" s="9"/>
      <c r="AA46" s="70">
        <f>(CLIN2_Labour102[[#This Row],[Extended cost]]+CLIN2_Labour102[[#This Row],[Expat Allowance (ONLY if applicable)]])*$AF$2</f>
        <v>0</v>
      </c>
      <c r="AB46" s="70">
        <f>CLIN2_Labour102[[#This Row],[Extended cost]]+CLIN2_Labour102[[#This Row],[Expat Allowance (ONLY if applicable)]]+CLIN2_Labour102[[#This Row],[Profit ]]</f>
        <v>0</v>
      </c>
    </row>
    <row r="47" spans="2:28" ht="15" customHeight="1" x14ac:dyDescent="0.35">
      <c r="B47" t="s">
        <v>492</v>
      </c>
      <c r="C47" t="s">
        <v>77</v>
      </c>
      <c r="D47" s="37"/>
      <c r="E47" s="73"/>
      <c r="F47" s="73"/>
      <c r="G47" s="73"/>
      <c r="H47" s="73"/>
      <c r="I47" s="73"/>
      <c r="J47" s="73"/>
      <c r="K47" s="73"/>
      <c r="L47" s="73"/>
      <c r="M47" s="73"/>
      <c r="N47" s="73"/>
      <c r="O47" s="64"/>
      <c r="P47" s="64"/>
      <c r="Q47" s="64"/>
      <c r="R47" s="64"/>
      <c r="S47" s="64"/>
      <c r="T47" s="64"/>
      <c r="U47" s="64"/>
      <c r="V47" s="64"/>
      <c r="W47" s="64"/>
      <c r="X47" s="64"/>
      <c r="Y47" s="5">
        <f t="array" ref="Y47">SUMPRODUCT(CLIN2_Labour102[[#This Row],[Man-Days
2023]:[Man-Days
2032]],CLIN2_Labour102[[#This Row],[Lab-rate
2023]:[Lab-rate
2032]])</f>
        <v>0</v>
      </c>
      <c r="Z47" s="9"/>
      <c r="AA47" s="70">
        <f>(CLIN2_Labour102[[#This Row],[Extended cost]]+CLIN2_Labour102[[#This Row],[Expat Allowance (ONLY if applicable)]])*$AF$2</f>
        <v>0</v>
      </c>
      <c r="AB47" s="70">
        <f>CLIN2_Labour102[[#This Row],[Extended cost]]+CLIN2_Labour102[[#This Row],[Expat Allowance (ONLY if applicable)]]+CLIN2_Labour102[[#This Row],[Profit ]]</f>
        <v>0</v>
      </c>
    </row>
    <row r="48" spans="2:28" ht="15" customHeight="1" x14ac:dyDescent="0.35">
      <c r="B48" t="s">
        <v>493</v>
      </c>
      <c r="C48" t="s">
        <v>77</v>
      </c>
      <c r="D48" s="37"/>
      <c r="E48" s="73"/>
      <c r="F48" s="73"/>
      <c r="G48" s="73"/>
      <c r="H48" s="73"/>
      <c r="I48" s="73"/>
      <c r="J48" s="73"/>
      <c r="K48" s="73"/>
      <c r="L48" s="73"/>
      <c r="M48" s="73"/>
      <c r="N48" s="73"/>
      <c r="O48" s="64"/>
      <c r="P48" s="64"/>
      <c r="Q48" s="64"/>
      <c r="R48" s="64"/>
      <c r="S48" s="64"/>
      <c r="T48" s="64"/>
      <c r="U48" s="64"/>
      <c r="V48" s="64"/>
      <c r="W48" s="64"/>
      <c r="X48" s="64"/>
      <c r="Y48" s="5">
        <f t="array" ref="Y48">SUMPRODUCT(CLIN2_Labour102[[#This Row],[Man-Days
2023]:[Man-Days
2032]],CLIN2_Labour102[[#This Row],[Lab-rate
2023]:[Lab-rate
2032]])</f>
        <v>0</v>
      </c>
      <c r="Z48" s="9"/>
      <c r="AA48" s="70">
        <f>(CLIN2_Labour102[[#This Row],[Extended cost]]+CLIN2_Labour102[[#This Row],[Expat Allowance (ONLY if applicable)]])*$AF$2</f>
        <v>0</v>
      </c>
      <c r="AB48" s="70">
        <f>CLIN2_Labour102[[#This Row],[Extended cost]]+CLIN2_Labour102[[#This Row],[Expat Allowance (ONLY if applicable)]]+CLIN2_Labour102[[#This Row],[Profit ]]</f>
        <v>0</v>
      </c>
    </row>
    <row r="49" spans="2:28" ht="15" customHeight="1" x14ac:dyDescent="0.35">
      <c r="B49" t="s">
        <v>494</v>
      </c>
      <c r="C49" t="s">
        <v>77</v>
      </c>
      <c r="D49" s="37"/>
      <c r="E49" s="73"/>
      <c r="F49" s="73"/>
      <c r="G49" s="73"/>
      <c r="H49" s="73"/>
      <c r="I49" s="73"/>
      <c r="J49" s="73"/>
      <c r="K49" s="73"/>
      <c r="L49" s="73"/>
      <c r="M49" s="73"/>
      <c r="N49" s="73"/>
      <c r="O49" s="64"/>
      <c r="P49" s="64"/>
      <c r="Q49" s="64"/>
      <c r="R49" s="64"/>
      <c r="S49" s="64"/>
      <c r="T49" s="64"/>
      <c r="U49" s="64"/>
      <c r="V49" s="64"/>
      <c r="W49" s="64"/>
      <c r="X49" s="64"/>
      <c r="Y49" s="5">
        <f t="array" ref="Y49">SUMPRODUCT(CLIN2_Labour102[[#This Row],[Man-Days
2023]:[Man-Days
2032]],CLIN2_Labour102[[#This Row],[Lab-rate
2023]:[Lab-rate
2032]])</f>
        <v>0</v>
      </c>
      <c r="Z49" s="9"/>
      <c r="AA49" s="70">
        <f>(CLIN2_Labour102[[#This Row],[Extended cost]]+CLIN2_Labour102[[#This Row],[Expat Allowance (ONLY if applicable)]])*$AF$2</f>
        <v>0</v>
      </c>
      <c r="AB49" s="70">
        <f>CLIN2_Labour102[[#This Row],[Extended cost]]+CLIN2_Labour102[[#This Row],[Expat Allowance (ONLY if applicable)]]+CLIN2_Labour102[[#This Row],[Profit ]]</f>
        <v>0</v>
      </c>
    </row>
    <row r="50" spans="2:28" ht="15" customHeight="1" x14ac:dyDescent="0.35">
      <c r="B50" t="s">
        <v>495</v>
      </c>
      <c r="C50" t="s">
        <v>77</v>
      </c>
      <c r="D50" s="37"/>
      <c r="E50" s="73"/>
      <c r="F50" s="73"/>
      <c r="G50" s="73"/>
      <c r="H50" s="73"/>
      <c r="I50" s="73"/>
      <c r="J50" s="73"/>
      <c r="K50" s="73"/>
      <c r="L50" s="73"/>
      <c r="M50" s="73"/>
      <c r="N50" s="73"/>
      <c r="O50" s="64"/>
      <c r="P50" s="64"/>
      <c r="Q50" s="64"/>
      <c r="R50" s="64"/>
      <c r="S50" s="64"/>
      <c r="T50" s="64"/>
      <c r="U50" s="64"/>
      <c r="V50" s="64"/>
      <c r="W50" s="64"/>
      <c r="X50" s="64"/>
      <c r="Y50" s="5">
        <f t="array" ref="Y50">SUMPRODUCT(CLIN2_Labour102[[#This Row],[Man-Days
2023]:[Man-Days
2032]],CLIN2_Labour102[[#This Row],[Lab-rate
2023]:[Lab-rate
2032]])</f>
        <v>0</v>
      </c>
      <c r="Z50" s="9"/>
      <c r="AA50" s="70">
        <f>(CLIN2_Labour102[[#This Row],[Extended cost]]+CLIN2_Labour102[[#This Row],[Expat Allowance (ONLY if applicable)]])*$AF$2</f>
        <v>0</v>
      </c>
      <c r="AB50" s="70">
        <f>CLIN2_Labour102[[#This Row],[Extended cost]]+CLIN2_Labour102[[#This Row],[Expat Allowance (ONLY if applicable)]]+CLIN2_Labour102[[#This Row],[Profit ]]</f>
        <v>0</v>
      </c>
    </row>
    <row r="51" spans="2:28" ht="15" customHeight="1" x14ac:dyDescent="0.35">
      <c r="B51" t="s">
        <v>496</v>
      </c>
      <c r="C51" t="s">
        <v>77</v>
      </c>
      <c r="D51" s="37"/>
      <c r="E51" s="73"/>
      <c r="F51" s="73"/>
      <c r="G51" s="73"/>
      <c r="H51" s="73"/>
      <c r="I51" s="73"/>
      <c r="J51" s="73"/>
      <c r="K51" s="73"/>
      <c r="L51" s="73"/>
      <c r="M51" s="73"/>
      <c r="N51" s="73"/>
      <c r="O51" s="64"/>
      <c r="P51" s="64"/>
      <c r="Q51" s="64"/>
      <c r="R51" s="64"/>
      <c r="S51" s="64"/>
      <c r="T51" s="64"/>
      <c r="U51" s="64"/>
      <c r="V51" s="64"/>
      <c r="W51" s="64"/>
      <c r="X51" s="64"/>
      <c r="Y51" s="5">
        <f t="array" ref="Y51">SUMPRODUCT(CLIN2_Labour102[[#This Row],[Man-Days
2023]:[Man-Days
2032]],CLIN2_Labour102[[#This Row],[Lab-rate
2023]:[Lab-rate
2032]])</f>
        <v>0</v>
      </c>
      <c r="Z51" s="9"/>
      <c r="AA51" s="70">
        <f>(CLIN2_Labour102[[#This Row],[Extended cost]]+CLIN2_Labour102[[#This Row],[Expat Allowance (ONLY if applicable)]])*$AF$2</f>
        <v>0</v>
      </c>
      <c r="AB51" s="70">
        <f>CLIN2_Labour102[[#This Row],[Extended cost]]+CLIN2_Labour102[[#This Row],[Expat Allowance (ONLY if applicable)]]+CLIN2_Labour102[[#This Row],[Profit ]]</f>
        <v>0</v>
      </c>
    </row>
    <row r="52" spans="2:28" ht="15" customHeight="1" x14ac:dyDescent="0.35">
      <c r="B52" t="s">
        <v>497</v>
      </c>
      <c r="C52" t="s">
        <v>77</v>
      </c>
      <c r="D52" s="37"/>
      <c r="E52" s="73"/>
      <c r="F52" s="73"/>
      <c r="G52" s="73"/>
      <c r="H52" s="73"/>
      <c r="I52" s="73"/>
      <c r="J52" s="73"/>
      <c r="K52" s="73"/>
      <c r="L52" s="73"/>
      <c r="M52" s="73"/>
      <c r="N52" s="73"/>
      <c r="O52" s="64"/>
      <c r="P52" s="64"/>
      <c r="Q52" s="64"/>
      <c r="R52" s="64"/>
      <c r="S52" s="64"/>
      <c r="T52" s="64"/>
      <c r="U52" s="64"/>
      <c r="V52" s="64"/>
      <c r="W52" s="64"/>
      <c r="X52" s="64"/>
      <c r="Y52" s="5">
        <f t="array" ref="Y52">SUMPRODUCT(CLIN2_Labour102[[#This Row],[Man-Days
2023]:[Man-Days
2032]],CLIN2_Labour102[[#This Row],[Lab-rate
2023]:[Lab-rate
2032]])</f>
        <v>0</v>
      </c>
      <c r="Z52" s="9"/>
      <c r="AA52" s="70">
        <f>(CLIN2_Labour102[[#This Row],[Extended cost]]+CLIN2_Labour102[[#This Row],[Expat Allowance (ONLY if applicable)]])*$AF$2</f>
        <v>0</v>
      </c>
      <c r="AB52" s="70">
        <f>CLIN2_Labour102[[#This Row],[Extended cost]]+CLIN2_Labour102[[#This Row],[Expat Allowance (ONLY if applicable)]]+CLIN2_Labour102[[#This Row],[Profit ]]</f>
        <v>0</v>
      </c>
    </row>
    <row r="53" spans="2:28" ht="15" customHeight="1" x14ac:dyDescent="0.35">
      <c r="B53" t="s">
        <v>531</v>
      </c>
      <c r="C53" t="s">
        <v>77</v>
      </c>
      <c r="D53" s="37"/>
      <c r="E53" s="73"/>
      <c r="F53" s="73"/>
      <c r="G53" s="73"/>
      <c r="H53" s="73"/>
      <c r="I53" s="73"/>
      <c r="J53" s="73"/>
      <c r="K53" s="73"/>
      <c r="L53" s="73"/>
      <c r="M53" s="73"/>
      <c r="N53" s="73"/>
      <c r="O53" s="64"/>
      <c r="P53" s="64"/>
      <c r="Q53" s="64"/>
      <c r="R53" s="64"/>
      <c r="S53" s="64"/>
      <c r="T53" s="64"/>
      <c r="U53" s="64"/>
      <c r="V53" s="64"/>
      <c r="W53" s="64"/>
      <c r="X53" s="64"/>
      <c r="Y53" s="5">
        <f t="array" ref="Y53">SUMPRODUCT(CLIN2_Labour102[[#This Row],[Man-Days
2023]:[Man-Days
2032]],CLIN2_Labour102[[#This Row],[Lab-rate
2023]:[Lab-rate
2032]])</f>
        <v>0</v>
      </c>
      <c r="Z53" s="9"/>
      <c r="AA53" s="70">
        <f>(CLIN2_Labour102[[#This Row],[Extended cost]]+CLIN2_Labour102[[#This Row],[Expat Allowance (ONLY if applicable)]])*$AF$2</f>
        <v>0</v>
      </c>
      <c r="AB53" s="70">
        <f>CLIN2_Labour102[[#This Row],[Extended cost]]+CLIN2_Labour102[[#This Row],[Expat Allowance (ONLY if applicable)]]+CLIN2_Labour102[[#This Row],[Profit ]]</f>
        <v>0</v>
      </c>
    </row>
    <row r="54" spans="2:28" ht="15" customHeight="1" x14ac:dyDescent="0.35">
      <c r="B54" t="s">
        <v>498</v>
      </c>
      <c r="C54" t="s">
        <v>77</v>
      </c>
      <c r="D54" s="37"/>
      <c r="E54" s="73"/>
      <c r="F54" s="73"/>
      <c r="G54" s="73"/>
      <c r="H54" s="73"/>
      <c r="I54" s="73"/>
      <c r="J54" s="73"/>
      <c r="K54" s="73"/>
      <c r="L54" s="73"/>
      <c r="M54" s="73"/>
      <c r="N54" s="73"/>
      <c r="O54" s="64"/>
      <c r="P54" s="64"/>
      <c r="Q54" s="64"/>
      <c r="R54" s="64"/>
      <c r="S54" s="64"/>
      <c r="T54" s="64"/>
      <c r="U54" s="64"/>
      <c r="V54" s="64"/>
      <c r="W54" s="64"/>
      <c r="X54" s="64"/>
      <c r="Y54" s="5">
        <f t="array" ref="Y54">SUMPRODUCT(CLIN2_Labour102[[#This Row],[Man-Days
2023]:[Man-Days
2032]],CLIN2_Labour102[[#This Row],[Lab-rate
2023]:[Lab-rate
2032]])</f>
        <v>0</v>
      </c>
      <c r="Z54" s="9"/>
      <c r="AA54" s="70">
        <f>(CLIN2_Labour102[[#This Row],[Extended cost]]+CLIN2_Labour102[[#This Row],[Expat Allowance (ONLY if applicable)]])*$AF$2</f>
        <v>0</v>
      </c>
      <c r="AB54" s="70">
        <f>CLIN2_Labour102[[#This Row],[Extended cost]]+CLIN2_Labour102[[#This Row],[Expat Allowance (ONLY if applicable)]]+CLIN2_Labour102[[#This Row],[Profit ]]</f>
        <v>0</v>
      </c>
    </row>
    <row r="55" spans="2:28" ht="15" customHeight="1" x14ac:dyDescent="0.35">
      <c r="B55" t="s">
        <v>499</v>
      </c>
      <c r="C55" t="s">
        <v>77</v>
      </c>
      <c r="D55" s="37"/>
      <c r="E55" s="73"/>
      <c r="F55" s="73"/>
      <c r="G55" s="73"/>
      <c r="H55" s="73"/>
      <c r="I55" s="73"/>
      <c r="J55" s="73"/>
      <c r="K55" s="73"/>
      <c r="L55" s="73"/>
      <c r="M55" s="73"/>
      <c r="N55" s="73"/>
      <c r="O55" s="64"/>
      <c r="P55" s="64"/>
      <c r="Q55" s="64"/>
      <c r="R55" s="64"/>
      <c r="S55" s="64"/>
      <c r="T55" s="64"/>
      <c r="U55" s="64"/>
      <c r="V55" s="64"/>
      <c r="W55" s="64"/>
      <c r="X55" s="64"/>
      <c r="Y55" s="5">
        <f t="array" ref="Y55">SUMPRODUCT(CLIN2_Labour102[[#This Row],[Man-Days
2023]:[Man-Days
2032]],CLIN2_Labour102[[#This Row],[Lab-rate
2023]:[Lab-rate
2032]])</f>
        <v>0</v>
      </c>
      <c r="Z55" s="9"/>
      <c r="AA55" s="70">
        <f>(CLIN2_Labour102[[#This Row],[Extended cost]]+CLIN2_Labour102[[#This Row],[Expat Allowance (ONLY if applicable)]])*$AF$2</f>
        <v>0</v>
      </c>
      <c r="AB55" s="70">
        <f>CLIN2_Labour102[[#This Row],[Extended cost]]+CLIN2_Labour102[[#This Row],[Expat Allowance (ONLY if applicable)]]+CLIN2_Labour102[[#This Row],[Profit ]]</f>
        <v>0</v>
      </c>
    </row>
    <row r="56" spans="2:28" ht="15" customHeight="1" x14ac:dyDescent="0.35">
      <c r="B56" t="s">
        <v>500</v>
      </c>
      <c r="C56" t="s">
        <v>77</v>
      </c>
      <c r="D56" s="37"/>
      <c r="E56" s="73"/>
      <c r="F56" s="73"/>
      <c r="G56" s="73"/>
      <c r="H56" s="73"/>
      <c r="I56" s="73"/>
      <c r="J56" s="73"/>
      <c r="K56" s="73"/>
      <c r="L56" s="73"/>
      <c r="M56" s="73"/>
      <c r="N56" s="73"/>
      <c r="O56" s="64"/>
      <c r="P56" s="64"/>
      <c r="Q56" s="64"/>
      <c r="R56" s="64"/>
      <c r="S56" s="64"/>
      <c r="T56" s="64"/>
      <c r="U56" s="64"/>
      <c r="V56" s="64"/>
      <c r="W56" s="64"/>
      <c r="X56" s="64"/>
      <c r="Y56" s="5">
        <f t="array" ref="Y56">SUMPRODUCT(CLIN2_Labour102[[#This Row],[Man-Days
2023]:[Man-Days
2032]],CLIN2_Labour102[[#This Row],[Lab-rate
2023]:[Lab-rate
2032]])</f>
        <v>0</v>
      </c>
      <c r="Z56" s="9"/>
      <c r="AA56" s="70">
        <f>(CLIN2_Labour102[[#This Row],[Extended cost]]+CLIN2_Labour102[[#This Row],[Expat Allowance (ONLY if applicable)]])*$AF$2</f>
        <v>0</v>
      </c>
      <c r="AB56" s="70">
        <f>CLIN2_Labour102[[#This Row],[Extended cost]]+CLIN2_Labour102[[#This Row],[Expat Allowance (ONLY if applicable)]]+CLIN2_Labour102[[#This Row],[Profit ]]</f>
        <v>0</v>
      </c>
    </row>
    <row r="57" spans="2:28" ht="15" customHeight="1" x14ac:dyDescent="0.35">
      <c r="B57" t="s">
        <v>501</v>
      </c>
      <c r="C57" t="s">
        <v>77</v>
      </c>
      <c r="D57" s="37"/>
      <c r="E57" s="73"/>
      <c r="F57" s="73"/>
      <c r="G57" s="73"/>
      <c r="H57" s="73"/>
      <c r="I57" s="73"/>
      <c r="J57" s="73"/>
      <c r="K57" s="73"/>
      <c r="L57" s="73"/>
      <c r="M57" s="73"/>
      <c r="N57" s="73"/>
      <c r="O57" s="64"/>
      <c r="P57" s="64"/>
      <c r="Q57" s="64"/>
      <c r="R57" s="64"/>
      <c r="S57" s="64"/>
      <c r="T57" s="64"/>
      <c r="U57" s="64"/>
      <c r="V57" s="64"/>
      <c r="W57" s="64"/>
      <c r="X57" s="64"/>
      <c r="Y57" s="5">
        <f t="array" ref="Y57">SUMPRODUCT(CLIN2_Labour102[[#This Row],[Man-Days
2023]:[Man-Days
2032]],CLIN2_Labour102[[#This Row],[Lab-rate
2023]:[Lab-rate
2032]])</f>
        <v>0</v>
      </c>
      <c r="Z57" s="9"/>
      <c r="AA57" s="70">
        <f>(CLIN2_Labour102[[#This Row],[Extended cost]]+CLIN2_Labour102[[#This Row],[Expat Allowance (ONLY if applicable)]])*$AF$2</f>
        <v>0</v>
      </c>
      <c r="AB57" s="70">
        <f>CLIN2_Labour102[[#This Row],[Extended cost]]+CLIN2_Labour102[[#This Row],[Expat Allowance (ONLY if applicable)]]+CLIN2_Labour102[[#This Row],[Profit ]]</f>
        <v>0</v>
      </c>
    </row>
    <row r="58" spans="2:28" ht="15" customHeight="1" x14ac:dyDescent="0.35">
      <c r="B58" t="s">
        <v>502</v>
      </c>
      <c r="C58" t="s">
        <v>77</v>
      </c>
      <c r="D58" s="37"/>
      <c r="E58" s="73"/>
      <c r="F58" s="73"/>
      <c r="G58" s="73"/>
      <c r="H58" s="73"/>
      <c r="I58" s="73"/>
      <c r="J58" s="73"/>
      <c r="K58" s="73"/>
      <c r="L58" s="73"/>
      <c r="M58" s="73"/>
      <c r="N58" s="73"/>
      <c r="O58" s="64"/>
      <c r="P58" s="64"/>
      <c r="Q58" s="64"/>
      <c r="R58" s="64"/>
      <c r="S58" s="64"/>
      <c r="T58" s="64"/>
      <c r="U58" s="64"/>
      <c r="V58" s="64"/>
      <c r="W58" s="64"/>
      <c r="X58" s="64"/>
      <c r="Y58" s="5">
        <f t="array" ref="Y58">SUMPRODUCT(CLIN2_Labour102[[#This Row],[Man-Days
2023]:[Man-Days
2032]],CLIN2_Labour102[[#This Row],[Lab-rate
2023]:[Lab-rate
2032]])</f>
        <v>0</v>
      </c>
      <c r="Z58" s="9"/>
      <c r="AA58" s="70">
        <f>(CLIN2_Labour102[[#This Row],[Extended cost]]+CLIN2_Labour102[[#This Row],[Expat Allowance (ONLY if applicable)]])*$AF$2</f>
        <v>0</v>
      </c>
      <c r="AB58" s="70">
        <f>CLIN2_Labour102[[#This Row],[Extended cost]]+CLIN2_Labour102[[#This Row],[Expat Allowance (ONLY if applicable)]]+CLIN2_Labour102[[#This Row],[Profit ]]</f>
        <v>0</v>
      </c>
    </row>
    <row r="59" spans="2:28" ht="15" customHeight="1" x14ac:dyDescent="0.35">
      <c r="B59" t="s">
        <v>503</v>
      </c>
      <c r="C59" t="s">
        <v>77</v>
      </c>
      <c r="D59" s="37"/>
      <c r="E59" s="73"/>
      <c r="F59" s="73"/>
      <c r="G59" s="73"/>
      <c r="H59" s="73"/>
      <c r="I59" s="73"/>
      <c r="J59" s="73"/>
      <c r="K59" s="73"/>
      <c r="L59" s="73"/>
      <c r="M59" s="73"/>
      <c r="N59" s="73"/>
      <c r="O59" s="64"/>
      <c r="P59" s="64"/>
      <c r="Q59" s="64"/>
      <c r="R59" s="64"/>
      <c r="S59" s="64"/>
      <c r="T59" s="64"/>
      <c r="U59" s="64"/>
      <c r="V59" s="64"/>
      <c r="W59" s="64"/>
      <c r="X59" s="64"/>
      <c r="Y59" s="5">
        <f t="array" ref="Y59">SUMPRODUCT(CLIN2_Labour102[[#This Row],[Man-Days
2023]:[Man-Days
2032]],CLIN2_Labour102[[#This Row],[Lab-rate
2023]:[Lab-rate
2032]])</f>
        <v>0</v>
      </c>
      <c r="Z59" s="9"/>
      <c r="AA59" s="70">
        <f>(CLIN2_Labour102[[#This Row],[Extended cost]]+CLIN2_Labour102[[#This Row],[Expat Allowance (ONLY if applicable)]])*$AF$2</f>
        <v>0</v>
      </c>
      <c r="AB59" s="70">
        <f>CLIN2_Labour102[[#This Row],[Extended cost]]+CLIN2_Labour102[[#This Row],[Expat Allowance (ONLY if applicable)]]+CLIN2_Labour102[[#This Row],[Profit ]]</f>
        <v>0</v>
      </c>
    </row>
    <row r="60" spans="2:28" ht="15" customHeight="1" x14ac:dyDescent="0.35">
      <c r="B60" t="s">
        <v>504</v>
      </c>
      <c r="C60" t="s">
        <v>77</v>
      </c>
      <c r="D60" s="37"/>
      <c r="E60" s="73"/>
      <c r="F60" s="73"/>
      <c r="G60" s="73"/>
      <c r="H60" s="73"/>
      <c r="I60" s="73"/>
      <c r="J60" s="73"/>
      <c r="K60" s="73"/>
      <c r="L60" s="73"/>
      <c r="M60" s="73"/>
      <c r="N60" s="73"/>
      <c r="O60" s="64"/>
      <c r="P60" s="64"/>
      <c r="Q60" s="64"/>
      <c r="R60" s="64"/>
      <c r="S60" s="64"/>
      <c r="T60" s="64"/>
      <c r="U60" s="64"/>
      <c r="V60" s="64"/>
      <c r="W60" s="64"/>
      <c r="X60" s="64"/>
      <c r="Y60" s="5">
        <f t="array" ref="Y60">SUMPRODUCT(CLIN2_Labour102[[#This Row],[Man-Days
2023]:[Man-Days
2032]],CLIN2_Labour102[[#This Row],[Lab-rate
2023]:[Lab-rate
2032]])</f>
        <v>0</v>
      </c>
      <c r="Z60" s="9"/>
      <c r="AA60" s="70">
        <f>(CLIN2_Labour102[[#This Row],[Extended cost]]+CLIN2_Labour102[[#This Row],[Expat Allowance (ONLY if applicable)]])*$AF$2</f>
        <v>0</v>
      </c>
      <c r="AB60" s="70">
        <f>CLIN2_Labour102[[#This Row],[Extended cost]]+CLIN2_Labour102[[#This Row],[Expat Allowance (ONLY if applicable)]]+CLIN2_Labour102[[#This Row],[Profit ]]</f>
        <v>0</v>
      </c>
    </row>
    <row r="61" spans="2:28" ht="15" customHeight="1" x14ac:dyDescent="0.35">
      <c r="B61" t="s">
        <v>505</v>
      </c>
      <c r="C61" t="s">
        <v>77</v>
      </c>
      <c r="D61" s="37"/>
      <c r="E61" s="73"/>
      <c r="F61" s="73"/>
      <c r="G61" s="73"/>
      <c r="H61" s="73"/>
      <c r="I61" s="73"/>
      <c r="J61" s="73"/>
      <c r="K61" s="73"/>
      <c r="L61" s="73"/>
      <c r="M61" s="73"/>
      <c r="N61" s="73"/>
      <c r="O61" s="64"/>
      <c r="P61" s="64"/>
      <c r="Q61" s="64"/>
      <c r="R61" s="64"/>
      <c r="S61" s="64"/>
      <c r="T61" s="64"/>
      <c r="U61" s="64"/>
      <c r="V61" s="64"/>
      <c r="W61" s="64"/>
      <c r="X61" s="64"/>
      <c r="Y61" s="5">
        <f t="array" ref="Y61">SUMPRODUCT(CLIN2_Labour102[[#This Row],[Man-Days
2023]:[Man-Days
2032]],CLIN2_Labour102[[#This Row],[Lab-rate
2023]:[Lab-rate
2032]])</f>
        <v>0</v>
      </c>
      <c r="Z61" s="9"/>
      <c r="AA61" s="70">
        <f>(CLIN2_Labour102[[#This Row],[Extended cost]]+CLIN2_Labour102[[#This Row],[Expat Allowance (ONLY if applicable)]])*$AF$2</f>
        <v>0</v>
      </c>
      <c r="AB61" s="70">
        <f>CLIN2_Labour102[[#This Row],[Extended cost]]+CLIN2_Labour102[[#This Row],[Expat Allowance (ONLY if applicable)]]+CLIN2_Labour102[[#This Row],[Profit ]]</f>
        <v>0</v>
      </c>
    </row>
    <row r="62" spans="2:28" ht="15" customHeight="1" x14ac:dyDescent="0.35">
      <c r="B62" t="s">
        <v>506</v>
      </c>
      <c r="C62" t="s">
        <v>77</v>
      </c>
      <c r="D62" s="37"/>
      <c r="E62" s="73"/>
      <c r="F62" s="73"/>
      <c r="G62" s="73"/>
      <c r="H62" s="73"/>
      <c r="I62" s="73"/>
      <c r="J62" s="73"/>
      <c r="K62" s="73"/>
      <c r="L62" s="73"/>
      <c r="M62" s="73"/>
      <c r="N62" s="73"/>
      <c r="O62" s="64"/>
      <c r="P62" s="64"/>
      <c r="Q62" s="64"/>
      <c r="R62" s="64"/>
      <c r="S62" s="64"/>
      <c r="T62" s="64"/>
      <c r="U62" s="64"/>
      <c r="V62" s="64"/>
      <c r="W62" s="64"/>
      <c r="X62" s="64"/>
      <c r="Y62" s="5">
        <f t="array" ref="Y62">SUMPRODUCT(CLIN2_Labour102[[#This Row],[Man-Days
2023]:[Man-Days
2032]],CLIN2_Labour102[[#This Row],[Lab-rate
2023]:[Lab-rate
2032]])</f>
        <v>0</v>
      </c>
      <c r="Z62" s="9"/>
      <c r="AA62" s="70">
        <f>(CLIN2_Labour102[[#This Row],[Extended cost]]+CLIN2_Labour102[[#This Row],[Expat Allowance (ONLY if applicable)]])*$AF$2</f>
        <v>0</v>
      </c>
      <c r="AB62" s="70">
        <f>CLIN2_Labour102[[#This Row],[Extended cost]]+CLIN2_Labour102[[#This Row],[Expat Allowance (ONLY if applicable)]]+CLIN2_Labour102[[#This Row],[Profit ]]</f>
        <v>0</v>
      </c>
    </row>
    <row r="63" spans="2:28" ht="15" customHeight="1" x14ac:dyDescent="0.35">
      <c r="B63" t="s">
        <v>532</v>
      </c>
      <c r="C63" t="s">
        <v>77</v>
      </c>
      <c r="D63" s="37"/>
      <c r="E63" s="73"/>
      <c r="F63" s="73"/>
      <c r="G63" s="73"/>
      <c r="H63" s="73"/>
      <c r="I63" s="73"/>
      <c r="J63" s="73"/>
      <c r="K63" s="73"/>
      <c r="L63" s="73"/>
      <c r="M63" s="73"/>
      <c r="N63" s="73"/>
      <c r="O63" s="64"/>
      <c r="P63" s="64"/>
      <c r="Q63" s="64"/>
      <c r="R63" s="64"/>
      <c r="S63" s="64"/>
      <c r="T63" s="64"/>
      <c r="U63" s="64"/>
      <c r="V63" s="64"/>
      <c r="W63" s="64"/>
      <c r="X63" s="64"/>
      <c r="Y63" s="5">
        <f t="array" ref="Y63">SUMPRODUCT(CLIN2_Labour102[[#This Row],[Man-Days
2023]:[Man-Days
2032]],CLIN2_Labour102[[#This Row],[Lab-rate
2023]:[Lab-rate
2032]])</f>
        <v>0</v>
      </c>
      <c r="Z63" s="9"/>
      <c r="AA63" s="70">
        <f>(CLIN2_Labour102[[#This Row],[Extended cost]]+CLIN2_Labour102[[#This Row],[Expat Allowance (ONLY if applicable)]])*$AF$2</f>
        <v>0</v>
      </c>
      <c r="AB63" s="70">
        <f>CLIN2_Labour102[[#This Row],[Extended cost]]+CLIN2_Labour102[[#This Row],[Expat Allowance (ONLY if applicable)]]+CLIN2_Labour102[[#This Row],[Profit ]]</f>
        <v>0</v>
      </c>
    </row>
    <row r="64" spans="2:28" x14ac:dyDescent="0.35">
      <c r="B64" t="s">
        <v>507</v>
      </c>
      <c r="C64" t="s">
        <v>77</v>
      </c>
      <c r="D64" s="37"/>
      <c r="E64" s="73"/>
      <c r="F64" s="73"/>
      <c r="G64" s="73"/>
      <c r="H64" s="73"/>
      <c r="I64" s="73"/>
      <c r="J64" s="73"/>
      <c r="K64" s="73"/>
      <c r="L64" s="73"/>
      <c r="M64" s="73"/>
      <c r="N64" s="73"/>
      <c r="O64" s="64"/>
      <c r="P64" s="64"/>
      <c r="Q64" s="64"/>
      <c r="R64" s="64"/>
      <c r="S64" s="64"/>
      <c r="T64" s="64"/>
      <c r="U64" s="64"/>
      <c r="V64" s="64"/>
      <c r="W64" s="64"/>
      <c r="X64" s="64"/>
      <c r="Y64" s="5">
        <f t="array" ref="Y64">SUMPRODUCT(CLIN2_Labour102[[#This Row],[Man-Days
2023]:[Man-Days
2032]],CLIN2_Labour102[[#This Row],[Lab-rate
2023]:[Lab-rate
2032]])</f>
        <v>0</v>
      </c>
      <c r="Z64" s="9"/>
      <c r="AA64" s="70">
        <f>(CLIN2_Labour102[[#This Row],[Extended cost]]+CLIN2_Labour102[[#This Row],[Expat Allowance (ONLY if applicable)]])*$AF$2</f>
        <v>0</v>
      </c>
      <c r="AB64" s="70">
        <f>CLIN2_Labour102[[#This Row],[Extended cost]]+CLIN2_Labour102[[#This Row],[Expat Allowance (ONLY if applicable)]]+CLIN2_Labour102[[#This Row],[Profit ]]</f>
        <v>0</v>
      </c>
    </row>
    <row r="65" spans="2:29" x14ac:dyDescent="0.35">
      <c r="B65" t="s">
        <v>508</v>
      </c>
      <c r="C65" t="s">
        <v>77</v>
      </c>
      <c r="D65" s="37"/>
      <c r="E65" s="73"/>
      <c r="F65" s="73"/>
      <c r="G65" s="73"/>
      <c r="H65" s="73"/>
      <c r="I65" s="73"/>
      <c r="J65" s="73"/>
      <c r="K65" s="73"/>
      <c r="L65" s="73"/>
      <c r="M65" s="73"/>
      <c r="N65" s="73"/>
      <c r="O65" s="64"/>
      <c r="P65" s="64"/>
      <c r="Q65" s="64"/>
      <c r="R65" s="64"/>
      <c r="S65" s="64"/>
      <c r="T65" s="64"/>
      <c r="U65" s="64"/>
      <c r="V65" s="64"/>
      <c r="W65" s="64"/>
      <c r="X65" s="64"/>
      <c r="Y65" s="5">
        <f t="array" ref="Y65">SUMPRODUCT(CLIN2_Labour102[[#This Row],[Man-Days
2023]:[Man-Days
2032]],CLIN2_Labour102[[#This Row],[Lab-rate
2023]:[Lab-rate
2032]])</f>
        <v>0</v>
      </c>
      <c r="Z65" s="9"/>
      <c r="AA65" s="70">
        <f>(CLIN2_Labour102[[#This Row],[Extended cost]]+CLIN2_Labour102[[#This Row],[Expat Allowance (ONLY if applicable)]])*$AF$2</f>
        <v>0</v>
      </c>
      <c r="AB65" s="70">
        <f>CLIN2_Labour102[[#This Row],[Extended cost]]+CLIN2_Labour102[[#This Row],[Expat Allowance (ONLY if applicable)]]+CLIN2_Labour102[[#This Row],[Profit ]]</f>
        <v>0</v>
      </c>
    </row>
    <row r="66" spans="2:29" x14ac:dyDescent="0.35">
      <c r="B66" t="s">
        <v>509</v>
      </c>
      <c r="C66" t="s">
        <v>77</v>
      </c>
      <c r="D66" s="37"/>
      <c r="E66" s="73"/>
      <c r="F66" s="73"/>
      <c r="G66" s="73"/>
      <c r="H66" s="73"/>
      <c r="I66" s="73"/>
      <c r="J66" s="73"/>
      <c r="K66" s="73"/>
      <c r="L66" s="73"/>
      <c r="M66" s="73"/>
      <c r="N66" s="73"/>
      <c r="O66" s="64"/>
      <c r="P66" s="64"/>
      <c r="Q66" s="64"/>
      <c r="R66" s="64"/>
      <c r="S66" s="64"/>
      <c r="T66" s="64"/>
      <c r="U66" s="64"/>
      <c r="V66" s="64"/>
      <c r="W66" s="64"/>
      <c r="X66" s="64"/>
      <c r="Y66" s="5">
        <f t="array" ref="Y66">SUMPRODUCT(CLIN2_Labour102[[#This Row],[Man-Days
2023]:[Man-Days
2032]],CLIN2_Labour102[[#This Row],[Lab-rate
2023]:[Lab-rate
2032]])</f>
        <v>0</v>
      </c>
      <c r="Z66" s="9"/>
      <c r="AA66" s="70">
        <f>(CLIN2_Labour102[[#This Row],[Extended cost]]+CLIN2_Labour102[[#This Row],[Expat Allowance (ONLY if applicable)]])*$AF$2</f>
        <v>0</v>
      </c>
      <c r="AB66" s="70">
        <f>CLIN2_Labour102[[#This Row],[Extended cost]]+CLIN2_Labour102[[#This Row],[Expat Allowance (ONLY if applicable)]]+CLIN2_Labour102[[#This Row],[Profit ]]</f>
        <v>0</v>
      </c>
    </row>
    <row r="67" spans="2:29" x14ac:dyDescent="0.35">
      <c r="B67" t="s">
        <v>510</v>
      </c>
      <c r="C67" t="s">
        <v>77</v>
      </c>
      <c r="D67" s="37"/>
      <c r="E67" s="73"/>
      <c r="F67" s="73"/>
      <c r="G67" s="73"/>
      <c r="H67" s="73"/>
      <c r="I67" s="73"/>
      <c r="J67" s="73"/>
      <c r="K67" s="73"/>
      <c r="L67" s="73"/>
      <c r="M67" s="73"/>
      <c r="N67" s="73"/>
      <c r="O67" s="64"/>
      <c r="P67" s="64"/>
      <c r="Q67" s="64"/>
      <c r="R67" s="64"/>
      <c r="S67" s="64"/>
      <c r="T67" s="64"/>
      <c r="U67" s="64"/>
      <c r="V67" s="64"/>
      <c r="W67" s="64"/>
      <c r="X67" s="64"/>
      <c r="Y67" s="5">
        <f t="array" ref="Y67">SUMPRODUCT(CLIN2_Labour102[[#This Row],[Man-Days
2023]:[Man-Days
2032]],CLIN2_Labour102[[#This Row],[Lab-rate
2023]:[Lab-rate
2032]])</f>
        <v>0</v>
      </c>
      <c r="Z67" s="9"/>
      <c r="AA67" s="70">
        <f>(CLIN2_Labour102[[#This Row],[Extended cost]]+CLIN2_Labour102[[#This Row],[Expat Allowance (ONLY if applicable)]])*$AF$2</f>
        <v>0</v>
      </c>
      <c r="AB67" s="70">
        <f>CLIN2_Labour102[[#This Row],[Extended cost]]+CLIN2_Labour102[[#This Row],[Expat Allowance (ONLY if applicable)]]+CLIN2_Labour102[[#This Row],[Profit ]]</f>
        <v>0</v>
      </c>
    </row>
    <row r="68" spans="2:29" x14ac:dyDescent="0.35">
      <c r="B68" t="s">
        <v>511</v>
      </c>
      <c r="C68" t="s">
        <v>77</v>
      </c>
      <c r="D68" s="37"/>
      <c r="E68" s="73"/>
      <c r="F68" s="73"/>
      <c r="G68" s="73"/>
      <c r="H68" s="73"/>
      <c r="I68" s="73"/>
      <c r="J68" s="73"/>
      <c r="K68" s="73"/>
      <c r="L68" s="73"/>
      <c r="M68" s="73"/>
      <c r="N68" s="73"/>
      <c r="O68" s="64"/>
      <c r="P68" s="64"/>
      <c r="Q68" s="64"/>
      <c r="R68" s="64"/>
      <c r="S68" s="64"/>
      <c r="T68" s="64"/>
      <c r="U68" s="64"/>
      <c r="V68" s="64"/>
      <c r="W68" s="64"/>
      <c r="X68" s="64"/>
      <c r="Y68" s="5">
        <f t="array" ref="Y68">SUMPRODUCT(CLIN2_Labour102[[#This Row],[Man-Days
2023]:[Man-Days
2032]],CLIN2_Labour102[[#This Row],[Lab-rate
2023]:[Lab-rate
2032]])</f>
        <v>0</v>
      </c>
      <c r="Z68" s="9"/>
      <c r="AA68" s="70">
        <f>(CLIN2_Labour102[[#This Row],[Extended cost]]+CLIN2_Labour102[[#This Row],[Expat Allowance (ONLY if applicable)]])*$AF$2</f>
        <v>0</v>
      </c>
      <c r="AB68" s="70">
        <f>CLIN2_Labour102[[#This Row],[Extended cost]]+CLIN2_Labour102[[#This Row],[Expat Allowance (ONLY if applicable)]]+CLIN2_Labour102[[#This Row],[Profit ]]</f>
        <v>0</v>
      </c>
    </row>
    <row r="69" spans="2:29" x14ac:dyDescent="0.35">
      <c r="B69" t="s">
        <v>512</v>
      </c>
      <c r="C69" t="s">
        <v>77</v>
      </c>
      <c r="D69" s="37"/>
      <c r="E69" s="73"/>
      <c r="F69" s="73"/>
      <c r="G69" s="73"/>
      <c r="H69" s="73"/>
      <c r="I69" s="73"/>
      <c r="J69" s="73"/>
      <c r="K69" s="73"/>
      <c r="L69" s="73"/>
      <c r="M69" s="73"/>
      <c r="N69" s="73"/>
      <c r="O69" s="64"/>
      <c r="P69" s="64"/>
      <c r="Q69" s="64"/>
      <c r="R69" s="64"/>
      <c r="S69" s="64"/>
      <c r="T69" s="64"/>
      <c r="U69" s="64"/>
      <c r="V69" s="64"/>
      <c r="W69" s="64"/>
      <c r="X69" s="64"/>
      <c r="Y69" s="5">
        <f t="array" ref="Y69">SUMPRODUCT(CLIN2_Labour102[[#This Row],[Man-Days
2023]:[Man-Days
2032]],CLIN2_Labour102[[#This Row],[Lab-rate
2023]:[Lab-rate
2032]])</f>
        <v>0</v>
      </c>
      <c r="Z69" s="9"/>
      <c r="AA69" s="70">
        <f>(CLIN2_Labour102[[#This Row],[Extended cost]]+CLIN2_Labour102[[#This Row],[Expat Allowance (ONLY if applicable)]])*$AF$2</f>
        <v>0</v>
      </c>
      <c r="AB69" s="70">
        <f>CLIN2_Labour102[[#This Row],[Extended cost]]+CLIN2_Labour102[[#This Row],[Expat Allowance (ONLY if applicable)]]+CLIN2_Labour102[[#This Row],[Profit ]]</f>
        <v>0</v>
      </c>
    </row>
    <row r="70" spans="2:29" x14ac:dyDescent="0.35">
      <c r="B70" t="s">
        <v>513</v>
      </c>
      <c r="C70" t="s">
        <v>77</v>
      </c>
      <c r="D70" s="37"/>
      <c r="E70" s="73"/>
      <c r="F70" s="73"/>
      <c r="G70" s="73"/>
      <c r="H70" s="73"/>
      <c r="I70" s="73"/>
      <c r="J70" s="73"/>
      <c r="K70" s="73"/>
      <c r="L70" s="73"/>
      <c r="M70" s="73"/>
      <c r="N70" s="73"/>
      <c r="O70" s="64"/>
      <c r="P70" s="64"/>
      <c r="Q70" s="64"/>
      <c r="R70" s="64"/>
      <c r="S70" s="64"/>
      <c r="T70" s="64"/>
      <c r="U70" s="64"/>
      <c r="V70" s="64"/>
      <c r="W70" s="64"/>
      <c r="X70" s="64"/>
      <c r="Y70" s="5">
        <f t="array" ref="Y70">SUMPRODUCT(CLIN2_Labour102[[#This Row],[Man-Days
2023]:[Man-Days
2032]],CLIN2_Labour102[[#This Row],[Lab-rate
2023]:[Lab-rate
2032]])</f>
        <v>0</v>
      </c>
      <c r="Z70" s="9"/>
      <c r="AA70" s="70">
        <f>(CLIN2_Labour102[[#This Row],[Extended cost]]+CLIN2_Labour102[[#This Row],[Expat Allowance (ONLY if applicable)]])*$AF$2</f>
        <v>0</v>
      </c>
      <c r="AB70" s="70">
        <f>CLIN2_Labour102[[#This Row],[Extended cost]]+CLIN2_Labour102[[#This Row],[Expat Allowance (ONLY if applicable)]]+CLIN2_Labour102[[#This Row],[Profit ]]</f>
        <v>0</v>
      </c>
    </row>
    <row r="71" spans="2:29" x14ac:dyDescent="0.35">
      <c r="B71" t="s">
        <v>514</v>
      </c>
      <c r="C71" t="s">
        <v>77</v>
      </c>
      <c r="D71" s="37"/>
      <c r="E71" s="73"/>
      <c r="F71" s="73"/>
      <c r="G71" s="73"/>
      <c r="H71" s="73"/>
      <c r="I71" s="73"/>
      <c r="J71" s="73"/>
      <c r="K71" s="73"/>
      <c r="L71" s="73"/>
      <c r="M71" s="73"/>
      <c r="N71" s="73"/>
      <c r="O71" s="64"/>
      <c r="P71" s="64"/>
      <c r="Q71" s="64"/>
      <c r="R71" s="64"/>
      <c r="S71" s="64"/>
      <c r="T71" s="64"/>
      <c r="U71" s="64"/>
      <c r="V71" s="64"/>
      <c r="W71" s="64"/>
      <c r="X71" s="64"/>
      <c r="Y71" s="5">
        <f t="array" ref="Y71">SUMPRODUCT(CLIN2_Labour102[[#This Row],[Man-Days
2023]:[Man-Days
2032]],CLIN2_Labour102[[#This Row],[Lab-rate
2023]:[Lab-rate
2032]])</f>
        <v>0</v>
      </c>
      <c r="Z71" s="9"/>
      <c r="AA71" s="70">
        <f>(CLIN2_Labour102[[#This Row],[Extended cost]]+CLIN2_Labour102[[#This Row],[Expat Allowance (ONLY if applicable)]])*$AF$2</f>
        <v>0</v>
      </c>
      <c r="AB71" s="70">
        <f>CLIN2_Labour102[[#This Row],[Extended cost]]+CLIN2_Labour102[[#This Row],[Expat Allowance (ONLY if applicable)]]+CLIN2_Labour102[[#This Row],[Profit ]]</f>
        <v>0</v>
      </c>
    </row>
    <row r="72" spans="2:29" x14ac:dyDescent="0.35">
      <c r="B72" t="s">
        <v>515</v>
      </c>
      <c r="C72" t="s">
        <v>77</v>
      </c>
      <c r="D72" s="37"/>
      <c r="E72" s="73"/>
      <c r="F72" s="73"/>
      <c r="G72" s="73"/>
      <c r="H72" s="73"/>
      <c r="I72" s="73"/>
      <c r="J72" s="73"/>
      <c r="K72" s="73"/>
      <c r="L72" s="73"/>
      <c r="M72" s="73"/>
      <c r="N72" s="73"/>
      <c r="O72" s="64"/>
      <c r="P72" s="64"/>
      <c r="Q72" s="64"/>
      <c r="R72" s="64"/>
      <c r="S72" s="64"/>
      <c r="T72" s="64"/>
      <c r="U72" s="64"/>
      <c r="V72" s="64"/>
      <c r="W72" s="64"/>
      <c r="X72" s="64"/>
      <c r="Y72" s="5">
        <f t="array" ref="Y72">SUMPRODUCT(CLIN2_Labour102[[#This Row],[Man-Days
2023]:[Man-Days
2032]],CLIN2_Labour102[[#This Row],[Lab-rate
2023]:[Lab-rate
2032]])</f>
        <v>0</v>
      </c>
      <c r="Z72" s="9"/>
      <c r="AA72" s="70">
        <f>(CLIN2_Labour102[[#This Row],[Extended cost]]+CLIN2_Labour102[[#This Row],[Expat Allowance (ONLY if applicable)]])*$AF$2</f>
        <v>0</v>
      </c>
      <c r="AB72" s="70">
        <f>CLIN2_Labour102[[#This Row],[Extended cost]]+CLIN2_Labour102[[#This Row],[Expat Allowance (ONLY if applicable)]]+CLIN2_Labour102[[#This Row],[Profit ]]</f>
        <v>0</v>
      </c>
    </row>
    <row r="73" spans="2:29" x14ac:dyDescent="0.35">
      <c r="B73" t="s">
        <v>533</v>
      </c>
      <c r="C73" t="s">
        <v>77</v>
      </c>
      <c r="D73" s="37"/>
      <c r="E73" s="73"/>
      <c r="F73" s="73"/>
      <c r="G73" s="73"/>
      <c r="H73" s="73"/>
      <c r="I73" s="73"/>
      <c r="J73" s="73"/>
      <c r="K73" s="73"/>
      <c r="L73" s="73"/>
      <c r="M73" s="73"/>
      <c r="N73" s="73"/>
      <c r="O73" s="64"/>
      <c r="P73" s="64"/>
      <c r="Q73" s="64"/>
      <c r="R73" s="64"/>
      <c r="S73" s="64"/>
      <c r="T73" s="64"/>
      <c r="U73" s="64"/>
      <c r="V73" s="64"/>
      <c r="W73" s="64"/>
      <c r="X73" s="64"/>
      <c r="Y73" s="5">
        <f t="array" ref="Y73">SUMPRODUCT(CLIN2_Labour102[[#This Row],[Man-Days
2023]:[Man-Days
2032]],CLIN2_Labour102[[#This Row],[Lab-rate
2023]:[Lab-rate
2032]])</f>
        <v>0</v>
      </c>
      <c r="Z73" s="9"/>
      <c r="AA73" s="70">
        <f>(CLIN2_Labour102[[#This Row],[Extended cost]]+CLIN2_Labour102[[#This Row],[Expat Allowance (ONLY if applicable)]])*$AF$2</f>
        <v>0</v>
      </c>
      <c r="AB73" s="70">
        <f>CLIN2_Labour102[[#This Row],[Extended cost]]+CLIN2_Labour102[[#This Row],[Expat Allowance (ONLY if applicable)]]+CLIN2_Labour102[[#This Row],[Profit ]]</f>
        <v>0</v>
      </c>
    </row>
    <row r="74" spans="2:29" x14ac:dyDescent="0.35">
      <c r="B74" t="s">
        <v>58</v>
      </c>
      <c r="D74" s="214"/>
      <c r="O74" s="214"/>
      <c r="P74" s="214"/>
      <c r="Q74" s="214"/>
      <c r="R74" s="214"/>
      <c r="S74" s="214"/>
      <c r="T74" s="214"/>
      <c r="U74" s="214"/>
      <c r="V74" s="214"/>
      <c r="W74" s="214"/>
      <c r="X74" s="214"/>
      <c r="Y74" s="214"/>
      <c r="AA74" s="214"/>
      <c r="AB74" s="215">
        <f>SUBTOTAL(109,CLIN2_Labour102[Fully burdened cost])</f>
        <v>0</v>
      </c>
      <c r="AC74" s="214"/>
    </row>
    <row r="75" spans="2:29" x14ac:dyDescent="0.35">
      <c r="B75" s="200" t="s">
        <v>360</v>
      </c>
    </row>
  </sheetData>
  <mergeCells count="1">
    <mergeCell ref="AE1:AF1"/>
  </mergeCells>
  <dataValidations count="2">
    <dataValidation type="list" allowBlank="1" showInputMessage="1" showErrorMessage="1" sqref="B3:B73">
      <formula1>Clin_List</formula1>
    </dataValidation>
    <dataValidation type="list" allowBlank="1" showInputMessage="1" showErrorMessage="1" sqref="D3:D7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F75"/>
  <sheetViews>
    <sheetView zoomScale="70" zoomScaleNormal="70" workbookViewId="0">
      <pane xSplit="1" ySplit="2" topLeftCell="B24" activePane="bottomRight" state="frozen"/>
      <selection activeCell="D21" sqref="C21:D21"/>
      <selection pane="topRight" activeCell="D21" sqref="C21:D21"/>
      <selection pane="bottomLeft" activeCell="D21" sqref="C21:D21"/>
      <selection pane="bottomRight" activeCell="I83" sqref="I83"/>
    </sheetView>
  </sheetViews>
  <sheetFormatPr defaultRowHeight="14.5" x14ac:dyDescent="0.35"/>
  <cols>
    <col min="1" max="1" width="1.7265625" customWidth="1"/>
    <col min="2" max="2" width="20.7265625" customWidth="1"/>
    <col min="3" max="3" width="34.26953125" customWidth="1"/>
    <col min="4" max="4" width="41.26953125" customWidth="1"/>
    <col min="5" max="5" width="18" customWidth="1"/>
    <col min="16" max="26" width="10.453125" customWidth="1"/>
    <col min="27" max="27" width="17.54296875" customWidth="1"/>
    <col min="28" max="28" width="15.1796875" style="7" customWidth="1"/>
    <col min="29" max="29" width="26" customWidth="1"/>
    <col min="30" max="30" width="3.7265625" customWidth="1"/>
  </cols>
  <sheetData>
    <row r="1" spans="2:32" ht="95.5" x14ac:dyDescent="0.35">
      <c r="B1" s="197" t="s">
        <v>333</v>
      </c>
      <c r="C1" s="197" t="s">
        <v>334</v>
      </c>
      <c r="D1" s="197" t="s">
        <v>335</v>
      </c>
      <c r="E1" s="197" t="s">
        <v>330</v>
      </c>
      <c r="F1" s="197" t="s">
        <v>222</v>
      </c>
      <c r="G1" s="197" t="s">
        <v>223</v>
      </c>
      <c r="H1" s="197" t="s">
        <v>224</v>
      </c>
      <c r="I1" s="197" t="s">
        <v>225</v>
      </c>
      <c r="J1" s="197" t="s">
        <v>226</v>
      </c>
      <c r="K1" s="197" t="s">
        <v>227</v>
      </c>
      <c r="L1" s="197" t="s">
        <v>228</v>
      </c>
      <c r="M1" s="197" t="s">
        <v>229</v>
      </c>
      <c r="N1" s="197" t="s">
        <v>230</v>
      </c>
      <c r="O1" s="197" t="s">
        <v>231</v>
      </c>
      <c r="P1" s="197" t="s">
        <v>238</v>
      </c>
      <c r="Q1" s="197" t="s">
        <v>239</v>
      </c>
      <c r="R1" s="197" t="s">
        <v>240</v>
      </c>
      <c r="S1" s="197" t="s">
        <v>241</v>
      </c>
      <c r="T1" s="197" t="s">
        <v>242</v>
      </c>
      <c r="U1" s="197" t="s">
        <v>243</v>
      </c>
      <c r="V1" s="197" t="s">
        <v>244</v>
      </c>
      <c r="W1" s="197" t="s">
        <v>245</v>
      </c>
      <c r="X1" s="197" t="s">
        <v>246</v>
      </c>
      <c r="Y1" s="197" t="s">
        <v>247</v>
      </c>
      <c r="Z1" s="197" t="s">
        <v>336</v>
      </c>
      <c r="AA1" s="197" t="s">
        <v>332</v>
      </c>
      <c r="AB1" s="197" t="s">
        <v>326</v>
      </c>
      <c r="AC1" s="198" t="s">
        <v>327</v>
      </c>
      <c r="AD1" s="199"/>
      <c r="AE1" s="226" t="s">
        <v>118</v>
      </c>
      <c r="AF1" s="226"/>
    </row>
    <row r="2" spans="2:32" ht="29" x14ac:dyDescent="0.35">
      <c r="B2" s="1" t="s">
        <v>12</v>
      </c>
      <c r="C2" s="1" t="s">
        <v>88</v>
      </c>
      <c r="D2" s="38" t="s">
        <v>3</v>
      </c>
      <c r="E2" s="11" t="s">
        <v>86</v>
      </c>
      <c r="F2" s="13" t="s">
        <v>232</v>
      </c>
      <c r="G2" s="13" t="s">
        <v>233</v>
      </c>
      <c r="H2" s="13" t="s">
        <v>234</v>
      </c>
      <c r="I2" s="13" t="s">
        <v>235</v>
      </c>
      <c r="J2" s="13" t="s">
        <v>236</v>
      </c>
      <c r="K2" s="13" t="s">
        <v>237</v>
      </c>
      <c r="L2" s="13" t="s">
        <v>278</v>
      </c>
      <c r="M2" s="13" t="s">
        <v>357</v>
      </c>
      <c r="N2" s="13" t="s">
        <v>364</v>
      </c>
      <c r="O2" s="13" t="s">
        <v>516</v>
      </c>
      <c r="P2" s="13" t="s">
        <v>311</v>
      </c>
      <c r="Q2" s="13" t="s">
        <v>312</v>
      </c>
      <c r="R2" s="13" t="s">
        <v>313</v>
      </c>
      <c r="S2" s="13" t="s">
        <v>314</v>
      </c>
      <c r="T2" s="13" t="s">
        <v>315</v>
      </c>
      <c r="U2" s="13" t="s">
        <v>316</v>
      </c>
      <c r="V2" s="13" t="s">
        <v>317</v>
      </c>
      <c r="W2" s="13" t="s">
        <v>358</v>
      </c>
      <c r="X2" s="13" t="s">
        <v>363</v>
      </c>
      <c r="Y2" s="13" t="s">
        <v>517</v>
      </c>
      <c r="Z2" s="13" t="s">
        <v>73</v>
      </c>
      <c r="AA2" s="13" t="s">
        <v>2</v>
      </c>
      <c r="AB2" s="12" t="s">
        <v>87</v>
      </c>
      <c r="AC2" s="12" t="s">
        <v>41</v>
      </c>
      <c r="AE2" s="164" t="s">
        <v>111</v>
      </c>
      <c r="AF2" s="63">
        <v>0</v>
      </c>
    </row>
    <row r="3" spans="2:32" ht="15" customHeight="1" x14ac:dyDescent="0.45">
      <c r="B3" s="45" t="s">
        <v>301</v>
      </c>
      <c r="C3" s="48" t="s">
        <v>95</v>
      </c>
      <c r="D3" s="49" t="s">
        <v>96</v>
      </c>
      <c r="E3" s="68" t="s">
        <v>23</v>
      </c>
      <c r="F3" s="60">
        <v>10</v>
      </c>
      <c r="G3" s="60" t="s">
        <v>115</v>
      </c>
      <c r="H3" s="60">
        <v>25</v>
      </c>
      <c r="I3" s="60">
        <v>5</v>
      </c>
      <c r="J3" s="60" t="s">
        <v>110</v>
      </c>
      <c r="K3" s="60" t="s">
        <v>114</v>
      </c>
      <c r="L3" s="60" t="s">
        <v>116</v>
      </c>
      <c r="M3" s="60" t="s">
        <v>115</v>
      </c>
      <c r="N3" s="60" t="s">
        <v>114</v>
      </c>
      <c r="O3" s="60" t="s">
        <v>110</v>
      </c>
      <c r="P3" s="61" t="s">
        <v>248</v>
      </c>
      <c r="Q3" s="61" t="s">
        <v>249</v>
      </c>
      <c r="R3" s="61" t="s">
        <v>250</v>
      </c>
      <c r="S3" s="61" t="s">
        <v>251</v>
      </c>
      <c r="T3" s="61" t="s">
        <v>252</v>
      </c>
      <c r="U3" s="61" t="s">
        <v>253</v>
      </c>
      <c r="V3" s="61" t="s">
        <v>254</v>
      </c>
      <c r="W3" s="61" t="s">
        <v>256</v>
      </c>
      <c r="X3" s="61" t="s">
        <v>257</v>
      </c>
      <c r="Y3" s="61" t="s">
        <v>255</v>
      </c>
      <c r="Z3" s="72" t="s">
        <v>258</v>
      </c>
      <c r="AA3" s="72" t="s">
        <v>259</v>
      </c>
      <c r="AB3" s="71" t="s">
        <v>260</v>
      </c>
      <c r="AC3" s="71" t="s">
        <v>94</v>
      </c>
      <c r="AD3" s="44"/>
      <c r="AE3" s="44" t="s">
        <v>92</v>
      </c>
    </row>
    <row r="4" spans="2:32" x14ac:dyDescent="0.35">
      <c r="B4" t="s">
        <v>457</v>
      </c>
      <c r="C4" t="s">
        <v>49</v>
      </c>
      <c r="D4" t="s">
        <v>51</v>
      </c>
      <c r="E4" s="37"/>
      <c r="F4" s="157"/>
      <c r="G4" s="157"/>
      <c r="H4" s="157"/>
      <c r="I4" s="157"/>
      <c r="J4" s="157"/>
      <c r="K4" s="157"/>
      <c r="L4" s="157"/>
      <c r="M4" s="157"/>
      <c r="N4" s="157"/>
      <c r="O4" s="157"/>
      <c r="P4" s="156"/>
      <c r="Q4" s="156"/>
      <c r="R4" s="156"/>
      <c r="S4" s="156"/>
      <c r="T4" s="156"/>
      <c r="U4" s="156"/>
      <c r="V4" s="156"/>
      <c r="W4" s="156"/>
      <c r="X4" s="156"/>
      <c r="Y4" s="156"/>
      <c r="Z4" s="70">
        <f t="array" ref="Z4">SUMPRODUCT(CLIN1_Material11[[#This Row],[Quantity
2023]:[Quantity
2032]],CLIN1_Material11[[#This Row],[Unit cost
2023]:[Unit cost
2032]])</f>
        <v>0</v>
      </c>
      <c r="AA4" s="70">
        <f>CLIN1_Material11[[#This Row],[Extended cost]]*$AF$2</f>
        <v>0</v>
      </c>
      <c r="AB4" s="70">
        <f>CLIN1_Material11[[#This Row],[Extended cost]]+CLIN1_Material11[[#This Row],[Profit]]</f>
        <v>0</v>
      </c>
      <c r="AC4" s="7"/>
    </row>
    <row r="5" spans="2:32" x14ac:dyDescent="0.35">
      <c r="B5" t="s">
        <v>153</v>
      </c>
      <c r="C5" t="s">
        <v>49</v>
      </c>
      <c r="D5" t="s">
        <v>51</v>
      </c>
      <c r="E5" s="37"/>
      <c r="F5" s="157"/>
      <c r="G5" s="157"/>
      <c r="H5" s="157"/>
      <c r="I5" s="157"/>
      <c r="J5" s="157"/>
      <c r="K5" s="157"/>
      <c r="L5" s="157"/>
      <c r="M5" s="157"/>
      <c r="N5" s="157"/>
      <c r="O5" s="157"/>
      <c r="P5" s="156"/>
      <c r="Q5" s="156"/>
      <c r="R5" s="156"/>
      <c r="S5" s="156"/>
      <c r="T5" s="156"/>
      <c r="U5" s="156"/>
      <c r="V5" s="156"/>
      <c r="W5" s="156"/>
      <c r="X5" s="156"/>
      <c r="Y5" s="156"/>
      <c r="Z5" s="70">
        <f t="array" ref="Z5">SUMPRODUCT(CLIN1_Material11[[#This Row],[Quantity
2023]:[Quantity
2032]],CLIN1_Material11[[#This Row],[Unit cost
2023]:[Unit cost
2032]])</f>
        <v>0</v>
      </c>
      <c r="AA5" s="70">
        <f>CLIN1_Material11[[#This Row],[Extended cost]]*$AF$2</f>
        <v>0</v>
      </c>
      <c r="AB5" s="70">
        <f>CLIN1_Material11[[#This Row],[Extended cost]]+CLIN1_Material11[[#This Row],[Profit]]</f>
        <v>0</v>
      </c>
      <c r="AC5" s="7"/>
    </row>
    <row r="6" spans="2:32" x14ac:dyDescent="0.35">
      <c r="B6" t="s">
        <v>154</v>
      </c>
      <c r="C6" t="s">
        <v>49</v>
      </c>
      <c r="D6" t="s">
        <v>51</v>
      </c>
      <c r="E6" s="37"/>
      <c r="F6" s="157"/>
      <c r="G6" s="157"/>
      <c r="H6" s="157"/>
      <c r="I6" s="157"/>
      <c r="J6" s="157"/>
      <c r="K6" s="157"/>
      <c r="L6" s="157"/>
      <c r="M6" s="157"/>
      <c r="N6" s="157"/>
      <c r="O6" s="157"/>
      <c r="P6" s="156"/>
      <c r="Q6" s="156"/>
      <c r="R6" s="156"/>
      <c r="S6" s="156"/>
      <c r="T6" s="156"/>
      <c r="U6" s="156"/>
      <c r="V6" s="156"/>
      <c r="W6" s="156"/>
      <c r="X6" s="156"/>
      <c r="Y6" s="156"/>
      <c r="Z6" s="70">
        <f t="array" ref="Z6">SUMPRODUCT(CLIN1_Material11[[#This Row],[Quantity
2023]:[Quantity
2032]],CLIN1_Material11[[#This Row],[Unit cost
2023]:[Unit cost
2032]])</f>
        <v>0</v>
      </c>
      <c r="AA6" s="70">
        <f>CLIN1_Material11[[#This Row],[Extended cost]]*$AF$2</f>
        <v>0</v>
      </c>
      <c r="AB6" s="70">
        <f>CLIN1_Material11[[#This Row],[Extended cost]]+CLIN1_Material11[[#This Row],[Profit]]</f>
        <v>0</v>
      </c>
      <c r="AC6" s="7"/>
    </row>
    <row r="7" spans="2:32" x14ac:dyDescent="0.35">
      <c r="B7" t="s">
        <v>155</v>
      </c>
      <c r="C7" t="s">
        <v>49</v>
      </c>
      <c r="D7" t="s">
        <v>51</v>
      </c>
      <c r="E7" s="37"/>
      <c r="F7" s="157"/>
      <c r="G7" s="157"/>
      <c r="H7" s="157"/>
      <c r="I7" s="157"/>
      <c r="J7" s="157"/>
      <c r="K7" s="157"/>
      <c r="L7" s="157"/>
      <c r="M7" s="157"/>
      <c r="N7" s="157"/>
      <c r="O7" s="157"/>
      <c r="P7" s="156"/>
      <c r="Q7" s="156"/>
      <c r="R7" s="156"/>
      <c r="S7" s="156"/>
      <c r="T7" s="156"/>
      <c r="U7" s="156"/>
      <c r="V7" s="156"/>
      <c r="W7" s="156"/>
      <c r="X7" s="156"/>
      <c r="Y7" s="156"/>
      <c r="Z7" s="70">
        <f t="array" ref="Z7">SUMPRODUCT(CLIN1_Material11[[#This Row],[Quantity
2023]:[Quantity
2032]],CLIN1_Material11[[#This Row],[Unit cost
2023]:[Unit cost
2032]])</f>
        <v>0</v>
      </c>
      <c r="AA7" s="70">
        <f>CLIN1_Material11[[#This Row],[Extended cost]]*$AF$2</f>
        <v>0</v>
      </c>
      <c r="AB7" s="70">
        <f>CLIN1_Material11[[#This Row],[Extended cost]]+CLIN1_Material11[[#This Row],[Profit]]</f>
        <v>0</v>
      </c>
      <c r="AC7" s="7"/>
    </row>
    <row r="8" spans="2:32" x14ac:dyDescent="0.35">
      <c r="B8" t="s">
        <v>458</v>
      </c>
      <c r="C8" t="s">
        <v>49</v>
      </c>
      <c r="D8" t="s">
        <v>51</v>
      </c>
      <c r="E8" s="37"/>
      <c r="F8" s="157"/>
      <c r="G8" s="157"/>
      <c r="H8" s="157"/>
      <c r="I8" s="157"/>
      <c r="J8" s="157"/>
      <c r="K8" s="157"/>
      <c r="L8" s="157"/>
      <c r="M8" s="157"/>
      <c r="N8" s="157"/>
      <c r="O8" s="157"/>
      <c r="P8" s="156"/>
      <c r="Q8" s="156"/>
      <c r="R8" s="156"/>
      <c r="S8" s="156"/>
      <c r="T8" s="156"/>
      <c r="U8" s="156"/>
      <c r="V8" s="156"/>
      <c r="W8" s="156"/>
      <c r="X8" s="156"/>
      <c r="Y8" s="156"/>
      <c r="Z8" s="70">
        <f t="array" ref="Z8">SUMPRODUCT(CLIN1_Material11[[#This Row],[Quantity
2023]:[Quantity
2032]],CLIN1_Material11[[#This Row],[Unit cost
2023]:[Unit cost
2032]])</f>
        <v>0</v>
      </c>
      <c r="AA8" s="70">
        <f>CLIN1_Material11[[#This Row],[Extended cost]]*$AF$2</f>
        <v>0</v>
      </c>
      <c r="AB8" s="70">
        <f>CLIN1_Material11[[#This Row],[Extended cost]]+CLIN1_Material11[[#This Row],[Profit]]</f>
        <v>0</v>
      </c>
      <c r="AC8" s="7"/>
    </row>
    <row r="9" spans="2:32" x14ac:dyDescent="0.35">
      <c r="B9" t="s">
        <v>459</v>
      </c>
      <c r="C9" t="s">
        <v>49</v>
      </c>
      <c r="D9" t="s">
        <v>51</v>
      </c>
      <c r="E9" s="37"/>
      <c r="F9" s="157"/>
      <c r="G9" s="157"/>
      <c r="H9" s="157"/>
      <c r="I9" s="157"/>
      <c r="J9" s="157"/>
      <c r="K9" s="157"/>
      <c r="L9" s="157"/>
      <c r="M9" s="157"/>
      <c r="N9" s="157"/>
      <c r="O9" s="157"/>
      <c r="P9" s="156"/>
      <c r="Q9" s="156"/>
      <c r="R9" s="156"/>
      <c r="S9" s="156"/>
      <c r="T9" s="156"/>
      <c r="U9" s="156"/>
      <c r="V9" s="156"/>
      <c r="W9" s="156"/>
      <c r="X9" s="156"/>
      <c r="Y9" s="156"/>
      <c r="Z9" s="70">
        <f t="array" ref="Z9">SUMPRODUCT(CLIN1_Material11[[#This Row],[Quantity
2023]:[Quantity
2032]],CLIN1_Material11[[#This Row],[Unit cost
2023]:[Unit cost
2032]])</f>
        <v>0</v>
      </c>
      <c r="AA9" s="70">
        <f>CLIN1_Material11[[#This Row],[Extended cost]]*$AF$2</f>
        <v>0</v>
      </c>
      <c r="AB9" s="70">
        <f>CLIN1_Material11[[#This Row],[Extended cost]]+CLIN1_Material11[[#This Row],[Profit]]</f>
        <v>0</v>
      </c>
      <c r="AC9" s="7"/>
    </row>
    <row r="10" spans="2:32" x14ac:dyDescent="0.35">
      <c r="B10" t="s">
        <v>460</v>
      </c>
      <c r="C10" t="s">
        <v>49</v>
      </c>
      <c r="D10" t="s">
        <v>51</v>
      </c>
      <c r="E10" s="37"/>
      <c r="F10" s="157"/>
      <c r="G10" s="157"/>
      <c r="H10" s="157"/>
      <c r="I10" s="157"/>
      <c r="J10" s="157"/>
      <c r="K10" s="157"/>
      <c r="L10" s="157"/>
      <c r="M10" s="157"/>
      <c r="N10" s="157"/>
      <c r="O10" s="157"/>
      <c r="P10" s="156"/>
      <c r="Q10" s="156"/>
      <c r="R10" s="156"/>
      <c r="S10" s="156"/>
      <c r="T10" s="156"/>
      <c r="U10" s="156"/>
      <c r="V10" s="156"/>
      <c r="W10" s="156"/>
      <c r="X10" s="156"/>
      <c r="Y10" s="156"/>
      <c r="Z10" s="70">
        <f t="array" ref="Z10">SUMPRODUCT(CLIN1_Material11[[#This Row],[Quantity
2023]:[Quantity
2032]],CLIN1_Material11[[#This Row],[Unit cost
2023]:[Unit cost
2032]])</f>
        <v>0</v>
      </c>
      <c r="AA10" s="70">
        <f>CLIN1_Material11[[#This Row],[Extended cost]]*$AF$2</f>
        <v>0</v>
      </c>
      <c r="AB10" s="70">
        <f>CLIN1_Material11[[#This Row],[Extended cost]]+CLIN1_Material11[[#This Row],[Profit]]</f>
        <v>0</v>
      </c>
      <c r="AC10" s="7"/>
    </row>
    <row r="11" spans="2:32" x14ac:dyDescent="0.35">
      <c r="B11" t="s">
        <v>461</v>
      </c>
      <c r="C11" t="s">
        <v>49</v>
      </c>
      <c r="D11" t="s">
        <v>51</v>
      </c>
      <c r="E11" s="37"/>
      <c r="F11" s="157"/>
      <c r="G11" s="157"/>
      <c r="H11" s="157"/>
      <c r="I11" s="157"/>
      <c r="J11" s="157"/>
      <c r="K11" s="157"/>
      <c r="L11" s="157"/>
      <c r="M11" s="157"/>
      <c r="N11" s="157"/>
      <c r="O11" s="157"/>
      <c r="P11" s="156"/>
      <c r="Q11" s="156"/>
      <c r="R11" s="156"/>
      <c r="S11" s="156"/>
      <c r="T11" s="156"/>
      <c r="U11" s="156"/>
      <c r="V11" s="156"/>
      <c r="W11" s="156"/>
      <c r="X11" s="156"/>
      <c r="Y11" s="156"/>
      <c r="Z11" s="70">
        <f t="array" ref="Z11">SUMPRODUCT(CLIN1_Material11[[#This Row],[Quantity
2023]:[Quantity
2032]],CLIN1_Material11[[#This Row],[Unit cost
2023]:[Unit cost
2032]])</f>
        <v>0</v>
      </c>
      <c r="AA11" s="70">
        <f>CLIN1_Material11[[#This Row],[Extended cost]]*$AF$2</f>
        <v>0</v>
      </c>
      <c r="AB11" s="70">
        <f>CLIN1_Material11[[#This Row],[Extended cost]]+CLIN1_Material11[[#This Row],[Profit]]</f>
        <v>0</v>
      </c>
      <c r="AC11" s="7"/>
    </row>
    <row r="12" spans="2:32" x14ac:dyDescent="0.35">
      <c r="B12" t="s">
        <v>462</v>
      </c>
      <c r="C12" t="s">
        <v>49</v>
      </c>
      <c r="D12" t="s">
        <v>51</v>
      </c>
      <c r="E12" s="37"/>
      <c r="F12" s="157"/>
      <c r="G12" s="157"/>
      <c r="H12" s="157"/>
      <c r="I12" s="157"/>
      <c r="J12" s="157"/>
      <c r="K12" s="157"/>
      <c r="L12" s="157"/>
      <c r="M12" s="157"/>
      <c r="N12" s="157"/>
      <c r="O12" s="157"/>
      <c r="P12" s="156"/>
      <c r="Q12" s="156"/>
      <c r="R12" s="156"/>
      <c r="S12" s="156"/>
      <c r="T12" s="156"/>
      <c r="U12" s="156"/>
      <c r="V12" s="156"/>
      <c r="W12" s="156"/>
      <c r="X12" s="156"/>
      <c r="Y12" s="156"/>
      <c r="Z12" s="70">
        <f t="array" ref="Z12">SUMPRODUCT(CLIN1_Material11[[#This Row],[Quantity
2023]:[Quantity
2032]],CLIN1_Material11[[#This Row],[Unit cost
2023]:[Unit cost
2032]])</f>
        <v>0</v>
      </c>
      <c r="AA12" s="70">
        <f>CLIN1_Material11[[#This Row],[Extended cost]]*$AF$2</f>
        <v>0</v>
      </c>
      <c r="AB12" s="70">
        <f>CLIN1_Material11[[#This Row],[Extended cost]]+CLIN1_Material11[[#This Row],[Profit]]</f>
        <v>0</v>
      </c>
      <c r="AC12" s="7"/>
    </row>
    <row r="13" spans="2:32" x14ac:dyDescent="0.35">
      <c r="B13" t="s">
        <v>158</v>
      </c>
      <c r="C13" t="s">
        <v>49</v>
      </c>
      <c r="D13" t="s">
        <v>51</v>
      </c>
      <c r="E13" s="37"/>
      <c r="F13" s="157"/>
      <c r="G13" s="157"/>
      <c r="H13" s="157"/>
      <c r="I13" s="157"/>
      <c r="J13" s="157"/>
      <c r="K13" s="157"/>
      <c r="L13" s="157"/>
      <c r="M13" s="157"/>
      <c r="N13" s="157"/>
      <c r="O13" s="157"/>
      <c r="P13" s="156"/>
      <c r="Q13" s="156"/>
      <c r="R13" s="156"/>
      <c r="S13" s="156"/>
      <c r="T13" s="156"/>
      <c r="U13" s="156"/>
      <c r="V13" s="156"/>
      <c r="W13" s="156"/>
      <c r="X13" s="156"/>
      <c r="Y13" s="156"/>
      <c r="Z13" s="70">
        <f t="array" ref="Z13">SUMPRODUCT(CLIN1_Material11[[#This Row],[Quantity
2023]:[Quantity
2032]],CLIN1_Material11[[#This Row],[Unit cost
2023]:[Unit cost
2032]])</f>
        <v>0</v>
      </c>
      <c r="AA13" s="70">
        <f>CLIN1_Material11[[#This Row],[Extended cost]]*$AF$2</f>
        <v>0</v>
      </c>
      <c r="AB13" s="70">
        <f>CLIN1_Material11[[#This Row],[Extended cost]]+CLIN1_Material11[[#This Row],[Profit]]</f>
        <v>0</v>
      </c>
      <c r="AC13" s="7"/>
    </row>
    <row r="14" spans="2:32" x14ac:dyDescent="0.35">
      <c r="B14" t="s">
        <v>159</v>
      </c>
      <c r="C14" t="s">
        <v>49</v>
      </c>
      <c r="D14" t="s">
        <v>51</v>
      </c>
      <c r="E14" s="37"/>
      <c r="F14" s="157"/>
      <c r="G14" s="157"/>
      <c r="H14" s="157"/>
      <c r="I14" s="157"/>
      <c r="J14" s="157"/>
      <c r="K14" s="157"/>
      <c r="L14" s="157"/>
      <c r="M14" s="157"/>
      <c r="N14" s="157"/>
      <c r="O14" s="157"/>
      <c r="P14" s="156"/>
      <c r="Q14" s="156"/>
      <c r="R14" s="156"/>
      <c r="S14" s="156"/>
      <c r="T14" s="156"/>
      <c r="U14" s="156"/>
      <c r="V14" s="156"/>
      <c r="W14" s="156"/>
      <c r="X14" s="156"/>
      <c r="Y14" s="156"/>
      <c r="Z14" s="70">
        <f t="array" ref="Z14">SUMPRODUCT(CLIN1_Material11[[#This Row],[Quantity
2023]:[Quantity
2032]],CLIN1_Material11[[#This Row],[Unit cost
2023]:[Unit cost
2032]])</f>
        <v>0</v>
      </c>
      <c r="AA14" s="70">
        <f>CLIN1_Material11[[#This Row],[Extended cost]]*$AF$2</f>
        <v>0</v>
      </c>
      <c r="AB14" s="70">
        <f>CLIN1_Material11[[#This Row],[Extended cost]]+CLIN1_Material11[[#This Row],[Profit]]</f>
        <v>0</v>
      </c>
      <c r="AC14" s="7"/>
    </row>
    <row r="15" spans="2:32" x14ac:dyDescent="0.35">
      <c r="B15" t="s">
        <v>160</v>
      </c>
      <c r="C15" t="s">
        <v>49</v>
      </c>
      <c r="D15" t="s">
        <v>51</v>
      </c>
      <c r="E15" s="37"/>
      <c r="F15" s="157"/>
      <c r="G15" s="157"/>
      <c r="H15" s="157"/>
      <c r="I15" s="157"/>
      <c r="J15" s="157"/>
      <c r="K15" s="157"/>
      <c r="L15" s="157"/>
      <c r="M15" s="157"/>
      <c r="N15" s="157"/>
      <c r="O15" s="157"/>
      <c r="P15" s="156"/>
      <c r="Q15" s="156"/>
      <c r="R15" s="156"/>
      <c r="S15" s="156"/>
      <c r="T15" s="156"/>
      <c r="U15" s="156"/>
      <c r="V15" s="156"/>
      <c r="W15" s="156"/>
      <c r="X15" s="156"/>
      <c r="Y15" s="156"/>
      <c r="Z15" s="70">
        <f t="array" ref="Z15">SUMPRODUCT(CLIN1_Material11[[#This Row],[Quantity
2023]:[Quantity
2032]],CLIN1_Material11[[#This Row],[Unit cost
2023]:[Unit cost
2032]])</f>
        <v>0</v>
      </c>
      <c r="AA15" s="70">
        <f>CLIN1_Material11[[#This Row],[Extended cost]]*$AF$2</f>
        <v>0</v>
      </c>
      <c r="AB15" s="70">
        <f>CLIN1_Material11[[#This Row],[Extended cost]]+CLIN1_Material11[[#This Row],[Profit]]</f>
        <v>0</v>
      </c>
      <c r="AC15" s="7"/>
    </row>
    <row r="16" spans="2:32" x14ac:dyDescent="0.35">
      <c r="B16" t="s">
        <v>463</v>
      </c>
      <c r="C16" t="s">
        <v>49</v>
      </c>
      <c r="D16" t="s">
        <v>51</v>
      </c>
      <c r="E16" s="37"/>
      <c r="F16" s="157"/>
      <c r="G16" s="157"/>
      <c r="H16" s="157"/>
      <c r="I16" s="157"/>
      <c r="J16" s="157"/>
      <c r="K16" s="157"/>
      <c r="L16" s="157"/>
      <c r="M16" s="157"/>
      <c r="N16" s="157"/>
      <c r="O16" s="157"/>
      <c r="P16" s="156"/>
      <c r="Q16" s="156"/>
      <c r="R16" s="156"/>
      <c r="S16" s="156"/>
      <c r="T16" s="156"/>
      <c r="U16" s="156"/>
      <c r="V16" s="156"/>
      <c r="W16" s="156"/>
      <c r="X16" s="156"/>
      <c r="Y16" s="156"/>
      <c r="Z16" s="70">
        <f t="array" ref="Z16">SUMPRODUCT(CLIN1_Material11[[#This Row],[Quantity
2023]:[Quantity
2032]],CLIN1_Material11[[#This Row],[Unit cost
2023]:[Unit cost
2032]])</f>
        <v>0</v>
      </c>
      <c r="AA16" s="70">
        <f>CLIN1_Material11[[#This Row],[Extended cost]]*$AF$2</f>
        <v>0</v>
      </c>
      <c r="AB16" s="70">
        <f>CLIN1_Material11[[#This Row],[Extended cost]]+CLIN1_Material11[[#This Row],[Profit]]</f>
        <v>0</v>
      </c>
      <c r="AC16" s="7"/>
    </row>
    <row r="17" spans="2:29" x14ac:dyDescent="0.35">
      <c r="B17" t="s">
        <v>464</v>
      </c>
      <c r="C17" t="s">
        <v>49</v>
      </c>
      <c r="D17" t="s">
        <v>51</v>
      </c>
      <c r="E17" s="37"/>
      <c r="F17" s="157"/>
      <c r="G17" s="157"/>
      <c r="H17" s="157"/>
      <c r="I17" s="157"/>
      <c r="J17" s="157"/>
      <c r="K17" s="157"/>
      <c r="L17" s="157"/>
      <c r="M17" s="157"/>
      <c r="N17" s="157"/>
      <c r="O17" s="157"/>
      <c r="P17" s="156"/>
      <c r="Q17" s="156"/>
      <c r="R17" s="156"/>
      <c r="S17" s="156"/>
      <c r="T17" s="156"/>
      <c r="U17" s="156"/>
      <c r="V17" s="156"/>
      <c r="W17" s="156"/>
      <c r="X17" s="156"/>
      <c r="Y17" s="156"/>
      <c r="Z17" s="70">
        <f t="array" ref="Z17">SUMPRODUCT(CLIN1_Material11[[#This Row],[Quantity
2023]:[Quantity
2032]],CLIN1_Material11[[#This Row],[Unit cost
2023]:[Unit cost
2032]])</f>
        <v>0</v>
      </c>
      <c r="AA17" s="70">
        <f>CLIN1_Material11[[#This Row],[Extended cost]]*$AF$2</f>
        <v>0</v>
      </c>
      <c r="AB17" s="70">
        <f>CLIN1_Material11[[#This Row],[Extended cost]]+CLIN1_Material11[[#This Row],[Profit]]</f>
        <v>0</v>
      </c>
      <c r="AC17" s="7"/>
    </row>
    <row r="18" spans="2:29" x14ac:dyDescent="0.35">
      <c r="B18" t="s">
        <v>465</v>
      </c>
      <c r="C18" t="s">
        <v>49</v>
      </c>
      <c r="D18" t="s">
        <v>51</v>
      </c>
      <c r="E18" s="37"/>
      <c r="F18" s="157"/>
      <c r="G18" s="157"/>
      <c r="H18" s="157"/>
      <c r="I18" s="157"/>
      <c r="J18" s="157"/>
      <c r="K18" s="157"/>
      <c r="L18" s="157"/>
      <c r="M18" s="157"/>
      <c r="N18" s="157"/>
      <c r="O18" s="157"/>
      <c r="P18" s="156"/>
      <c r="Q18" s="156"/>
      <c r="R18" s="156"/>
      <c r="S18" s="156"/>
      <c r="T18" s="156"/>
      <c r="U18" s="156"/>
      <c r="V18" s="156"/>
      <c r="W18" s="156"/>
      <c r="X18" s="156"/>
      <c r="Y18" s="156"/>
      <c r="Z18" s="70">
        <f t="array" ref="Z18">SUMPRODUCT(CLIN1_Material11[[#This Row],[Quantity
2023]:[Quantity
2032]],CLIN1_Material11[[#This Row],[Unit cost
2023]:[Unit cost
2032]])</f>
        <v>0</v>
      </c>
      <c r="AA18" s="70">
        <f>CLIN1_Material11[[#This Row],[Extended cost]]*$AF$2</f>
        <v>0</v>
      </c>
      <c r="AB18" s="70">
        <f>CLIN1_Material11[[#This Row],[Extended cost]]+CLIN1_Material11[[#This Row],[Profit]]</f>
        <v>0</v>
      </c>
      <c r="AC18" s="7"/>
    </row>
    <row r="19" spans="2:29" x14ac:dyDescent="0.35">
      <c r="B19" t="s">
        <v>466</v>
      </c>
      <c r="C19" t="s">
        <v>49</v>
      </c>
      <c r="D19" t="s">
        <v>51</v>
      </c>
      <c r="E19" s="37"/>
      <c r="F19" s="157"/>
      <c r="G19" s="157"/>
      <c r="H19" s="157"/>
      <c r="I19" s="157"/>
      <c r="J19" s="157"/>
      <c r="K19" s="157"/>
      <c r="L19" s="157"/>
      <c r="M19" s="157"/>
      <c r="N19" s="157"/>
      <c r="O19" s="157"/>
      <c r="P19" s="156"/>
      <c r="Q19" s="156"/>
      <c r="R19" s="156"/>
      <c r="S19" s="156"/>
      <c r="T19" s="156"/>
      <c r="U19" s="156"/>
      <c r="V19" s="156"/>
      <c r="W19" s="156"/>
      <c r="X19" s="156"/>
      <c r="Y19" s="156"/>
      <c r="Z19" s="70">
        <f t="array" ref="Z19">SUMPRODUCT(CLIN1_Material11[[#This Row],[Quantity
2023]:[Quantity
2032]],CLIN1_Material11[[#This Row],[Unit cost
2023]:[Unit cost
2032]])</f>
        <v>0</v>
      </c>
      <c r="AA19" s="70">
        <f>CLIN1_Material11[[#This Row],[Extended cost]]*$AF$2</f>
        <v>0</v>
      </c>
      <c r="AB19" s="70">
        <f>CLIN1_Material11[[#This Row],[Extended cost]]+CLIN1_Material11[[#This Row],[Profit]]</f>
        <v>0</v>
      </c>
      <c r="AC19" s="7"/>
    </row>
    <row r="20" spans="2:29" x14ac:dyDescent="0.35">
      <c r="B20" t="s">
        <v>467</v>
      </c>
      <c r="C20" t="s">
        <v>49</v>
      </c>
      <c r="D20" t="s">
        <v>51</v>
      </c>
      <c r="E20" s="37"/>
      <c r="F20" s="157"/>
      <c r="G20" s="157"/>
      <c r="H20" s="157"/>
      <c r="I20" s="157"/>
      <c r="J20" s="157"/>
      <c r="K20" s="157"/>
      <c r="L20" s="157"/>
      <c r="M20" s="157"/>
      <c r="N20" s="157"/>
      <c r="O20" s="157"/>
      <c r="P20" s="156"/>
      <c r="Q20" s="156"/>
      <c r="R20" s="156"/>
      <c r="S20" s="156"/>
      <c r="T20" s="156"/>
      <c r="U20" s="156"/>
      <c r="V20" s="156"/>
      <c r="W20" s="156"/>
      <c r="X20" s="156"/>
      <c r="Y20" s="156"/>
      <c r="Z20" s="70">
        <f t="array" ref="Z20">SUMPRODUCT(CLIN1_Material11[[#This Row],[Quantity
2023]:[Quantity
2032]],CLIN1_Material11[[#This Row],[Unit cost
2023]:[Unit cost
2032]])</f>
        <v>0</v>
      </c>
      <c r="AA20" s="70">
        <f>CLIN1_Material11[[#This Row],[Extended cost]]*$AF$2</f>
        <v>0</v>
      </c>
      <c r="AB20" s="70">
        <f>CLIN1_Material11[[#This Row],[Extended cost]]+CLIN1_Material11[[#This Row],[Profit]]</f>
        <v>0</v>
      </c>
      <c r="AC20" s="7"/>
    </row>
    <row r="21" spans="2:29" x14ac:dyDescent="0.35">
      <c r="B21" t="s">
        <v>468</v>
      </c>
      <c r="C21" t="s">
        <v>49</v>
      </c>
      <c r="D21" t="s">
        <v>51</v>
      </c>
      <c r="E21" s="37"/>
      <c r="F21" s="157"/>
      <c r="G21" s="157"/>
      <c r="H21" s="157"/>
      <c r="I21" s="157"/>
      <c r="J21" s="157"/>
      <c r="K21" s="157"/>
      <c r="L21" s="157"/>
      <c r="M21" s="157"/>
      <c r="N21" s="157"/>
      <c r="O21" s="157"/>
      <c r="P21" s="156"/>
      <c r="Q21" s="156"/>
      <c r="R21" s="156"/>
      <c r="S21" s="156"/>
      <c r="T21" s="156"/>
      <c r="U21" s="156"/>
      <c r="V21" s="156"/>
      <c r="W21" s="156"/>
      <c r="X21" s="156"/>
      <c r="Y21" s="156"/>
      <c r="Z21" s="70">
        <f t="array" ref="Z21">SUMPRODUCT(CLIN1_Material11[[#This Row],[Quantity
2023]:[Quantity
2032]],CLIN1_Material11[[#This Row],[Unit cost
2023]:[Unit cost
2032]])</f>
        <v>0</v>
      </c>
      <c r="AA21" s="70">
        <f>CLIN1_Material11[[#This Row],[Extended cost]]*$AF$2</f>
        <v>0</v>
      </c>
      <c r="AB21" s="70">
        <f>CLIN1_Material11[[#This Row],[Extended cost]]+CLIN1_Material11[[#This Row],[Profit]]</f>
        <v>0</v>
      </c>
      <c r="AC21" s="7"/>
    </row>
    <row r="22" spans="2:29" x14ac:dyDescent="0.35">
      <c r="B22" t="s">
        <v>469</v>
      </c>
      <c r="C22" t="s">
        <v>49</v>
      </c>
      <c r="D22" t="s">
        <v>51</v>
      </c>
      <c r="E22" s="37"/>
      <c r="F22" s="157"/>
      <c r="G22" s="157"/>
      <c r="H22" s="157"/>
      <c r="I22" s="157"/>
      <c r="J22" s="157"/>
      <c r="K22" s="157"/>
      <c r="L22" s="157"/>
      <c r="M22" s="157"/>
      <c r="N22" s="157"/>
      <c r="O22" s="157"/>
      <c r="P22" s="156"/>
      <c r="Q22" s="156"/>
      <c r="R22" s="156"/>
      <c r="S22" s="156"/>
      <c r="T22" s="156"/>
      <c r="U22" s="156"/>
      <c r="V22" s="156"/>
      <c r="W22" s="156"/>
      <c r="X22" s="156"/>
      <c r="Y22" s="156"/>
      <c r="Z22" s="70">
        <f t="array" ref="Z22">SUMPRODUCT(CLIN1_Material11[[#This Row],[Quantity
2023]:[Quantity
2032]],CLIN1_Material11[[#This Row],[Unit cost
2023]:[Unit cost
2032]])</f>
        <v>0</v>
      </c>
      <c r="AA22" s="70">
        <f>CLIN1_Material11[[#This Row],[Extended cost]]*$AF$2</f>
        <v>0</v>
      </c>
      <c r="AB22" s="70">
        <f>CLIN1_Material11[[#This Row],[Extended cost]]+CLIN1_Material11[[#This Row],[Profit]]</f>
        <v>0</v>
      </c>
      <c r="AC22" s="7"/>
    </row>
    <row r="23" spans="2:29" x14ac:dyDescent="0.35">
      <c r="B23" t="s">
        <v>470</v>
      </c>
      <c r="C23" t="s">
        <v>49</v>
      </c>
      <c r="D23" t="s">
        <v>51</v>
      </c>
      <c r="E23" s="37"/>
      <c r="F23" s="157"/>
      <c r="G23" s="157"/>
      <c r="H23" s="157"/>
      <c r="I23" s="157"/>
      <c r="J23" s="157"/>
      <c r="K23" s="157"/>
      <c r="L23" s="157"/>
      <c r="M23" s="157"/>
      <c r="N23" s="157"/>
      <c r="O23" s="157"/>
      <c r="P23" s="156"/>
      <c r="Q23" s="156"/>
      <c r="R23" s="156"/>
      <c r="S23" s="156"/>
      <c r="T23" s="156"/>
      <c r="U23" s="156"/>
      <c r="V23" s="156"/>
      <c r="W23" s="156"/>
      <c r="X23" s="156"/>
      <c r="Y23" s="156"/>
      <c r="Z23" s="70">
        <f t="array" ref="Z23">SUMPRODUCT(CLIN1_Material11[[#This Row],[Quantity
2023]:[Quantity
2032]],CLIN1_Material11[[#This Row],[Unit cost
2023]:[Unit cost
2032]])</f>
        <v>0</v>
      </c>
      <c r="AA23" s="70">
        <f>CLIN1_Material11[[#This Row],[Extended cost]]*$AF$2</f>
        <v>0</v>
      </c>
      <c r="AB23" s="70">
        <f>CLIN1_Material11[[#This Row],[Extended cost]]+CLIN1_Material11[[#This Row],[Profit]]</f>
        <v>0</v>
      </c>
      <c r="AC23" s="7"/>
    </row>
    <row r="24" spans="2:29" x14ac:dyDescent="0.35">
      <c r="B24" t="s">
        <v>471</v>
      </c>
      <c r="C24" t="s">
        <v>49</v>
      </c>
      <c r="D24" t="s">
        <v>51</v>
      </c>
      <c r="E24" s="37"/>
      <c r="F24" s="157"/>
      <c r="G24" s="157"/>
      <c r="H24" s="157"/>
      <c r="I24" s="157"/>
      <c r="J24" s="157"/>
      <c r="K24" s="157"/>
      <c r="L24" s="157"/>
      <c r="M24" s="157"/>
      <c r="N24" s="157"/>
      <c r="O24" s="157"/>
      <c r="P24" s="156"/>
      <c r="Q24" s="156"/>
      <c r="R24" s="156"/>
      <c r="S24" s="156"/>
      <c r="T24" s="156"/>
      <c r="U24" s="156"/>
      <c r="V24" s="156"/>
      <c r="W24" s="156"/>
      <c r="X24" s="156"/>
      <c r="Y24" s="156"/>
      <c r="Z24" s="70">
        <f t="array" ref="Z24">SUMPRODUCT(CLIN1_Material11[[#This Row],[Quantity
2023]:[Quantity
2032]],CLIN1_Material11[[#This Row],[Unit cost
2023]:[Unit cost
2032]])</f>
        <v>0</v>
      </c>
      <c r="AA24" s="70">
        <f>CLIN1_Material11[[#This Row],[Extended cost]]*$AF$2</f>
        <v>0</v>
      </c>
      <c r="AB24" s="70">
        <f>CLIN1_Material11[[#This Row],[Extended cost]]+CLIN1_Material11[[#This Row],[Profit]]</f>
        <v>0</v>
      </c>
      <c r="AC24" s="7"/>
    </row>
    <row r="25" spans="2:29" x14ac:dyDescent="0.35">
      <c r="B25" t="s">
        <v>472</v>
      </c>
      <c r="C25" t="s">
        <v>49</v>
      </c>
      <c r="D25" t="s">
        <v>51</v>
      </c>
      <c r="E25" s="37"/>
      <c r="F25" s="157"/>
      <c r="G25" s="157"/>
      <c r="H25" s="157"/>
      <c r="I25" s="157"/>
      <c r="J25" s="157"/>
      <c r="K25" s="157"/>
      <c r="L25" s="157"/>
      <c r="M25" s="157"/>
      <c r="N25" s="157"/>
      <c r="O25" s="157"/>
      <c r="P25" s="156"/>
      <c r="Q25" s="156"/>
      <c r="R25" s="156"/>
      <c r="S25" s="156"/>
      <c r="T25" s="156"/>
      <c r="U25" s="156"/>
      <c r="V25" s="156"/>
      <c r="W25" s="156"/>
      <c r="X25" s="156"/>
      <c r="Y25" s="156"/>
      <c r="Z25" s="70">
        <f t="array" ref="Z25">SUMPRODUCT(CLIN1_Material11[[#This Row],[Quantity
2023]:[Quantity
2032]],CLIN1_Material11[[#This Row],[Unit cost
2023]:[Unit cost
2032]])</f>
        <v>0</v>
      </c>
      <c r="AA25" s="70">
        <f>CLIN1_Material11[[#This Row],[Extended cost]]*$AF$2</f>
        <v>0</v>
      </c>
      <c r="AB25" s="70">
        <f>CLIN1_Material11[[#This Row],[Extended cost]]+CLIN1_Material11[[#This Row],[Profit]]</f>
        <v>0</v>
      </c>
      <c r="AC25" s="7"/>
    </row>
    <row r="26" spans="2:29" x14ac:dyDescent="0.35">
      <c r="B26" t="s">
        <v>473</v>
      </c>
      <c r="C26" t="s">
        <v>49</v>
      </c>
      <c r="D26" t="s">
        <v>51</v>
      </c>
      <c r="E26" s="37"/>
      <c r="F26" s="157"/>
      <c r="G26" s="157"/>
      <c r="H26" s="157"/>
      <c r="I26" s="157"/>
      <c r="J26" s="157"/>
      <c r="K26" s="157"/>
      <c r="L26" s="157"/>
      <c r="M26" s="157"/>
      <c r="N26" s="157"/>
      <c r="O26" s="157"/>
      <c r="P26" s="156"/>
      <c r="Q26" s="156"/>
      <c r="R26" s="156"/>
      <c r="S26" s="156"/>
      <c r="T26" s="156"/>
      <c r="U26" s="156"/>
      <c r="V26" s="156"/>
      <c r="W26" s="156"/>
      <c r="X26" s="156"/>
      <c r="Y26" s="156"/>
      <c r="Z26" s="70">
        <f t="array" ref="Z26">SUMPRODUCT(CLIN1_Material11[[#This Row],[Quantity
2023]:[Quantity
2032]],CLIN1_Material11[[#This Row],[Unit cost
2023]:[Unit cost
2032]])</f>
        <v>0</v>
      </c>
      <c r="AA26" s="70">
        <f>CLIN1_Material11[[#This Row],[Extended cost]]*$AF$2</f>
        <v>0</v>
      </c>
      <c r="AB26" s="70">
        <f>CLIN1_Material11[[#This Row],[Extended cost]]+CLIN1_Material11[[#This Row],[Profit]]</f>
        <v>0</v>
      </c>
      <c r="AC26" s="7"/>
    </row>
    <row r="27" spans="2:29" x14ac:dyDescent="0.35">
      <c r="B27" t="s">
        <v>474</v>
      </c>
      <c r="C27" t="s">
        <v>49</v>
      </c>
      <c r="D27" t="s">
        <v>51</v>
      </c>
      <c r="E27" s="37"/>
      <c r="F27" s="157"/>
      <c r="G27" s="157"/>
      <c r="H27" s="157"/>
      <c r="I27" s="157"/>
      <c r="J27" s="157"/>
      <c r="K27" s="157"/>
      <c r="L27" s="157"/>
      <c r="M27" s="157"/>
      <c r="N27" s="157"/>
      <c r="O27" s="157"/>
      <c r="P27" s="156"/>
      <c r="Q27" s="156"/>
      <c r="R27" s="156"/>
      <c r="S27" s="156"/>
      <c r="T27" s="156"/>
      <c r="U27" s="156"/>
      <c r="V27" s="156"/>
      <c r="W27" s="156"/>
      <c r="X27" s="156"/>
      <c r="Y27" s="156"/>
      <c r="Z27" s="70">
        <f t="array" ref="Z27">SUMPRODUCT(CLIN1_Material11[[#This Row],[Quantity
2023]:[Quantity
2032]],CLIN1_Material11[[#This Row],[Unit cost
2023]:[Unit cost
2032]])</f>
        <v>0</v>
      </c>
      <c r="AA27" s="70">
        <f>CLIN1_Material11[[#This Row],[Extended cost]]*$AF$2</f>
        <v>0</v>
      </c>
      <c r="AB27" s="70">
        <f>CLIN1_Material11[[#This Row],[Extended cost]]+CLIN1_Material11[[#This Row],[Profit]]</f>
        <v>0</v>
      </c>
      <c r="AC27" s="7"/>
    </row>
    <row r="28" spans="2:29" x14ac:dyDescent="0.35">
      <c r="B28" t="s">
        <v>475</v>
      </c>
      <c r="C28" t="s">
        <v>49</v>
      </c>
      <c r="D28" t="s">
        <v>51</v>
      </c>
      <c r="E28" s="37"/>
      <c r="F28" s="157"/>
      <c r="G28" s="157"/>
      <c r="H28" s="157"/>
      <c r="I28" s="157"/>
      <c r="J28" s="157"/>
      <c r="K28" s="157"/>
      <c r="L28" s="157"/>
      <c r="M28" s="157"/>
      <c r="N28" s="157"/>
      <c r="O28" s="157"/>
      <c r="P28" s="156"/>
      <c r="Q28" s="156"/>
      <c r="R28" s="156"/>
      <c r="S28" s="156"/>
      <c r="T28" s="156"/>
      <c r="U28" s="156"/>
      <c r="V28" s="156"/>
      <c r="W28" s="156"/>
      <c r="X28" s="156"/>
      <c r="Y28" s="156"/>
      <c r="Z28" s="70">
        <f t="array" ref="Z28">SUMPRODUCT(CLIN1_Material11[[#This Row],[Quantity
2023]:[Quantity
2032]],CLIN1_Material11[[#This Row],[Unit cost
2023]:[Unit cost
2032]])</f>
        <v>0</v>
      </c>
      <c r="AA28" s="70">
        <f>CLIN1_Material11[[#This Row],[Extended cost]]*$AF$2</f>
        <v>0</v>
      </c>
      <c r="AB28" s="70">
        <f>CLIN1_Material11[[#This Row],[Extended cost]]+CLIN1_Material11[[#This Row],[Profit]]</f>
        <v>0</v>
      </c>
      <c r="AC28" s="7"/>
    </row>
    <row r="29" spans="2:29" x14ac:dyDescent="0.35">
      <c r="B29" t="s">
        <v>476</v>
      </c>
      <c r="C29" t="s">
        <v>49</v>
      </c>
      <c r="D29" t="s">
        <v>51</v>
      </c>
      <c r="E29" s="37"/>
      <c r="F29" s="157"/>
      <c r="G29" s="157"/>
      <c r="H29" s="157"/>
      <c r="I29" s="157"/>
      <c r="J29" s="157"/>
      <c r="K29" s="157"/>
      <c r="L29" s="157"/>
      <c r="M29" s="157"/>
      <c r="N29" s="157"/>
      <c r="O29" s="157"/>
      <c r="P29" s="156"/>
      <c r="Q29" s="156"/>
      <c r="R29" s="156"/>
      <c r="S29" s="156"/>
      <c r="T29" s="156"/>
      <c r="U29" s="156"/>
      <c r="V29" s="156"/>
      <c r="W29" s="156"/>
      <c r="X29" s="156"/>
      <c r="Y29" s="156"/>
      <c r="Z29" s="70">
        <f t="array" ref="Z29">SUMPRODUCT(CLIN1_Material11[[#This Row],[Quantity
2023]:[Quantity
2032]],CLIN1_Material11[[#This Row],[Unit cost
2023]:[Unit cost
2032]])</f>
        <v>0</v>
      </c>
      <c r="AA29" s="70">
        <f>CLIN1_Material11[[#This Row],[Extended cost]]*$AF$2</f>
        <v>0</v>
      </c>
      <c r="AB29" s="70">
        <f>CLIN1_Material11[[#This Row],[Extended cost]]+CLIN1_Material11[[#This Row],[Profit]]</f>
        <v>0</v>
      </c>
      <c r="AC29" s="7"/>
    </row>
    <row r="30" spans="2:29" x14ac:dyDescent="0.35">
      <c r="B30" t="s">
        <v>477</v>
      </c>
      <c r="C30" t="s">
        <v>49</v>
      </c>
      <c r="D30" t="s">
        <v>51</v>
      </c>
      <c r="E30" s="37"/>
      <c r="F30" s="157"/>
      <c r="G30" s="157"/>
      <c r="H30" s="157"/>
      <c r="I30" s="157"/>
      <c r="J30" s="157"/>
      <c r="K30" s="157"/>
      <c r="L30" s="157"/>
      <c r="M30" s="157"/>
      <c r="N30" s="157"/>
      <c r="O30" s="157"/>
      <c r="P30" s="156"/>
      <c r="Q30" s="156"/>
      <c r="R30" s="156"/>
      <c r="S30" s="156"/>
      <c r="T30" s="156"/>
      <c r="U30" s="156"/>
      <c r="V30" s="156"/>
      <c r="W30" s="156"/>
      <c r="X30" s="156"/>
      <c r="Y30" s="156"/>
      <c r="Z30" s="70">
        <f t="array" ref="Z30">SUMPRODUCT(CLIN1_Material11[[#This Row],[Quantity
2023]:[Quantity
2032]],CLIN1_Material11[[#This Row],[Unit cost
2023]:[Unit cost
2032]])</f>
        <v>0</v>
      </c>
      <c r="AA30" s="70">
        <f>CLIN1_Material11[[#This Row],[Extended cost]]*$AF$2</f>
        <v>0</v>
      </c>
      <c r="AB30" s="70">
        <f>CLIN1_Material11[[#This Row],[Extended cost]]+CLIN1_Material11[[#This Row],[Profit]]</f>
        <v>0</v>
      </c>
      <c r="AC30" s="7"/>
    </row>
    <row r="31" spans="2:29" x14ac:dyDescent="0.35">
      <c r="B31" t="s">
        <v>478</v>
      </c>
      <c r="C31" t="s">
        <v>49</v>
      </c>
      <c r="D31" t="s">
        <v>51</v>
      </c>
      <c r="E31" s="37"/>
      <c r="F31" s="157"/>
      <c r="G31" s="157"/>
      <c r="H31" s="157"/>
      <c r="I31" s="157"/>
      <c r="J31" s="157"/>
      <c r="K31" s="157"/>
      <c r="L31" s="157"/>
      <c r="M31" s="157"/>
      <c r="N31" s="157"/>
      <c r="O31" s="157"/>
      <c r="P31" s="156"/>
      <c r="Q31" s="156"/>
      <c r="R31" s="156"/>
      <c r="S31" s="156"/>
      <c r="T31" s="156"/>
      <c r="U31" s="156"/>
      <c r="V31" s="156"/>
      <c r="W31" s="156"/>
      <c r="X31" s="156"/>
      <c r="Y31" s="156"/>
      <c r="Z31" s="70">
        <f t="array" ref="Z31">SUMPRODUCT(CLIN1_Material11[[#This Row],[Quantity
2023]:[Quantity
2032]],CLIN1_Material11[[#This Row],[Unit cost
2023]:[Unit cost
2032]])</f>
        <v>0</v>
      </c>
      <c r="AA31" s="70">
        <f>CLIN1_Material11[[#This Row],[Extended cost]]*$AF$2</f>
        <v>0</v>
      </c>
      <c r="AB31" s="70">
        <f>CLIN1_Material11[[#This Row],[Extended cost]]+CLIN1_Material11[[#This Row],[Profit]]</f>
        <v>0</v>
      </c>
      <c r="AC31" s="7"/>
    </row>
    <row r="32" spans="2:29" x14ac:dyDescent="0.35">
      <c r="B32" t="s">
        <v>479</v>
      </c>
      <c r="C32" t="s">
        <v>49</v>
      </c>
      <c r="D32" t="s">
        <v>51</v>
      </c>
      <c r="E32" s="37"/>
      <c r="F32" s="157"/>
      <c r="G32" s="157"/>
      <c r="H32" s="157"/>
      <c r="I32" s="157"/>
      <c r="J32" s="157"/>
      <c r="K32" s="157"/>
      <c r="L32" s="157"/>
      <c r="M32" s="157"/>
      <c r="N32" s="157"/>
      <c r="O32" s="157"/>
      <c r="P32" s="156"/>
      <c r="Q32" s="156"/>
      <c r="R32" s="156"/>
      <c r="S32" s="156"/>
      <c r="T32" s="156"/>
      <c r="U32" s="156"/>
      <c r="V32" s="156"/>
      <c r="W32" s="156"/>
      <c r="X32" s="156"/>
      <c r="Y32" s="156"/>
      <c r="Z32" s="70">
        <f t="array" ref="Z32">SUMPRODUCT(CLIN1_Material11[[#This Row],[Quantity
2023]:[Quantity
2032]],CLIN1_Material11[[#This Row],[Unit cost
2023]:[Unit cost
2032]])</f>
        <v>0</v>
      </c>
      <c r="AA32" s="70">
        <f>CLIN1_Material11[[#This Row],[Extended cost]]*$AF$2</f>
        <v>0</v>
      </c>
      <c r="AB32" s="70">
        <f>CLIN1_Material11[[#This Row],[Extended cost]]+CLIN1_Material11[[#This Row],[Profit]]</f>
        <v>0</v>
      </c>
      <c r="AC32" s="7"/>
    </row>
    <row r="33" spans="2:29" x14ac:dyDescent="0.35">
      <c r="B33" t="s">
        <v>529</v>
      </c>
      <c r="C33" t="s">
        <v>49</v>
      </c>
      <c r="D33" t="s">
        <v>51</v>
      </c>
      <c r="E33" s="37"/>
      <c r="F33" s="157"/>
      <c r="G33" s="157"/>
      <c r="H33" s="157"/>
      <c r="I33" s="157"/>
      <c r="J33" s="157"/>
      <c r="K33" s="157"/>
      <c r="L33" s="157"/>
      <c r="M33" s="157"/>
      <c r="N33" s="157"/>
      <c r="O33" s="157"/>
      <c r="P33" s="156"/>
      <c r="Q33" s="156"/>
      <c r="R33" s="156"/>
      <c r="S33" s="156"/>
      <c r="T33" s="156"/>
      <c r="U33" s="156"/>
      <c r="V33" s="156"/>
      <c r="W33" s="156"/>
      <c r="X33" s="156"/>
      <c r="Y33" s="156"/>
      <c r="Z33" s="70">
        <f t="array" ref="Z33">SUMPRODUCT(CLIN1_Material11[[#This Row],[Quantity
2023]:[Quantity
2032]],CLIN1_Material11[[#This Row],[Unit cost
2023]:[Unit cost
2032]])</f>
        <v>0</v>
      </c>
      <c r="AA33" s="70">
        <f>CLIN1_Material11[[#This Row],[Extended cost]]*$AF$2</f>
        <v>0</v>
      </c>
      <c r="AB33" s="70">
        <f>CLIN1_Material11[[#This Row],[Extended cost]]+CLIN1_Material11[[#This Row],[Profit]]</f>
        <v>0</v>
      </c>
      <c r="AC33" s="7"/>
    </row>
    <row r="34" spans="2:29" x14ac:dyDescent="0.35">
      <c r="B34" t="s">
        <v>480</v>
      </c>
      <c r="C34" t="s">
        <v>49</v>
      </c>
      <c r="D34" t="s">
        <v>51</v>
      </c>
      <c r="E34" s="37"/>
      <c r="F34" s="157"/>
      <c r="G34" s="157"/>
      <c r="H34" s="157"/>
      <c r="I34" s="157"/>
      <c r="J34" s="157"/>
      <c r="K34" s="157"/>
      <c r="L34" s="157"/>
      <c r="M34" s="157"/>
      <c r="N34" s="157"/>
      <c r="O34" s="157"/>
      <c r="P34" s="156"/>
      <c r="Q34" s="156"/>
      <c r="R34" s="156"/>
      <c r="S34" s="156"/>
      <c r="T34" s="156"/>
      <c r="U34" s="156"/>
      <c r="V34" s="156"/>
      <c r="W34" s="156"/>
      <c r="X34" s="156"/>
      <c r="Y34" s="156"/>
      <c r="Z34" s="70">
        <f t="array" ref="Z34">SUMPRODUCT(CLIN1_Material11[[#This Row],[Quantity
2023]:[Quantity
2032]],CLIN1_Material11[[#This Row],[Unit cost
2023]:[Unit cost
2032]])</f>
        <v>0</v>
      </c>
      <c r="AA34" s="70">
        <f>CLIN1_Material11[[#This Row],[Extended cost]]*$AF$2</f>
        <v>0</v>
      </c>
      <c r="AB34" s="70">
        <f>CLIN1_Material11[[#This Row],[Extended cost]]+CLIN1_Material11[[#This Row],[Profit]]</f>
        <v>0</v>
      </c>
      <c r="AC34" s="7"/>
    </row>
    <row r="35" spans="2:29" x14ac:dyDescent="0.35">
      <c r="B35" t="s">
        <v>481</v>
      </c>
      <c r="C35" t="s">
        <v>49</v>
      </c>
      <c r="D35" t="s">
        <v>51</v>
      </c>
      <c r="E35" s="37"/>
      <c r="F35" s="157"/>
      <c r="G35" s="157"/>
      <c r="H35" s="157"/>
      <c r="I35" s="157"/>
      <c r="J35" s="157"/>
      <c r="K35" s="157"/>
      <c r="L35" s="157"/>
      <c r="M35" s="157"/>
      <c r="N35" s="157"/>
      <c r="O35" s="157"/>
      <c r="P35" s="156"/>
      <c r="Q35" s="156"/>
      <c r="R35" s="156"/>
      <c r="S35" s="156"/>
      <c r="T35" s="156"/>
      <c r="U35" s="156"/>
      <c r="V35" s="156"/>
      <c r="W35" s="156"/>
      <c r="X35" s="156"/>
      <c r="Y35" s="156"/>
      <c r="Z35" s="70">
        <f t="array" ref="Z35">SUMPRODUCT(CLIN1_Material11[[#This Row],[Quantity
2023]:[Quantity
2032]],CLIN1_Material11[[#This Row],[Unit cost
2023]:[Unit cost
2032]])</f>
        <v>0</v>
      </c>
      <c r="AA35" s="70">
        <f>CLIN1_Material11[[#This Row],[Extended cost]]*$AF$2</f>
        <v>0</v>
      </c>
      <c r="AB35" s="70">
        <f>CLIN1_Material11[[#This Row],[Extended cost]]+CLIN1_Material11[[#This Row],[Profit]]</f>
        <v>0</v>
      </c>
      <c r="AC35" s="7"/>
    </row>
    <row r="36" spans="2:29" x14ac:dyDescent="0.35">
      <c r="B36" t="s">
        <v>482</v>
      </c>
      <c r="C36" t="s">
        <v>49</v>
      </c>
      <c r="D36" t="s">
        <v>51</v>
      </c>
      <c r="E36" s="37"/>
      <c r="F36" s="157"/>
      <c r="G36" s="157"/>
      <c r="H36" s="157"/>
      <c r="I36" s="157"/>
      <c r="J36" s="157"/>
      <c r="K36" s="157"/>
      <c r="L36" s="157"/>
      <c r="M36" s="157"/>
      <c r="N36" s="157"/>
      <c r="O36" s="157"/>
      <c r="P36" s="156"/>
      <c r="Q36" s="156"/>
      <c r="R36" s="156"/>
      <c r="S36" s="156"/>
      <c r="T36" s="156"/>
      <c r="U36" s="156"/>
      <c r="V36" s="156"/>
      <c r="W36" s="156"/>
      <c r="X36" s="156"/>
      <c r="Y36" s="156"/>
      <c r="Z36" s="70">
        <f t="array" ref="Z36">SUMPRODUCT(CLIN1_Material11[[#This Row],[Quantity
2023]:[Quantity
2032]],CLIN1_Material11[[#This Row],[Unit cost
2023]:[Unit cost
2032]])</f>
        <v>0</v>
      </c>
      <c r="AA36" s="70">
        <f>CLIN1_Material11[[#This Row],[Extended cost]]*$AF$2</f>
        <v>0</v>
      </c>
      <c r="AB36" s="70">
        <f>CLIN1_Material11[[#This Row],[Extended cost]]+CLIN1_Material11[[#This Row],[Profit]]</f>
        <v>0</v>
      </c>
      <c r="AC36" s="7"/>
    </row>
    <row r="37" spans="2:29" x14ac:dyDescent="0.35">
      <c r="B37" t="s">
        <v>483</v>
      </c>
      <c r="C37" t="s">
        <v>49</v>
      </c>
      <c r="D37" t="s">
        <v>51</v>
      </c>
      <c r="E37" s="37"/>
      <c r="F37" s="157"/>
      <c r="G37" s="157"/>
      <c r="H37" s="157"/>
      <c r="I37" s="157"/>
      <c r="J37" s="157"/>
      <c r="K37" s="157"/>
      <c r="L37" s="157"/>
      <c r="M37" s="157"/>
      <c r="N37" s="157"/>
      <c r="O37" s="157"/>
      <c r="P37" s="156"/>
      <c r="Q37" s="156"/>
      <c r="R37" s="156"/>
      <c r="S37" s="156"/>
      <c r="T37" s="156"/>
      <c r="U37" s="156"/>
      <c r="V37" s="156"/>
      <c r="W37" s="156"/>
      <c r="X37" s="156"/>
      <c r="Y37" s="156"/>
      <c r="Z37" s="70">
        <f t="array" ref="Z37">SUMPRODUCT(CLIN1_Material11[[#This Row],[Quantity
2023]:[Quantity
2032]],CLIN1_Material11[[#This Row],[Unit cost
2023]:[Unit cost
2032]])</f>
        <v>0</v>
      </c>
      <c r="AA37" s="70">
        <f>CLIN1_Material11[[#This Row],[Extended cost]]*$AF$2</f>
        <v>0</v>
      </c>
      <c r="AB37" s="70">
        <f>CLIN1_Material11[[#This Row],[Extended cost]]+CLIN1_Material11[[#This Row],[Profit]]</f>
        <v>0</v>
      </c>
      <c r="AC37" s="7"/>
    </row>
    <row r="38" spans="2:29" x14ac:dyDescent="0.35">
      <c r="B38" t="s">
        <v>484</v>
      </c>
      <c r="C38" t="s">
        <v>49</v>
      </c>
      <c r="D38" t="s">
        <v>51</v>
      </c>
      <c r="E38" s="37"/>
      <c r="F38" s="157"/>
      <c r="G38" s="157"/>
      <c r="H38" s="157"/>
      <c r="I38" s="157"/>
      <c r="J38" s="157"/>
      <c r="K38" s="157"/>
      <c r="L38" s="157"/>
      <c r="M38" s="157"/>
      <c r="N38" s="157"/>
      <c r="O38" s="157"/>
      <c r="P38" s="156"/>
      <c r="Q38" s="156"/>
      <c r="R38" s="156"/>
      <c r="S38" s="156"/>
      <c r="T38" s="156"/>
      <c r="U38" s="156"/>
      <c r="V38" s="156"/>
      <c r="W38" s="156"/>
      <c r="X38" s="156"/>
      <c r="Y38" s="156"/>
      <c r="Z38" s="70">
        <f t="array" ref="Z38">SUMPRODUCT(CLIN1_Material11[[#This Row],[Quantity
2023]:[Quantity
2032]],CLIN1_Material11[[#This Row],[Unit cost
2023]:[Unit cost
2032]])</f>
        <v>0</v>
      </c>
      <c r="AA38" s="70">
        <f>CLIN1_Material11[[#This Row],[Extended cost]]*$AF$2</f>
        <v>0</v>
      </c>
      <c r="AB38" s="70">
        <f>CLIN1_Material11[[#This Row],[Extended cost]]+CLIN1_Material11[[#This Row],[Profit]]</f>
        <v>0</v>
      </c>
      <c r="AC38" s="7"/>
    </row>
    <row r="39" spans="2:29" x14ac:dyDescent="0.35">
      <c r="B39" t="s">
        <v>485</v>
      </c>
      <c r="C39" t="s">
        <v>49</v>
      </c>
      <c r="D39" t="s">
        <v>51</v>
      </c>
      <c r="E39" s="37"/>
      <c r="F39" s="157"/>
      <c r="G39" s="157"/>
      <c r="H39" s="157"/>
      <c r="I39" s="157"/>
      <c r="J39" s="157"/>
      <c r="K39" s="157"/>
      <c r="L39" s="157"/>
      <c r="M39" s="157"/>
      <c r="N39" s="157"/>
      <c r="O39" s="157"/>
      <c r="P39" s="156"/>
      <c r="Q39" s="156"/>
      <c r="R39" s="156"/>
      <c r="S39" s="156"/>
      <c r="T39" s="156"/>
      <c r="U39" s="156"/>
      <c r="V39" s="156"/>
      <c r="W39" s="156"/>
      <c r="X39" s="156"/>
      <c r="Y39" s="156"/>
      <c r="Z39" s="70">
        <f t="array" ref="Z39">SUMPRODUCT(CLIN1_Material11[[#This Row],[Quantity
2023]:[Quantity
2032]],CLIN1_Material11[[#This Row],[Unit cost
2023]:[Unit cost
2032]])</f>
        <v>0</v>
      </c>
      <c r="AA39" s="70">
        <f>CLIN1_Material11[[#This Row],[Extended cost]]*$AF$2</f>
        <v>0</v>
      </c>
      <c r="AB39" s="70">
        <f>CLIN1_Material11[[#This Row],[Extended cost]]+CLIN1_Material11[[#This Row],[Profit]]</f>
        <v>0</v>
      </c>
      <c r="AC39" s="7"/>
    </row>
    <row r="40" spans="2:29" x14ac:dyDescent="0.35">
      <c r="B40" t="s">
        <v>486</v>
      </c>
      <c r="C40" t="s">
        <v>49</v>
      </c>
      <c r="D40" t="s">
        <v>51</v>
      </c>
      <c r="E40" s="37"/>
      <c r="F40" s="157"/>
      <c r="G40" s="157"/>
      <c r="H40" s="157"/>
      <c r="I40" s="157"/>
      <c r="J40" s="157"/>
      <c r="K40" s="157"/>
      <c r="L40" s="157"/>
      <c r="M40" s="157"/>
      <c r="N40" s="157"/>
      <c r="O40" s="157"/>
      <c r="P40" s="156"/>
      <c r="Q40" s="156"/>
      <c r="R40" s="156"/>
      <c r="S40" s="156"/>
      <c r="T40" s="156"/>
      <c r="U40" s="156"/>
      <c r="V40" s="156"/>
      <c r="W40" s="156"/>
      <c r="X40" s="156"/>
      <c r="Y40" s="156"/>
      <c r="Z40" s="70">
        <f t="array" ref="Z40">SUMPRODUCT(CLIN1_Material11[[#This Row],[Quantity
2023]:[Quantity
2032]],CLIN1_Material11[[#This Row],[Unit cost
2023]:[Unit cost
2032]])</f>
        <v>0</v>
      </c>
      <c r="AA40" s="70">
        <f>CLIN1_Material11[[#This Row],[Extended cost]]*$AF$2</f>
        <v>0</v>
      </c>
      <c r="AB40" s="70">
        <f>CLIN1_Material11[[#This Row],[Extended cost]]+CLIN1_Material11[[#This Row],[Profit]]</f>
        <v>0</v>
      </c>
      <c r="AC40" s="7"/>
    </row>
    <row r="41" spans="2:29" x14ac:dyDescent="0.35">
      <c r="B41" t="s">
        <v>487</v>
      </c>
      <c r="C41" t="s">
        <v>49</v>
      </c>
      <c r="D41" t="s">
        <v>51</v>
      </c>
      <c r="E41" s="37"/>
      <c r="F41" s="157"/>
      <c r="G41" s="157"/>
      <c r="H41" s="157"/>
      <c r="I41" s="157"/>
      <c r="J41" s="157"/>
      <c r="K41" s="157"/>
      <c r="L41" s="157"/>
      <c r="M41" s="157"/>
      <c r="N41" s="157"/>
      <c r="O41" s="157"/>
      <c r="P41" s="156"/>
      <c r="Q41" s="156"/>
      <c r="R41" s="156"/>
      <c r="S41" s="156"/>
      <c r="T41" s="156"/>
      <c r="U41" s="156"/>
      <c r="V41" s="156"/>
      <c r="W41" s="156"/>
      <c r="X41" s="156"/>
      <c r="Y41" s="156"/>
      <c r="Z41" s="70">
        <f t="array" ref="Z41">SUMPRODUCT(CLIN1_Material11[[#This Row],[Quantity
2023]:[Quantity
2032]],CLIN1_Material11[[#This Row],[Unit cost
2023]:[Unit cost
2032]])</f>
        <v>0</v>
      </c>
      <c r="AA41" s="70">
        <f>CLIN1_Material11[[#This Row],[Extended cost]]*$AF$2</f>
        <v>0</v>
      </c>
      <c r="AB41" s="70">
        <f>CLIN1_Material11[[#This Row],[Extended cost]]+CLIN1_Material11[[#This Row],[Profit]]</f>
        <v>0</v>
      </c>
      <c r="AC41" s="7"/>
    </row>
    <row r="42" spans="2:29" x14ac:dyDescent="0.35">
      <c r="B42" t="s">
        <v>488</v>
      </c>
      <c r="C42" t="s">
        <v>49</v>
      </c>
      <c r="D42" t="s">
        <v>51</v>
      </c>
      <c r="E42" s="37"/>
      <c r="F42" s="157"/>
      <c r="G42" s="157"/>
      <c r="H42" s="157"/>
      <c r="I42" s="157"/>
      <c r="J42" s="157"/>
      <c r="K42" s="157"/>
      <c r="L42" s="157"/>
      <c r="M42" s="157"/>
      <c r="N42" s="157"/>
      <c r="O42" s="157"/>
      <c r="P42" s="156"/>
      <c r="Q42" s="156"/>
      <c r="R42" s="156"/>
      <c r="S42" s="156"/>
      <c r="T42" s="156"/>
      <c r="U42" s="156"/>
      <c r="V42" s="156"/>
      <c r="W42" s="156"/>
      <c r="X42" s="156"/>
      <c r="Y42" s="156"/>
      <c r="Z42" s="70">
        <f t="array" ref="Z42">SUMPRODUCT(CLIN1_Material11[[#This Row],[Quantity
2023]:[Quantity
2032]],CLIN1_Material11[[#This Row],[Unit cost
2023]:[Unit cost
2032]])</f>
        <v>0</v>
      </c>
      <c r="AA42" s="70">
        <f>CLIN1_Material11[[#This Row],[Extended cost]]*$AF$2</f>
        <v>0</v>
      </c>
      <c r="AB42" s="70">
        <f>CLIN1_Material11[[#This Row],[Extended cost]]+CLIN1_Material11[[#This Row],[Profit]]</f>
        <v>0</v>
      </c>
      <c r="AC42" s="7"/>
    </row>
    <row r="43" spans="2:29" x14ac:dyDescent="0.35">
      <c r="B43" t="s">
        <v>530</v>
      </c>
      <c r="C43" t="s">
        <v>49</v>
      </c>
      <c r="D43" t="s">
        <v>51</v>
      </c>
      <c r="E43" s="37"/>
      <c r="F43" s="157"/>
      <c r="G43" s="157"/>
      <c r="H43" s="157"/>
      <c r="I43" s="157"/>
      <c r="J43" s="157"/>
      <c r="K43" s="157"/>
      <c r="L43" s="157"/>
      <c r="M43" s="157"/>
      <c r="N43" s="157"/>
      <c r="O43" s="157"/>
      <c r="P43" s="156"/>
      <c r="Q43" s="156"/>
      <c r="R43" s="156"/>
      <c r="S43" s="156"/>
      <c r="T43" s="156"/>
      <c r="U43" s="156"/>
      <c r="V43" s="156"/>
      <c r="W43" s="156"/>
      <c r="X43" s="156"/>
      <c r="Y43" s="156"/>
      <c r="Z43" s="70">
        <f t="array" ref="Z43">SUMPRODUCT(CLIN1_Material11[[#This Row],[Quantity
2023]:[Quantity
2032]],CLIN1_Material11[[#This Row],[Unit cost
2023]:[Unit cost
2032]])</f>
        <v>0</v>
      </c>
      <c r="AA43" s="70">
        <f>CLIN1_Material11[[#This Row],[Extended cost]]*$AF$2</f>
        <v>0</v>
      </c>
      <c r="AB43" s="70">
        <f>CLIN1_Material11[[#This Row],[Extended cost]]+CLIN1_Material11[[#This Row],[Profit]]</f>
        <v>0</v>
      </c>
      <c r="AC43" s="7"/>
    </row>
    <row r="44" spans="2:29" x14ac:dyDescent="0.35">
      <c r="B44" t="s">
        <v>489</v>
      </c>
      <c r="C44" t="s">
        <v>49</v>
      </c>
      <c r="D44" t="s">
        <v>51</v>
      </c>
      <c r="E44" s="37"/>
      <c r="F44" s="157"/>
      <c r="G44" s="157"/>
      <c r="H44" s="157"/>
      <c r="I44" s="157"/>
      <c r="J44" s="157"/>
      <c r="K44" s="157"/>
      <c r="L44" s="157"/>
      <c r="M44" s="157"/>
      <c r="N44" s="157"/>
      <c r="O44" s="157"/>
      <c r="P44" s="156"/>
      <c r="Q44" s="156"/>
      <c r="R44" s="156"/>
      <c r="S44" s="156"/>
      <c r="T44" s="156"/>
      <c r="U44" s="156"/>
      <c r="V44" s="156"/>
      <c r="W44" s="156"/>
      <c r="X44" s="156"/>
      <c r="Y44" s="156"/>
      <c r="Z44" s="70">
        <f t="array" ref="Z44">SUMPRODUCT(CLIN1_Material11[[#This Row],[Quantity
2023]:[Quantity
2032]],CLIN1_Material11[[#This Row],[Unit cost
2023]:[Unit cost
2032]])</f>
        <v>0</v>
      </c>
      <c r="AA44" s="70">
        <f>CLIN1_Material11[[#This Row],[Extended cost]]*$AF$2</f>
        <v>0</v>
      </c>
      <c r="AB44" s="70">
        <f>CLIN1_Material11[[#This Row],[Extended cost]]+CLIN1_Material11[[#This Row],[Profit]]</f>
        <v>0</v>
      </c>
      <c r="AC44" s="7"/>
    </row>
    <row r="45" spans="2:29" x14ac:dyDescent="0.35">
      <c r="B45" t="s">
        <v>490</v>
      </c>
      <c r="C45" t="s">
        <v>49</v>
      </c>
      <c r="D45" t="s">
        <v>51</v>
      </c>
      <c r="E45" s="37"/>
      <c r="F45" s="157"/>
      <c r="G45" s="157"/>
      <c r="H45" s="157"/>
      <c r="I45" s="157"/>
      <c r="J45" s="157"/>
      <c r="K45" s="157"/>
      <c r="L45" s="157"/>
      <c r="M45" s="157"/>
      <c r="N45" s="157"/>
      <c r="O45" s="157"/>
      <c r="P45" s="156"/>
      <c r="Q45" s="156"/>
      <c r="R45" s="156"/>
      <c r="S45" s="156"/>
      <c r="T45" s="156"/>
      <c r="U45" s="156"/>
      <c r="V45" s="156"/>
      <c r="W45" s="156"/>
      <c r="X45" s="156"/>
      <c r="Y45" s="156"/>
      <c r="Z45" s="70">
        <f t="array" ref="Z45">SUMPRODUCT(CLIN1_Material11[[#This Row],[Quantity
2023]:[Quantity
2032]],CLIN1_Material11[[#This Row],[Unit cost
2023]:[Unit cost
2032]])</f>
        <v>0</v>
      </c>
      <c r="AA45" s="70">
        <f>CLIN1_Material11[[#This Row],[Extended cost]]*$AF$2</f>
        <v>0</v>
      </c>
      <c r="AB45" s="70">
        <f>CLIN1_Material11[[#This Row],[Extended cost]]+CLIN1_Material11[[#This Row],[Profit]]</f>
        <v>0</v>
      </c>
      <c r="AC45" s="7"/>
    </row>
    <row r="46" spans="2:29" x14ac:dyDescent="0.35">
      <c r="B46" t="s">
        <v>491</v>
      </c>
      <c r="C46" t="s">
        <v>49</v>
      </c>
      <c r="D46" t="s">
        <v>51</v>
      </c>
      <c r="E46" s="37"/>
      <c r="F46" s="157"/>
      <c r="G46" s="157"/>
      <c r="H46" s="157"/>
      <c r="I46" s="157"/>
      <c r="J46" s="157"/>
      <c r="K46" s="157"/>
      <c r="L46" s="157"/>
      <c r="M46" s="157"/>
      <c r="N46" s="157"/>
      <c r="O46" s="157"/>
      <c r="P46" s="156"/>
      <c r="Q46" s="156"/>
      <c r="R46" s="156"/>
      <c r="S46" s="156"/>
      <c r="T46" s="156"/>
      <c r="U46" s="156"/>
      <c r="V46" s="156"/>
      <c r="W46" s="156"/>
      <c r="X46" s="156"/>
      <c r="Y46" s="156"/>
      <c r="Z46" s="70">
        <f t="array" ref="Z46">SUMPRODUCT(CLIN1_Material11[[#This Row],[Quantity
2023]:[Quantity
2032]],CLIN1_Material11[[#This Row],[Unit cost
2023]:[Unit cost
2032]])</f>
        <v>0</v>
      </c>
      <c r="AA46" s="70">
        <f>CLIN1_Material11[[#This Row],[Extended cost]]*$AF$2</f>
        <v>0</v>
      </c>
      <c r="AB46" s="70">
        <f>CLIN1_Material11[[#This Row],[Extended cost]]+CLIN1_Material11[[#This Row],[Profit]]</f>
        <v>0</v>
      </c>
      <c r="AC46" s="7"/>
    </row>
    <row r="47" spans="2:29" x14ac:dyDescent="0.35">
      <c r="B47" t="s">
        <v>492</v>
      </c>
      <c r="C47" t="s">
        <v>49</v>
      </c>
      <c r="D47" t="s">
        <v>51</v>
      </c>
      <c r="E47" s="37"/>
      <c r="F47" s="157"/>
      <c r="G47" s="157"/>
      <c r="H47" s="157"/>
      <c r="I47" s="157"/>
      <c r="J47" s="157"/>
      <c r="K47" s="157"/>
      <c r="L47" s="157"/>
      <c r="M47" s="157"/>
      <c r="N47" s="157"/>
      <c r="O47" s="157"/>
      <c r="P47" s="156"/>
      <c r="Q47" s="156"/>
      <c r="R47" s="156"/>
      <c r="S47" s="156"/>
      <c r="T47" s="156"/>
      <c r="U47" s="156"/>
      <c r="V47" s="156"/>
      <c r="W47" s="156"/>
      <c r="X47" s="156"/>
      <c r="Y47" s="156"/>
      <c r="Z47" s="70">
        <f t="array" ref="Z47">SUMPRODUCT(CLIN1_Material11[[#This Row],[Quantity
2023]:[Quantity
2032]],CLIN1_Material11[[#This Row],[Unit cost
2023]:[Unit cost
2032]])</f>
        <v>0</v>
      </c>
      <c r="AA47" s="70">
        <f>CLIN1_Material11[[#This Row],[Extended cost]]*$AF$2</f>
        <v>0</v>
      </c>
      <c r="AB47" s="70">
        <f>CLIN1_Material11[[#This Row],[Extended cost]]+CLIN1_Material11[[#This Row],[Profit]]</f>
        <v>0</v>
      </c>
      <c r="AC47" s="7"/>
    </row>
    <row r="48" spans="2:29" x14ac:dyDescent="0.35">
      <c r="B48" t="s">
        <v>493</v>
      </c>
      <c r="C48" t="s">
        <v>49</v>
      </c>
      <c r="D48" t="s">
        <v>51</v>
      </c>
      <c r="E48" s="37"/>
      <c r="F48" s="157"/>
      <c r="G48" s="157"/>
      <c r="H48" s="157"/>
      <c r="I48" s="157"/>
      <c r="J48" s="157"/>
      <c r="K48" s="157"/>
      <c r="L48" s="157"/>
      <c r="M48" s="157"/>
      <c r="N48" s="157"/>
      <c r="O48" s="157"/>
      <c r="P48" s="156"/>
      <c r="Q48" s="156"/>
      <c r="R48" s="156"/>
      <c r="S48" s="156"/>
      <c r="T48" s="156"/>
      <c r="U48" s="156"/>
      <c r="V48" s="156"/>
      <c r="W48" s="156"/>
      <c r="X48" s="156"/>
      <c r="Y48" s="156"/>
      <c r="Z48" s="70">
        <f t="array" ref="Z48">SUMPRODUCT(CLIN1_Material11[[#This Row],[Quantity
2023]:[Quantity
2032]],CLIN1_Material11[[#This Row],[Unit cost
2023]:[Unit cost
2032]])</f>
        <v>0</v>
      </c>
      <c r="AA48" s="70">
        <f>CLIN1_Material11[[#This Row],[Extended cost]]*$AF$2</f>
        <v>0</v>
      </c>
      <c r="AB48" s="70">
        <f>CLIN1_Material11[[#This Row],[Extended cost]]+CLIN1_Material11[[#This Row],[Profit]]</f>
        <v>0</v>
      </c>
      <c r="AC48" s="7"/>
    </row>
    <row r="49" spans="2:29" x14ac:dyDescent="0.35">
      <c r="B49" t="s">
        <v>494</v>
      </c>
      <c r="C49" t="s">
        <v>49</v>
      </c>
      <c r="D49" t="s">
        <v>51</v>
      </c>
      <c r="E49" s="37"/>
      <c r="F49" s="157"/>
      <c r="G49" s="157"/>
      <c r="H49" s="157"/>
      <c r="I49" s="157"/>
      <c r="J49" s="157"/>
      <c r="K49" s="157"/>
      <c r="L49" s="157"/>
      <c r="M49" s="157"/>
      <c r="N49" s="157"/>
      <c r="O49" s="157"/>
      <c r="P49" s="156"/>
      <c r="Q49" s="156"/>
      <c r="R49" s="156"/>
      <c r="S49" s="156"/>
      <c r="T49" s="156"/>
      <c r="U49" s="156"/>
      <c r="V49" s="156"/>
      <c r="W49" s="156"/>
      <c r="X49" s="156"/>
      <c r="Y49" s="156"/>
      <c r="Z49" s="70">
        <f t="array" ref="Z49">SUMPRODUCT(CLIN1_Material11[[#This Row],[Quantity
2023]:[Quantity
2032]],CLIN1_Material11[[#This Row],[Unit cost
2023]:[Unit cost
2032]])</f>
        <v>0</v>
      </c>
      <c r="AA49" s="70">
        <f>CLIN1_Material11[[#This Row],[Extended cost]]*$AF$2</f>
        <v>0</v>
      </c>
      <c r="AB49" s="70">
        <f>CLIN1_Material11[[#This Row],[Extended cost]]+CLIN1_Material11[[#This Row],[Profit]]</f>
        <v>0</v>
      </c>
      <c r="AC49" s="7"/>
    </row>
    <row r="50" spans="2:29" x14ac:dyDescent="0.35">
      <c r="B50" t="s">
        <v>495</v>
      </c>
      <c r="C50" t="s">
        <v>49</v>
      </c>
      <c r="D50" t="s">
        <v>51</v>
      </c>
      <c r="E50" s="37"/>
      <c r="F50" s="157"/>
      <c r="G50" s="157"/>
      <c r="H50" s="157"/>
      <c r="I50" s="157"/>
      <c r="J50" s="157"/>
      <c r="K50" s="157"/>
      <c r="L50" s="157"/>
      <c r="M50" s="157"/>
      <c r="N50" s="157"/>
      <c r="O50" s="157"/>
      <c r="P50" s="156"/>
      <c r="Q50" s="156"/>
      <c r="R50" s="156"/>
      <c r="S50" s="156"/>
      <c r="T50" s="156"/>
      <c r="U50" s="156"/>
      <c r="V50" s="156"/>
      <c r="W50" s="156"/>
      <c r="X50" s="156"/>
      <c r="Y50" s="156"/>
      <c r="Z50" s="70">
        <f t="array" ref="Z50">SUMPRODUCT(CLIN1_Material11[[#This Row],[Quantity
2023]:[Quantity
2032]],CLIN1_Material11[[#This Row],[Unit cost
2023]:[Unit cost
2032]])</f>
        <v>0</v>
      </c>
      <c r="AA50" s="70">
        <f>CLIN1_Material11[[#This Row],[Extended cost]]*$AF$2</f>
        <v>0</v>
      </c>
      <c r="AB50" s="70">
        <f>CLIN1_Material11[[#This Row],[Extended cost]]+CLIN1_Material11[[#This Row],[Profit]]</f>
        <v>0</v>
      </c>
      <c r="AC50" s="7"/>
    </row>
    <row r="51" spans="2:29" x14ac:dyDescent="0.35">
      <c r="B51" t="s">
        <v>496</v>
      </c>
      <c r="C51" t="s">
        <v>49</v>
      </c>
      <c r="D51" t="s">
        <v>51</v>
      </c>
      <c r="E51" s="37"/>
      <c r="F51" s="157"/>
      <c r="G51" s="157"/>
      <c r="H51" s="157"/>
      <c r="I51" s="157"/>
      <c r="J51" s="157"/>
      <c r="K51" s="157"/>
      <c r="L51" s="157"/>
      <c r="M51" s="157"/>
      <c r="N51" s="157"/>
      <c r="O51" s="157"/>
      <c r="P51" s="156"/>
      <c r="Q51" s="156"/>
      <c r="R51" s="156"/>
      <c r="S51" s="156"/>
      <c r="T51" s="156"/>
      <c r="U51" s="156"/>
      <c r="V51" s="156"/>
      <c r="W51" s="156"/>
      <c r="X51" s="156"/>
      <c r="Y51" s="156"/>
      <c r="Z51" s="70">
        <f t="array" ref="Z51">SUMPRODUCT(CLIN1_Material11[[#This Row],[Quantity
2023]:[Quantity
2032]],CLIN1_Material11[[#This Row],[Unit cost
2023]:[Unit cost
2032]])</f>
        <v>0</v>
      </c>
      <c r="AA51" s="70">
        <f>CLIN1_Material11[[#This Row],[Extended cost]]*$AF$2</f>
        <v>0</v>
      </c>
      <c r="AB51" s="70">
        <f>CLIN1_Material11[[#This Row],[Extended cost]]+CLIN1_Material11[[#This Row],[Profit]]</f>
        <v>0</v>
      </c>
      <c r="AC51" s="7"/>
    </row>
    <row r="52" spans="2:29" x14ac:dyDescent="0.35">
      <c r="B52" t="s">
        <v>497</v>
      </c>
      <c r="C52" t="s">
        <v>49</v>
      </c>
      <c r="D52" t="s">
        <v>51</v>
      </c>
      <c r="E52" s="37"/>
      <c r="F52" s="157"/>
      <c r="G52" s="157"/>
      <c r="H52" s="157"/>
      <c r="I52" s="157"/>
      <c r="J52" s="157"/>
      <c r="K52" s="157"/>
      <c r="L52" s="157"/>
      <c r="M52" s="157"/>
      <c r="N52" s="157"/>
      <c r="O52" s="157"/>
      <c r="P52" s="156"/>
      <c r="Q52" s="156"/>
      <c r="R52" s="156"/>
      <c r="S52" s="156"/>
      <c r="T52" s="156"/>
      <c r="U52" s="156"/>
      <c r="V52" s="156"/>
      <c r="W52" s="156"/>
      <c r="X52" s="156"/>
      <c r="Y52" s="156"/>
      <c r="Z52" s="70">
        <f t="array" ref="Z52">SUMPRODUCT(CLIN1_Material11[[#This Row],[Quantity
2023]:[Quantity
2032]],CLIN1_Material11[[#This Row],[Unit cost
2023]:[Unit cost
2032]])</f>
        <v>0</v>
      </c>
      <c r="AA52" s="70">
        <f>CLIN1_Material11[[#This Row],[Extended cost]]*$AF$2</f>
        <v>0</v>
      </c>
      <c r="AB52" s="70">
        <f>CLIN1_Material11[[#This Row],[Extended cost]]+CLIN1_Material11[[#This Row],[Profit]]</f>
        <v>0</v>
      </c>
      <c r="AC52" s="7"/>
    </row>
    <row r="53" spans="2:29" x14ac:dyDescent="0.35">
      <c r="B53" t="s">
        <v>531</v>
      </c>
      <c r="C53" t="s">
        <v>49</v>
      </c>
      <c r="D53" t="s">
        <v>51</v>
      </c>
      <c r="E53" s="37"/>
      <c r="F53" s="157"/>
      <c r="G53" s="157"/>
      <c r="H53" s="157"/>
      <c r="I53" s="157"/>
      <c r="J53" s="157"/>
      <c r="K53" s="157"/>
      <c r="L53" s="157"/>
      <c r="M53" s="157"/>
      <c r="N53" s="157"/>
      <c r="O53" s="157"/>
      <c r="P53" s="156"/>
      <c r="Q53" s="156"/>
      <c r="R53" s="156"/>
      <c r="S53" s="156"/>
      <c r="T53" s="156"/>
      <c r="U53" s="156"/>
      <c r="V53" s="156"/>
      <c r="W53" s="156"/>
      <c r="X53" s="156"/>
      <c r="Y53" s="156"/>
      <c r="Z53" s="70">
        <f t="array" ref="Z53">SUMPRODUCT(CLIN1_Material11[[#This Row],[Quantity
2023]:[Quantity
2032]],CLIN1_Material11[[#This Row],[Unit cost
2023]:[Unit cost
2032]])</f>
        <v>0</v>
      </c>
      <c r="AA53" s="70">
        <f>CLIN1_Material11[[#This Row],[Extended cost]]*$AF$2</f>
        <v>0</v>
      </c>
      <c r="AB53" s="70">
        <f>CLIN1_Material11[[#This Row],[Extended cost]]+CLIN1_Material11[[#This Row],[Profit]]</f>
        <v>0</v>
      </c>
      <c r="AC53" s="7"/>
    </row>
    <row r="54" spans="2:29" x14ac:dyDescent="0.35">
      <c r="B54" t="s">
        <v>498</v>
      </c>
      <c r="C54" t="s">
        <v>49</v>
      </c>
      <c r="D54" t="s">
        <v>51</v>
      </c>
      <c r="E54" s="37"/>
      <c r="F54" s="157"/>
      <c r="G54" s="157"/>
      <c r="H54" s="157"/>
      <c r="I54" s="157"/>
      <c r="J54" s="157"/>
      <c r="K54" s="157"/>
      <c r="L54" s="157"/>
      <c r="M54" s="157"/>
      <c r="N54" s="157"/>
      <c r="O54" s="157"/>
      <c r="P54" s="156"/>
      <c r="Q54" s="156"/>
      <c r="R54" s="156"/>
      <c r="S54" s="156"/>
      <c r="T54" s="156"/>
      <c r="U54" s="156"/>
      <c r="V54" s="156"/>
      <c r="W54" s="156"/>
      <c r="X54" s="156"/>
      <c r="Y54" s="156"/>
      <c r="Z54" s="70">
        <f t="array" ref="Z54">SUMPRODUCT(CLIN1_Material11[[#This Row],[Quantity
2023]:[Quantity
2032]],CLIN1_Material11[[#This Row],[Unit cost
2023]:[Unit cost
2032]])</f>
        <v>0</v>
      </c>
      <c r="AA54" s="70">
        <f>CLIN1_Material11[[#This Row],[Extended cost]]*$AF$2</f>
        <v>0</v>
      </c>
      <c r="AB54" s="70">
        <f>CLIN1_Material11[[#This Row],[Extended cost]]+CLIN1_Material11[[#This Row],[Profit]]</f>
        <v>0</v>
      </c>
      <c r="AC54" s="7"/>
    </row>
    <row r="55" spans="2:29" x14ac:dyDescent="0.35">
      <c r="B55" t="s">
        <v>499</v>
      </c>
      <c r="C55" t="s">
        <v>49</v>
      </c>
      <c r="D55" t="s">
        <v>51</v>
      </c>
      <c r="E55" s="37"/>
      <c r="F55" s="157"/>
      <c r="G55" s="157"/>
      <c r="H55" s="157"/>
      <c r="I55" s="157"/>
      <c r="J55" s="157"/>
      <c r="K55" s="157"/>
      <c r="L55" s="157"/>
      <c r="M55" s="157"/>
      <c r="N55" s="157"/>
      <c r="O55" s="157"/>
      <c r="P55" s="156"/>
      <c r="Q55" s="156"/>
      <c r="R55" s="156"/>
      <c r="S55" s="156"/>
      <c r="T55" s="156"/>
      <c r="U55" s="156"/>
      <c r="V55" s="156"/>
      <c r="W55" s="156"/>
      <c r="X55" s="156"/>
      <c r="Y55" s="156"/>
      <c r="Z55" s="70">
        <f t="array" ref="Z55">SUMPRODUCT(CLIN1_Material11[[#This Row],[Quantity
2023]:[Quantity
2032]],CLIN1_Material11[[#This Row],[Unit cost
2023]:[Unit cost
2032]])</f>
        <v>0</v>
      </c>
      <c r="AA55" s="70">
        <f>CLIN1_Material11[[#This Row],[Extended cost]]*$AF$2</f>
        <v>0</v>
      </c>
      <c r="AB55" s="70">
        <f>CLIN1_Material11[[#This Row],[Extended cost]]+CLIN1_Material11[[#This Row],[Profit]]</f>
        <v>0</v>
      </c>
      <c r="AC55" s="7"/>
    </row>
    <row r="56" spans="2:29" x14ac:dyDescent="0.35">
      <c r="B56" t="s">
        <v>500</v>
      </c>
      <c r="C56" t="s">
        <v>49</v>
      </c>
      <c r="D56" t="s">
        <v>51</v>
      </c>
      <c r="E56" s="37"/>
      <c r="F56" s="157"/>
      <c r="G56" s="157"/>
      <c r="H56" s="157"/>
      <c r="I56" s="157"/>
      <c r="J56" s="157"/>
      <c r="K56" s="157"/>
      <c r="L56" s="157"/>
      <c r="M56" s="157"/>
      <c r="N56" s="157"/>
      <c r="O56" s="157"/>
      <c r="P56" s="156"/>
      <c r="Q56" s="156"/>
      <c r="R56" s="156"/>
      <c r="S56" s="156"/>
      <c r="T56" s="156"/>
      <c r="U56" s="156"/>
      <c r="V56" s="156"/>
      <c r="W56" s="156"/>
      <c r="X56" s="156"/>
      <c r="Y56" s="156"/>
      <c r="Z56" s="70">
        <f t="array" ref="Z56">SUMPRODUCT(CLIN1_Material11[[#This Row],[Quantity
2023]:[Quantity
2032]],CLIN1_Material11[[#This Row],[Unit cost
2023]:[Unit cost
2032]])</f>
        <v>0</v>
      </c>
      <c r="AA56" s="70">
        <f>CLIN1_Material11[[#This Row],[Extended cost]]*$AF$2</f>
        <v>0</v>
      </c>
      <c r="AB56" s="70">
        <f>CLIN1_Material11[[#This Row],[Extended cost]]+CLIN1_Material11[[#This Row],[Profit]]</f>
        <v>0</v>
      </c>
      <c r="AC56" s="7"/>
    </row>
    <row r="57" spans="2:29" x14ac:dyDescent="0.35">
      <c r="B57" t="s">
        <v>501</v>
      </c>
      <c r="C57" t="s">
        <v>49</v>
      </c>
      <c r="D57" t="s">
        <v>51</v>
      </c>
      <c r="E57" s="37"/>
      <c r="F57" s="157"/>
      <c r="G57" s="157"/>
      <c r="H57" s="157"/>
      <c r="I57" s="157"/>
      <c r="J57" s="157"/>
      <c r="K57" s="157"/>
      <c r="L57" s="157"/>
      <c r="M57" s="157"/>
      <c r="N57" s="157"/>
      <c r="O57" s="157"/>
      <c r="P57" s="156"/>
      <c r="Q57" s="156"/>
      <c r="R57" s="156"/>
      <c r="S57" s="156"/>
      <c r="T57" s="156"/>
      <c r="U57" s="156"/>
      <c r="V57" s="156"/>
      <c r="W57" s="156"/>
      <c r="X57" s="156"/>
      <c r="Y57" s="156"/>
      <c r="Z57" s="70">
        <f t="array" ref="Z57">SUMPRODUCT(CLIN1_Material11[[#This Row],[Quantity
2023]:[Quantity
2032]],CLIN1_Material11[[#This Row],[Unit cost
2023]:[Unit cost
2032]])</f>
        <v>0</v>
      </c>
      <c r="AA57" s="70">
        <f>CLIN1_Material11[[#This Row],[Extended cost]]*$AF$2</f>
        <v>0</v>
      </c>
      <c r="AB57" s="70">
        <f>CLIN1_Material11[[#This Row],[Extended cost]]+CLIN1_Material11[[#This Row],[Profit]]</f>
        <v>0</v>
      </c>
      <c r="AC57" s="7"/>
    </row>
    <row r="58" spans="2:29" x14ac:dyDescent="0.35">
      <c r="B58" t="s">
        <v>502</v>
      </c>
      <c r="C58" t="s">
        <v>49</v>
      </c>
      <c r="D58" t="s">
        <v>51</v>
      </c>
      <c r="E58" s="37"/>
      <c r="F58" s="157"/>
      <c r="G58" s="157"/>
      <c r="H58" s="157"/>
      <c r="I58" s="157"/>
      <c r="J58" s="157"/>
      <c r="K58" s="157"/>
      <c r="L58" s="157"/>
      <c r="M58" s="157"/>
      <c r="N58" s="157"/>
      <c r="O58" s="157"/>
      <c r="P58" s="156"/>
      <c r="Q58" s="156"/>
      <c r="R58" s="156"/>
      <c r="S58" s="156"/>
      <c r="T58" s="156"/>
      <c r="U58" s="156"/>
      <c r="V58" s="156"/>
      <c r="W58" s="156"/>
      <c r="X58" s="156"/>
      <c r="Y58" s="156"/>
      <c r="Z58" s="70">
        <f t="array" ref="Z58">SUMPRODUCT(CLIN1_Material11[[#This Row],[Quantity
2023]:[Quantity
2032]],CLIN1_Material11[[#This Row],[Unit cost
2023]:[Unit cost
2032]])</f>
        <v>0</v>
      </c>
      <c r="AA58" s="70">
        <f>CLIN1_Material11[[#This Row],[Extended cost]]*$AF$2</f>
        <v>0</v>
      </c>
      <c r="AB58" s="70">
        <f>CLIN1_Material11[[#This Row],[Extended cost]]+CLIN1_Material11[[#This Row],[Profit]]</f>
        <v>0</v>
      </c>
      <c r="AC58" s="7"/>
    </row>
    <row r="59" spans="2:29" x14ac:dyDescent="0.35">
      <c r="B59" t="s">
        <v>503</v>
      </c>
      <c r="C59" t="s">
        <v>49</v>
      </c>
      <c r="D59" t="s">
        <v>51</v>
      </c>
      <c r="E59" s="37"/>
      <c r="F59" s="157"/>
      <c r="G59" s="157"/>
      <c r="H59" s="157"/>
      <c r="I59" s="157"/>
      <c r="J59" s="157"/>
      <c r="K59" s="157"/>
      <c r="L59" s="157"/>
      <c r="M59" s="157"/>
      <c r="N59" s="157"/>
      <c r="O59" s="157"/>
      <c r="P59" s="156"/>
      <c r="Q59" s="156"/>
      <c r="R59" s="156"/>
      <c r="S59" s="156"/>
      <c r="T59" s="156"/>
      <c r="U59" s="156"/>
      <c r="V59" s="156"/>
      <c r="W59" s="156"/>
      <c r="X59" s="156"/>
      <c r="Y59" s="156"/>
      <c r="Z59" s="70">
        <f t="array" ref="Z59">SUMPRODUCT(CLIN1_Material11[[#This Row],[Quantity
2023]:[Quantity
2032]],CLIN1_Material11[[#This Row],[Unit cost
2023]:[Unit cost
2032]])</f>
        <v>0</v>
      </c>
      <c r="AA59" s="70">
        <f>CLIN1_Material11[[#This Row],[Extended cost]]*$AF$2</f>
        <v>0</v>
      </c>
      <c r="AB59" s="70">
        <f>CLIN1_Material11[[#This Row],[Extended cost]]+CLIN1_Material11[[#This Row],[Profit]]</f>
        <v>0</v>
      </c>
      <c r="AC59" s="7"/>
    </row>
    <row r="60" spans="2:29" x14ac:dyDescent="0.35">
      <c r="B60" t="s">
        <v>504</v>
      </c>
      <c r="C60" t="s">
        <v>49</v>
      </c>
      <c r="D60" t="s">
        <v>51</v>
      </c>
      <c r="E60" s="37"/>
      <c r="F60" s="157"/>
      <c r="G60" s="157"/>
      <c r="H60" s="157"/>
      <c r="I60" s="157"/>
      <c r="J60" s="157"/>
      <c r="K60" s="157"/>
      <c r="L60" s="157"/>
      <c r="M60" s="157"/>
      <c r="N60" s="157"/>
      <c r="O60" s="157"/>
      <c r="P60" s="156"/>
      <c r="Q60" s="156"/>
      <c r="R60" s="156"/>
      <c r="S60" s="156"/>
      <c r="T60" s="156"/>
      <c r="U60" s="156"/>
      <c r="V60" s="156"/>
      <c r="W60" s="156"/>
      <c r="X60" s="156"/>
      <c r="Y60" s="156"/>
      <c r="Z60" s="70">
        <f t="array" ref="Z60">SUMPRODUCT(CLIN1_Material11[[#This Row],[Quantity
2023]:[Quantity
2032]],CLIN1_Material11[[#This Row],[Unit cost
2023]:[Unit cost
2032]])</f>
        <v>0</v>
      </c>
      <c r="AA60" s="70">
        <f>CLIN1_Material11[[#This Row],[Extended cost]]*$AF$2</f>
        <v>0</v>
      </c>
      <c r="AB60" s="70">
        <f>CLIN1_Material11[[#This Row],[Extended cost]]+CLIN1_Material11[[#This Row],[Profit]]</f>
        <v>0</v>
      </c>
      <c r="AC60" s="7"/>
    </row>
    <row r="61" spans="2:29" x14ac:dyDescent="0.35">
      <c r="B61" t="s">
        <v>505</v>
      </c>
      <c r="C61" t="s">
        <v>49</v>
      </c>
      <c r="D61" t="s">
        <v>51</v>
      </c>
      <c r="E61" s="37"/>
      <c r="F61" s="157"/>
      <c r="G61" s="157"/>
      <c r="H61" s="157"/>
      <c r="I61" s="157"/>
      <c r="J61" s="157"/>
      <c r="K61" s="157"/>
      <c r="L61" s="157"/>
      <c r="M61" s="157"/>
      <c r="N61" s="157"/>
      <c r="O61" s="157"/>
      <c r="P61" s="156"/>
      <c r="Q61" s="156"/>
      <c r="R61" s="156"/>
      <c r="S61" s="156"/>
      <c r="T61" s="156"/>
      <c r="U61" s="156"/>
      <c r="V61" s="156"/>
      <c r="W61" s="156"/>
      <c r="X61" s="156"/>
      <c r="Y61" s="156"/>
      <c r="Z61" s="70">
        <f t="array" ref="Z61">SUMPRODUCT(CLIN1_Material11[[#This Row],[Quantity
2023]:[Quantity
2032]],CLIN1_Material11[[#This Row],[Unit cost
2023]:[Unit cost
2032]])</f>
        <v>0</v>
      </c>
      <c r="AA61" s="70">
        <f>CLIN1_Material11[[#This Row],[Extended cost]]*$AF$2</f>
        <v>0</v>
      </c>
      <c r="AB61" s="70">
        <f>CLIN1_Material11[[#This Row],[Extended cost]]+CLIN1_Material11[[#This Row],[Profit]]</f>
        <v>0</v>
      </c>
      <c r="AC61" s="7"/>
    </row>
    <row r="62" spans="2:29" x14ac:dyDescent="0.35">
      <c r="B62" t="s">
        <v>506</v>
      </c>
      <c r="C62" t="s">
        <v>49</v>
      </c>
      <c r="D62" t="s">
        <v>51</v>
      </c>
      <c r="E62" s="37"/>
      <c r="F62" s="157"/>
      <c r="G62" s="157"/>
      <c r="H62" s="157"/>
      <c r="I62" s="157"/>
      <c r="J62" s="157"/>
      <c r="K62" s="157"/>
      <c r="L62" s="157"/>
      <c r="M62" s="157"/>
      <c r="N62" s="157"/>
      <c r="O62" s="157"/>
      <c r="P62" s="156"/>
      <c r="Q62" s="156"/>
      <c r="R62" s="156"/>
      <c r="S62" s="156"/>
      <c r="T62" s="156"/>
      <c r="U62" s="156"/>
      <c r="V62" s="156"/>
      <c r="W62" s="156"/>
      <c r="X62" s="156"/>
      <c r="Y62" s="156"/>
      <c r="Z62" s="70">
        <f t="array" ref="Z62">SUMPRODUCT(CLIN1_Material11[[#This Row],[Quantity
2023]:[Quantity
2032]],CLIN1_Material11[[#This Row],[Unit cost
2023]:[Unit cost
2032]])</f>
        <v>0</v>
      </c>
      <c r="AA62" s="70">
        <f>CLIN1_Material11[[#This Row],[Extended cost]]*$AF$2</f>
        <v>0</v>
      </c>
      <c r="AB62" s="70">
        <f>CLIN1_Material11[[#This Row],[Extended cost]]+CLIN1_Material11[[#This Row],[Profit]]</f>
        <v>0</v>
      </c>
      <c r="AC62" s="7"/>
    </row>
    <row r="63" spans="2:29" x14ac:dyDescent="0.35">
      <c r="B63" t="s">
        <v>532</v>
      </c>
      <c r="C63" t="s">
        <v>49</v>
      </c>
      <c r="D63" t="s">
        <v>51</v>
      </c>
      <c r="E63" s="37"/>
      <c r="F63" s="157"/>
      <c r="G63" s="157"/>
      <c r="H63" s="157"/>
      <c r="I63" s="157"/>
      <c r="J63" s="157"/>
      <c r="K63" s="157"/>
      <c r="L63" s="157"/>
      <c r="M63" s="157"/>
      <c r="N63" s="157"/>
      <c r="O63" s="157"/>
      <c r="P63" s="156"/>
      <c r="Q63" s="156"/>
      <c r="R63" s="156"/>
      <c r="S63" s="156"/>
      <c r="T63" s="156"/>
      <c r="U63" s="156"/>
      <c r="V63" s="156"/>
      <c r="W63" s="156"/>
      <c r="X63" s="156"/>
      <c r="Y63" s="156"/>
      <c r="Z63" s="70">
        <f t="array" ref="Z63">SUMPRODUCT(CLIN1_Material11[[#This Row],[Quantity
2023]:[Quantity
2032]],CLIN1_Material11[[#This Row],[Unit cost
2023]:[Unit cost
2032]])</f>
        <v>0</v>
      </c>
      <c r="AA63" s="70">
        <f>CLIN1_Material11[[#This Row],[Extended cost]]*$AF$2</f>
        <v>0</v>
      </c>
      <c r="AB63" s="70">
        <f>CLIN1_Material11[[#This Row],[Extended cost]]+CLIN1_Material11[[#This Row],[Profit]]</f>
        <v>0</v>
      </c>
      <c r="AC63" s="7"/>
    </row>
    <row r="64" spans="2:29" x14ac:dyDescent="0.35">
      <c r="B64" t="s">
        <v>507</v>
      </c>
      <c r="C64" t="s">
        <v>49</v>
      </c>
      <c r="D64" t="s">
        <v>51</v>
      </c>
      <c r="E64" s="37"/>
      <c r="F64" s="157"/>
      <c r="G64" s="157"/>
      <c r="H64" s="157"/>
      <c r="I64" s="157"/>
      <c r="J64" s="157"/>
      <c r="K64" s="157"/>
      <c r="L64" s="157"/>
      <c r="M64" s="157"/>
      <c r="N64" s="157"/>
      <c r="O64" s="157"/>
      <c r="P64" s="156"/>
      <c r="Q64" s="156"/>
      <c r="R64" s="156"/>
      <c r="S64" s="156"/>
      <c r="T64" s="156"/>
      <c r="U64" s="156"/>
      <c r="V64" s="156"/>
      <c r="W64" s="156"/>
      <c r="X64" s="156"/>
      <c r="Y64" s="156"/>
      <c r="Z64" s="70">
        <f t="array" ref="Z64">SUMPRODUCT(CLIN1_Material11[[#This Row],[Quantity
2023]:[Quantity
2032]],CLIN1_Material11[[#This Row],[Unit cost
2023]:[Unit cost
2032]])</f>
        <v>0</v>
      </c>
      <c r="AA64" s="70">
        <f>CLIN1_Material11[[#This Row],[Extended cost]]*$AF$2</f>
        <v>0</v>
      </c>
      <c r="AB64" s="70">
        <f>CLIN1_Material11[[#This Row],[Extended cost]]+CLIN1_Material11[[#This Row],[Profit]]</f>
        <v>0</v>
      </c>
      <c r="AC64" s="7"/>
    </row>
    <row r="65" spans="2:29" x14ac:dyDescent="0.35">
      <c r="B65" t="s">
        <v>508</v>
      </c>
      <c r="C65" t="s">
        <v>49</v>
      </c>
      <c r="D65" t="s">
        <v>51</v>
      </c>
      <c r="E65" s="37"/>
      <c r="F65" s="157"/>
      <c r="G65" s="157"/>
      <c r="H65" s="157"/>
      <c r="I65" s="157"/>
      <c r="J65" s="157"/>
      <c r="K65" s="157"/>
      <c r="L65" s="157"/>
      <c r="M65" s="157"/>
      <c r="N65" s="157"/>
      <c r="O65" s="157"/>
      <c r="P65" s="156"/>
      <c r="Q65" s="156"/>
      <c r="R65" s="156"/>
      <c r="S65" s="156"/>
      <c r="T65" s="156"/>
      <c r="U65" s="156"/>
      <c r="V65" s="156"/>
      <c r="W65" s="156"/>
      <c r="X65" s="156"/>
      <c r="Y65" s="156"/>
      <c r="Z65" s="70">
        <f t="array" ref="Z65">SUMPRODUCT(CLIN1_Material11[[#This Row],[Quantity
2023]:[Quantity
2032]],CLIN1_Material11[[#This Row],[Unit cost
2023]:[Unit cost
2032]])</f>
        <v>0</v>
      </c>
      <c r="AA65" s="70">
        <f>CLIN1_Material11[[#This Row],[Extended cost]]*$AF$2</f>
        <v>0</v>
      </c>
      <c r="AB65" s="70">
        <f>CLIN1_Material11[[#This Row],[Extended cost]]+CLIN1_Material11[[#This Row],[Profit]]</f>
        <v>0</v>
      </c>
      <c r="AC65" s="7"/>
    </row>
    <row r="66" spans="2:29" x14ac:dyDescent="0.35">
      <c r="B66" t="s">
        <v>509</v>
      </c>
      <c r="C66" t="s">
        <v>49</v>
      </c>
      <c r="D66" t="s">
        <v>51</v>
      </c>
      <c r="E66" s="37"/>
      <c r="F66" s="157"/>
      <c r="G66" s="157"/>
      <c r="H66" s="157"/>
      <c r="I66" s="157"/>
      <c r="J66" s="157"/>
      <c r="K66" s="157"/>
      <c r="L66" s="157"/>
      <c r="M66" s="157"/>
      <c r="N66" s="157"/>
      <c r="O66" s="157"/>
      <c r="P66" s="156"/>
      <c r="Q66" s="156"/>
      <c r="R66" s="156"/>
      <c r="S66" s="156"/>
      <c r="T66" s="156"/>
      <c r="U66" s="156"/>
      <c r="V66" s="156"/>
      <c r="W66" s="156"/>
      <c r="X66" s="156"/>
      <c r="Y66" s="156"/>
      <c r="Z66" s="70">
        <f t="array" ref="Z66">SUMPRODUCT(CLIN1_Material11[[#This Row],[Quantity
2023]:[Quantity
2032]],CLIN1_Material11[[#This Row],[Unit cost
2023]:[Unit cost
2032]])</f>
        <v>0</v>
      </c>
      <c r="AA66" s="70">
        <f>CLIN1_Material11[[#This Row],[Extended cost]]*$AF$2</f>
        <v>0</v>
      </c>
      <c r="AB66" s="70">
        <f>CLIN1_Material11[[#This Row],[Extended cost]]+CLIN1_Material11[[#This Row],[Profit]]</f>
        <v>0</v>
      </c>
      <c r="AC66" s="7"/>
    </row>
    <row r="67" spans="2:29" x14ac:dyDescent="0.35">
      <c r="B67" t="s">
        <v>510</v>
      </c>
      <c r="C67" t="s">
        <v>49</v>
      </c>
      <c r="D67" t="s">
        <v>51</v>
      </c>
      <c r="E67" s="37"/>
      <c r="F67" s="157"/>
      <c r="G67" s="157"/>
      <c r="H67" s="157"/>
      <c r="I67" s="157"/>
      <c r="J67" s="157"/>
      <c r="K67" s="157"/>
      <c r="L67" s="157"/>
      <c r="M67" s="157"/>
      <c r="N67" s="157"/>
      <c r="O67" s="157"/>
      <c r="P67" s="156"/>
      <c r="Q67" s="156"/>
      <c r="R67" s="156"/>
      <c r="S67" s="156"/>
      <c r="T67" s="156"/>
      <c r="U67" s="156"/>
      <c r="V67" s="156"/>
      <c r="W67" s="156"/>
      <c r="X67" s="156"/>
      <c r="Y67" s="156"/>
      <c r="Z67" s="70">
        <f t="array" ref="Z67">SUMPRODUCT(CLIN1_Material11[[#This Row],[Quantity
2023]:[Quantity
2032]],CLIN1_Material11[[#This Row],[Unit cost
2023]:[Unit cost
2032]])</f>
        <v>0</v>
      </c>
      <c r="AA67" s="70">
        <f>CLIN1_Material11[[#This Row],[Extended cost]]*$AF$2</f>
        <v>0</v>
      </c>
      <c r="AB67" s="70">
        <f>CLIN1_Material11[[#This Row],[Extended cost]]+CLIN1_Material11[[#This Row],[Profit]]</f>
        <v>0</v>
      </c>
      <c r="AC67" s="7"/>
    </row>
    <row r="68" spans="2:29" x14ac:dyDescent="0.35">
      <c r="B68" t="s">
        <v>511</v>
      </c>
      <c r="C68" t="s">
        <v>49</v>
      </c>
      <c r="D68" t="s">
        <v>51</v>
      </c>
      <c r="E68" s="37"/>
      <c r="F68" s="157"/>
      <c r="G68" s="157"/>
      <c r="H68" s="157"/>
      <c r="I68" s="157"/>
      <c r="J68" s="157"/>
      <c r="K68" s="157"/>
      <c r="L68" s="157"/>
      <c r="M68" s="157"/>
      <c r="N68" s="157"/>
      <c r="O68" s="157"/>
      <c r="P68" s="156"/>
      <c r="Q68" s="156"/>
      <c r="R68" s="156"/>
      <c r="S68" s="156"/>
      <c r="T68" s="156"/>
      <c r="U68" s="156"/>
      <c r="V68" s="156"/>
      <c r="W68" s="156"/>
      <c r="X68" s="156"/>
      <c r="Y68" s="156"/>
      <c r="Z68" s="70">
        <f t="array" ref="Z68">SUMPRODUCT(CLIN1_Material11[[#This Row],[Quantity
2023]:[Quantity
2032]],CLIN1_Material11[[#This Row],[Unit cost
2023]:[Unit cost
2032]])</f>
        <v>0</v>
      </c>
      <c r="AA68" s="70">
        <f>CLIN1_Material11[[#This Row],[Extended cost]]*$AF$2</f>
        <v>0</v>
      </c>
      <c r="AB68" s="70">
        <f>CLIN1_Material11[[#This Row],[Extended cost]]+CLIN1_Material11[[#This Row],[Profit]]</f>
        <v>0</v>
      </c>
      <c r="AC68" s="7"/>
    </row>
    <row r="69" spans="2:29" x14ac:dyDescent="0.35">
      <c r="B69" t="s">
        <v>512</v>
      </c>
      <c r="C69" t="s">
        <v>49</v>
      </c>
      <c r="D69" t="s">
        <v>51</v>
      </c>
      <c r="E69" s="37"/>
      <c r="F69" s="157"/>
      <c r="G69" s="157"/>
      <c r="H69" s="157"/>
      <c r="I69" s="157"/>
      <c r="J69" s="157"/>
      <c r="K69" s="157"/>
      <c r="L69" s="157"/>
      <c r="M69" s="157"/>
      <c r="N69" s="157"/>
      <c r="O69" s="157"/>
      <c r="P69" s="156"/>
      <c r="Q69" s="156"/>
      <c r="R69" s="156"/>
      <c r="S69" s="156"/>
      <c r="T69" s="156"/>
      <c r="U69" s="156"/>
      <c r="V69" s="156"/>
      <c r="W69" s="156"/>
      <c r="X69" s="156"/>
      <c r="Y69" s="156"/>
      <c r="Z69" s="70">
        <f t="array" ref="Z69">SUMPRODUCT(CLIN1_Material11[[#This Row],[Quantity
2023]:[Quantity
2032]],CLIN1_Material11[[#This Row],[Unit cost
2023]:[Unit cost
2032]])</f>
        <v>0</v>
      </c>
      <c r="AA69" s="70">
        <f>CLIN1_Material11[[#This Row],[Extended cost]]*$AF$2</f>
        <v>0</v>
      </c>
      <c r="AB69" s="70">
        <f>CLIN1_Material11[[#This Row],[Extended cost]]+CLIN1_Material11[[#This Row],[Profit]]</f>
        <v>0</v>
      </c>
      <c r="AC69" s="7"/>
    </row>
    <row r="70" spans="2:29" x14ac:dyDescent="0.35">
      <c r="B70" t="s">
        <v>513</v>
      </c>
      <c r="C70" t="s">
        <v>49</v>
      </c>
      <c r="D70" t="s">
        <v>51</v>
      </c>
      <c r="E70" s="37"/>
      <c r="F70" s="157"/>
      <c r="G70" s="157"/>
      <c r="H70" s="157"/>
      <c r="I70" s="157"/>
      <c r="J70" s="157"/>
      <c r="K70" s="157"/>
      <c r="L70" s="157"/>
      <c r="M70" s="157"/>
      <c r="N70" s="157"/>
      <c r="O70" s="157"/>
      <c r="P70" s="156"/>
      <c r="Q70" s="156"/>
      <c r="R70" s="156"/>
      <c r="S70" s="156"/>
      <c r="T70" s="156"/>
      <c r="U70" s="156"/>
      <c r="V70" s="156"/>
      <c r="W70" s="156"/>
      <c r="X70" s="156"/>
      <c r="Y70" s="156"/>
      <c r="Z70" s="70">
        <f t="array" ref="Z70">SUMPRODUCT(CLIN1_Material11[[#This Row],[Quantity
2023]:[Quantity
2032]],CLIN1_Material11[[#This Row],[Unit cost
2023]:[Unit cost
2032]])</f>
        <v>0</v>
      </c>
      <c r="AA70" s="70">
        <f>CLIN1_Material11[[#This Row],[Extended cost]]*$AF$2</f>
        <v>0</v>
      </c>
      <c r="AB70" s="70">
        <f>CLIN1_Material11[[#This Row],[Extended cost]]+CLIN1_Material11[[#This Row],[Profit]]</f>
        <v>0</v>
      </c>
      <c r="AC70" s="7"/>
    </row>
    <row r="71" spans="2:29" x14ac:dyDescent="0.35">
      <c r="B71" t="s">
        <v>514</v>
      </c>
      <c r="C71" t="s">
        <v>49</v>
      </c>
      <c r="D71" t="s">
        <v>51</v>
      </c>
      <c r="E71" s="37"/>
      <c r="F71" s="157"/>
      <c r="G71" s="157"/>
      <c r="H71" s="157"/>
      <c r="I71" s="157"/>
      <c r="J71" s="157"/>
      <c r="K71" s="157"/>
      <c r="L71" s="157"/>
      <c r="M71" s="157"/>
      <c r="N71" s="157"/>
      <c r="O71" s="157"/>
      <c r="P71" s="156"/>
      <c r="Q71" s="156"/>
      <c r="R71" s="156"/>
      <c r="S71" s="156"/>
      <c r="T71" s="156"/>
      <c r="U71" s="156"/>
      <c r="V71" s="156"/>
      <c r="W71" s="156"/>
      <c r="X71" s="156"/>
      <c r="Y71" s="156"/>
      <c r="Z71" s="70">
        <f t="array" ref="Z71">SUMPRODUCT(CLIN1_Material11[[#This Row],[Quantity
2023]:[Quantity
2032]],CLIN1_Material11[[#This Row],[Unit cost
2023]:[Unit cost
2032]])</f>
        <v>0</v>
      </c>
      <c r="AA71" s="70">
        <f>CLIN1_Material11[[#This Row],[Extended cost]]*$AF$2</f>
        <v>0</v>
      </c>
      <c r="AB71" s="70">
        <f>CLIN1_Material11[[#This Row],[Extended cost]]+CLIN1_Material11[[#This Row],[Profit]]</f>
        <v>0</v>
      </c>
      <c r="AC71" s="7"/>
    </row>
    <row r="72" spans="2:29" x14ac:dyDescent="0.35">
      <c r="B72" t="s">
        <v>515</v>
      </c>
      <c r="C72" t="s">
        <v>49</v>
      </c>
      <c r="D72" t="s">
        <v>51</v>
      </c>
      <c r="E72" s="37"/>
      <c r="F72" s="157"/>
      <c r="G72" s="157"/>
      <c r="H72" s="157"/>
      <c r="I72" s="157"/>
      <c r="J72" s="157"/>
      <c r="K72" s="157"/>
      <c r="L72" s="157"/>
      <c r="M72" s="157"/>
      <c r="N72" s="157"/>
      <c r="O72" s="157"/>
      <c r="P72" s="156"/>
      <c r="Q72" s="156"/>
      <c r="R72" s="156"/>
      <c r="S72" s="156"/>
      <c r="T72" s="156"/>
      <c r="U72" s="156"/>
      <c r="V72" s="156"/>
      <c r="W72" s="156"/>
      <c r="X72" s="156"/>
      <c r="Y72" s="156"/>
      <c r="Z72" s="70">
        <f t="array" ref="Z72">SUMPRODUCT(CLIN1_Material11[[#This Row],[Quantity
2023]:[Quantity
2032]],CLIN1_Material11[[#This Row],[Unit cost
2023]:[Unit cost
2032]])</f>
        <v>0</v>
      </c>
      <c r="AA72" s="70">
        <f>CLIN1_Material11[[#This Row],[Extended cost]]*$AF$2</f>
        <v>0</v>
      </c>
      <c r="AB72" s="70">
        <f>CLIN1_Material11[[#This Row],[Extended cost]]+CLIN1_Material11[[#This Row],[Profit]]</f>
        <v>0</v>
      </c>
      <c r="AC72" s="7"/>
    </row>
    <row r="73" spans="2:29" x14ac:dyDescent="0.35">
      <c r="B73" t="s">
        <v>533</v>
      </c>
      <c r="C73" t="s">
        <v>49</v>
      </c>
      <c r="D73" t="s">
        <v>51</v>
      </c>
      <c r="E73" s="37"/>
      <c r="F73" s="157"/>
      <c r="G73" s="157"/>
      <c r="H73" s="157"/>
      <c r="I73" s="157"/>
      <c r="J73" s="157"/>
      <c r="K73" s="157"/>
      <c r="L73" s="157"/>
      <c r="M73" s="157"/>
      <c r="N73" s="157"/>
      <c r="O73" s="157"/>
      <c r="P73" s="156"/>
      <c r="Q73" s="156"/>
      <c r="R73" s="156"/>
      <c r="S73" s="156"/>
      <c r="T73" s="156"/>
      <c r="U73" s="156"/>
      <c r="V73" s="156"/>
      <c r="W73" s="156"/>
      <c r="X73" s="156"/>
      <c r="Y73" s="156"/>
      <c r="Z73" s="70">
        <f t="array" ref="Z73">SUMPRODUCT(CLIN1_Material11[[#This Row],[Quantity
2023]:[Quantity
2032]],CLIN1_Material11[[#This Row],[Unit cost
2023]:[Unit cost
2032]])</f>
        <v>0</v>
      </c>
      <c r="AA73" s="70">
        <f>CLIN1_Material11[[#This Row],[Extended cost]]*$AF$2</f>
        <v>0</v>
      </c>
      <c r="AB73" s="70">
        <f>CLIN1_Material11[[#This Row],[Extended cost]]+CLIN1_Material11[[#This Row],[Profit]]</f>
        <v>0</v>
      </c>
      <c r="AC73" s="7"/>
    </row>
    <row r="74" spans="2:29" x14ac:dyDescent="0.35">
      <c r="B74" t="s">
        <v>58</v>
      </c>
      <c r="F74" s="214"/>
      <c r="P74" s="214"/>
      <c r="Q74" s="214"/>
      <c r="R74" s="214"/>
      <c r="S74" s="214"/>
      <c r="T74" s="214"/>
      <c r="U74" s="214"/>
      <c r="V74" s="214"/>
      <c r="W74" s="214"/>
      <c r="X74" s="214"/>
      <c r="Y74" s="214"/>
      <c r="Z74" s="215"/>
      <c r="AA74" s="215"/>
      <c r="AB74" s="215">
        <f>SUBTOTAL(109,CLIN1_Material11[Fully burdened cost])</f>
        <v>0</v>
      </c>
      <c r="AC74" s="214"/>
    </row>
    <row r="75" spans="2:29" x14ac:dyDescent="0.35">
      <c r="B75" s="201" t="s">
        <v>360</v>
      </c>
    </row>
  </sheetData>
  <mergeCells count="1">
    <mergeCell ref="AE1:AF1"/>
  </mergeCells>
  <dataValidations count="2">
    <dataValidation type="list" allowBlank="1" showInputMessage="1" showErrorMessage="1" sqref="B3:B73">
      <formula1>Clin_List</formula1>
    </dataValidation>
    <dataValidation type="list" allowBlank="1" showInputMessage="1" showErrorMessage="1" sqref="E3:E7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75"/>
  <sheetViews>
    <sheetView zoomScale="70" zoomScaleNormal="70" workbookViewId="0">
      <pane ySplit="2" topLeftCell="A27" activePane="bottomLeft" state="frozen"/>
      <selection activeCell="D21" sqref="C21:D21"/>
      <selection pane="bottomLeft" activeCell="G82" sqref="G82"/>
    </sheetView>
  </sheetViews>
  <sheetFormatPr defaultRowHeight="14.5" x14ac:dyDescent="0.35"/>
  <cols>
    <col min="1" max="1" width="1.7265625" customWidth="1"/>
    <col min="2" max="2" width="20.7265625" customWidth="1"/>
    <col min="3" max="3" width="27" customWidth="1"/>
    <col min="4" max="4" width="8" customWidth="1"/>
    <col min="5" max="5" width="13.54296875" customWidth="1"/>
    <col min="6" max="6" width="9.81640625" customWidth="1"/>
    <col min="7" max="7" width="11.26953125" customWidth="1"/>
    <col min="8" max="8" width="14.453125" bestFit="1" customWidth="1"/>
    <col min="9" max="9" width="16.1796875" bestFit="1" customWidth="1"/>
    <col min="10" max="10" width="13.26953125" customWidth="1"/>
    <col min="11" max="11" width="16.26953125" bestFit="1" customWidth="1"/>
    <col min="12" max="12" width="17" customWidth="1"/>
    <col min="13" max="13" width="12.1796875" bestFit="1" customWidth="1"/>
    <col min="14" max="14" width="3.7265625" customWidth="1"/>
  </cols>
  <sheetData>
    <row r="1" spans="2:16" ht="95.5" x14ac:dyDescent="0.35">
      <c r="B1" s="197" t="s">
        <v>337</v>
      </c>
      <c r="C1" s="197" t="s">
        <v>338</v>
      </c>
      <c r="D1" s="197" t="s">
        <v>339</v>
      </c>
      <c r="E1" s="197" t="s">
        <v>330</v>
      </c>
      <c r="F1" s="197" t="s">
        <v>340</v>
      </c>
      <c r="G1" s="197" t="s">
        <v>341</v>
      </c>
      <c r="H1" s="197" t="s">
        <v>342</v>
      </c>
      <c r="I1" s="197" t="s">
        <v>343</v>
      </c>
      <c r="J1" s="197" t="s">
        <v>344</v>
      </c>
      <c r="K1" s="197" t="s">
        <v>359</v>
      </c>
      <c r="L1" s="197" t="s">
        <v>332</v>
      </c>
      <c r="M1" s="197" t="s">
        <v>119</v>
      </c>
      <c r="N1" s="199"/>
      <c r="O1" s="226" t="s">
        <v>318</v>
      </c>
      <c r="P1" s="226"/>
    </row>
    <row r="2" spans="2:16" s="2" customFormat="1" ht="29" x14ac:dyDescent="0.35">
      <c r="B2" s="3" t="s">
        <v>12</v>
      </c>
      <c r="C2" s="3" t="s">
        <v>74</v>
      </c>
      <c r="D2" s="3" t="s">
        <v>5</v>
      </c>
      <c r="E2" s="3" t="s">
        <v>0</v>
      </c>
      <c r="F2" s="3" t="s">
        <v>273</v>
      </c>
      <c r="G2" s="3" t="s">
        <v>272</v>
      </c>
      <c r="H2" s="3" t="s">
        <v>271</v>
      </c>
      <c r="I2" s="3" t="s">
        <v>127</v>
      </c>
      <c r="J2" s="30" t="s">
        <v>7</v>
      </c>
      <c r="K2" s="30" t="s">
        <v>73</v>
      </c>
      <c r="L2" s="30" t="s">
        <v>2</v>
      </c>
      <c r="M2" s="30" t="s">
        <v>20</v>
      </c>
      <c r="N2" s="30"/>
      <c r="O2" s="164" t="s">
        <v>111</v>
      </c>
      <c r="P2" s="63">
        <v>0</v>
      </c>
    </row>
    <row r="3" spans="2:16" ht="15" customHeight="1" x14ac:dyDescent="0.45">
      <c r="B3" s="45" t="s">
        <v>301</v>
      </c>
      <c r="C3" s="45" t="s">
        <v>122</v>
      </c>
      <c r="D3" s="45">
        <v>2023</v>
      </c>
      <c r="E3" s="46" t="s">
        <v>23</v>
      </c>
      <c r="F3" s="45">
        <v>4</v>
      </c>
      <c r="G3" s="45">
        <v>3</v>
      </c>
      <c r="H3" s="45">
        <v>5</v>
      </c>
      <c r="I3" s="74">
        <v>600</v>
      </c>
      <c r="J3" s="74">
        <v>150</v>
      </c>
      <c r="K3" s="72" t="s">
        <v>120</v>
      </c>
      <c r="L3" s="72" t="s">
        <v>319</v>
      </c>
      <c r="M3" s="72" t="s">
        <v>320</v>
      </c>
      <c r="N3" s="44"/>
      <c r="O3" s="44" t="s">
        <v>92</v>
      </c>
    </row>
    <row r="4" spans="2:16" x14ac:dyDescent="0.35">
      <c r="B4" t="s">
        <v>457</v>
      </c>
      <c r="C4" t="s">
        <v>78</v>
      </c>
      <c r="E4" s="5"/>
      <c r="F4" s="73"/>
      <c r="G4" s="73"/>
      <c r="H4" s="73"/>
      <c r="I4" s="70"/>
      <c r="J4" s="70"/>
      <c r="K4" s="196">
        <f>Table3812[[#This Row],[Nr of
trips]]*Table3812[[#This Row],[Nr of
people]]*Table3812[[#This Row],[Cost per roundtrip]]+Table3812[[#This Row],[Nr of
trips]]*Table3812[[#This Row],[Nr of
people]]*Table3812[[#This Row],[Nr of Days
per trip]]*Table3812[[#This Row],[Per Diem]]</f>
        <v>0</v>
      </c>
      <c r="L4" s="70">
        <f>Table3812[[#This Row],[Extended cost]]*$P$2</f>
        <v>0</v>
      </c>
      <c r="M4" s="70">
        <f>Table3812[[#This Row],[Extended cost]]+Table3812[[#This Row],[Profit]]</f>
        <v>0</v>
      </c>
    </row>
    <row r="5" spans="2:16" x14ac:dyDescent="0.35">
      <c r="B5" t="s">
        <v>153</v>
      </c>
      <c r="C5" t="s">
        <v>78</v>
      </c>
      <c r="E5" s="5"/>
      <c r="F5" s="73"/>
      <c r="G5" s="73"/>
      <c r="H5" s="73"/>
      <c r="I5" s="70"/>
      <c r="J5" s="70"/>
      <c r="K5" s="196">
        <f>Table3812[[#This Row],[Nr of
trips]]*Table3812[[#This Row],[Nr of
people]]*Table3812[[#This Row],[Cost per roundtrip]]+Table3812[[#This Row],[Nr of
trips]]*Table3812[[#This Row],[Nr of
people]]*Table3812[[#This Row],[Nr of Days
per trip]]*Table3812[[#This Row],[Per Diem]]</f>
        <v>0</v>
      </c>
      <c r="L5" s="70">
        <f>Table3812[[#This Row],[Extended cost]]*$P$2</f>
        <v>0</v>
      </c>
      <c r="M5" s="70">
        <f>Table3812[[#This Row],[Extended cost]]+Table3812[[#This Row],[Profit]]</f>
        <v>0</v>
      </c>
    </row>
    <row r="6" spans="2:16" x14ac:dyDescent="0.35">
      <c r="B6" t="s">
        <v>154</v>
      </c>
      <c r="C6" t="s">
        <v>78</v>
      </c>
      <c r="E6" s="39"/>
      <c r="F6" s="73"/>
      <c r="G6" s="73"/>
      <c r="H6" s="73"/>
      <c r="I6" s="70"/>
      <c r="J6" s="70"/>
      <c r="K6" s="196">
        <f>Table3812[[#This Row],[Nr of
trips]]*Table3812[[#This Row],[Nr of
people]]*Table3812[[#This Row],[Cost per roundtrip]]+Table3812[[#This Row],[Nr of
trips]]*Table3812[[#This Row],[Nr of
people]]*Table3812[[#This Row],[Nr of Days
per trip]]*Table3812[[#This Row],[Per Diem]]</f>
        <v>0</v>
      </c>
      <c r="L6" s="70">
        <f>Table3812[[#This Row],[Extended cost]]*$P$2</f>
        <v>0</v>
      </c>
      <c r="M6" s="70">
        <f>Table3812[[#This Row],[Extended cost]]+Table3812[[#This Row],[Profit]]</f>
        <v>0</v>
      </c>
    </row>
    <row r="7" spans="2:16" x14ac:dyDescent="0.35">
      <c r="B7" t="s">
        <v>155</v>
      </c>
      <c r="C7" t="s">
        <v>78</v>
      </c>
      <c r="E7" s="39"/>
      <c r="F7" s="73"/>
      <c r="G7" s="73"/>
      <c r="H7" s="73"/>
      <c r="I7" s="70"/>
      <c r="J7" s="70"/>
      <c r="K7" s="196">
        <f>Table3812[[#This Row],[Nr of
trips]]*Table3812[[#This Row],[Nr of
people]]*Table3812[[#This Row],[Cost per roundtrip]]+Table3812[[#This Row],[Nr of
trips]]*Table3812[[#This Row],[Nr of
people]]*Table3812[[#This Row],[Nr of Days
per trip]]*Table3812[[#This Row],[Per Diem]]</f>
        <v>0</v>
      </c>
      <c r="L7" s="70">
        <f>Table3812[[#This Row],[Extended cost]]*$P$2</f>
        <v>0</v>
      </c>
      <c r="M7" s="70">
        <f>Table3812[[#This Row],[Extended cost]]+Table3812[[#This Row],[Profit]]</f>
        <v>0</v>
      </c>
    </row>
    <row r="8" spans="2:16" x14ac:dyDescent="0.35">
      <c r="B8" t="s">
        <v>458</v>
      </c>
      <c r="C8" t="s">
        <v>78</v>
      </c>
      <c r="E8" s="39"/>
      <c r="F8" s="73"/>
      <c r="G8" s="73"/>
      <c r="H8" s="73"/>
      <c r="I8" s="70"/>
      <c r="J8" s="70"/>
      <c r="K8" s="196">
        <f>Table3812[[#This Row],[Nr of
trips]]*Table3812[[#This Row],[Nr of
people]]*Table3812[[#This Row],[Cost per roundtrip]]+Table3812[[#This Row],[Nr of
trips]]*Table3812[[#This Row],[Nr of
people]]*Table3812[[#This Row],[Nr of Days
per trip]]*Table3812[[#This Row],[Per Diem]]</f>
        <v>0</v>
      </c>
      <c r="L8" s="70">
        <f>Table3812[[#This Row],[Extended cost]]*$P$2</f>
        <v>0</v>
      </c>
      <c r="M8" s="70">
        <f>Table3812[[#This Row],[Extended cost]]+Table3812[[#This Row],[Profit]]</f>
        <v>0</v>
      </c>
    </row>
    <row r="9" spans="2:16" x14ac:dyDescent="0.35">
      <c r="B9" t="s">
        <v>459</v>
      </c>
      <c r="C9" t="s">
        <v>78</v>
      </c>
      <c r="E9" s="39"/>
      <c r="F9" s="73"/>
      <c r="G9" s="73"/>
      <c r="H9" s="73"/>
      <c r="I9" s="70"/>
      <c r="J9" s="70"/>
      <c r="K9" s="196">
        <f>Table3812[[#This Row],[Nr of
trips]]*Table3812[[#This Row],[Nr of
people]]*Table3812[[#This Row],[Cost per roundtrip]]+Table3812[[#This Row],[Nr of
trips]]*Table3812[[#This Row],[Nr of
people]]*Table3812[[#This Row],[Nr of Days
per trip]]*Table3812[[#This Row],[Per Diem]]</f>
        <v>0</v>
      </c>
      <c r="L9" s="70">
        <f>Table3812[[#This Row],[Extended cost]]*$P$2</f>
        <v>0</v>
      </c>
      <c r="M9" s="70">
        <f>Table3812[[#This Row],[Extended cost]]+Table3812[[#This Row],[Profit]]</f>
        <v>0</v>
      </c>
    </row>
    <row r="10" spans="2:16" x14ac:dyDescent="0.35">
      <c r="B10" t="s">
        <v>460</v>
      </c>
      <c r="C10" t="s">
        <v>78</v>
      </c>
      <c r="E10" s="39"/>
      <c r="F10" s="73"/>
      <c r="G10" s="73"/>
      <c r="H10" s="73"/>
      <c r="I10" s="70"/>
      <c r="J10" s="70"/>
      <c r="K10" s="196">
        <f>Table3812[[#This Row],[Nr of
trips]]*Table3812[[#This Row],[Nr of
people]]*Table3812[[#This Row],[Cost per roundtrip]]+Table3812[[#This Row],[Nr of
trips]]*Table3812[[#This Row],[Nr of
people]]*Table3812[[#This Row],[Nr of Days
per trip]]*Table3812[[#This Row],[Per Diem]]</f>
        <v>0</v>
      </c>
      <c r="L10" s="70">
        <f>Table3812[[#This Row],[Extended cost]]*$P$2</f>
        <v>0</v>
      </c>
      <c r="M10" s="70">
        <f>Table3812[[#This Row],[Extended cost]]+Table3812[[#This Row],[Profit]]</f>
        <v>0</v>
      </c>
    </row>
    <row r="11" spans="2:16" x14ac:dyDescent="0.35">
      <c r="B11" t="s">
        <v>461</v>
      </c>
      <c r="C11" t="s">
        <v>78</v>
      </c>
      <c r="E11" s="39"/>
      <c r="F11" s="73"/>
      <c r="G11" s="73"/>
      <c r="H11" s="73"/>
      <c r="I11" s="70"/>
      <c r="J11" s="70"/>
      <c r="K11" s="196">
        <f>Table3812[[#This Row],[Nr of
trips]]*Table3812[[#This Row],[Nr of
people]]*Table3812[[#This Row],[Cost per roundtrip]]+Table3812[[#This Row],[Nr of
trips]]*Table3812[[#This Row],[Nr of
people]]*Table3812[[#This Row],[Nr of Days
per trip]]*Table3812[[#This Row],[Per Diem]]</f>
        <v>0</v>
      </c>
      <c r="L11" s="70">
        <f>Table3812[[#This Row],[Extended cost]]*$P$2</f>
        <v>0</v>
      </c>
      <c r="M11" s="70">
        <f>Table3812[[#This Row],[Extended cost]]+Table3812[[#This Row],[Profit]]</f>
        <v>0</v>
      </c>
    </row>
    <row r="12" spans="2:16" x14ac:dyDescent="0.35">
      <c r="B12" t="s">
        <v>462</v>
      </c>
      <c r="C12" t="s">
        <v>78</v>
      </c>
      <c r="E12" s="39"/>
      <c r="F12" s="73"/>
      <c r="G12" s="73"/>
      <c r="H12" s="73"/>
      <c r="I12" s="70"/>
      <c r="J12" s="70"/>
      <c r="K12" s="196">
        <f>Table3812[[#This Row],[Nr of
trips]]*Table3812[[#This Row],[Nr of
people]]*Table3812[[#This Row],[Cost per roundtrip]]+Table3812[[#This Row],[Nr of
trips]]*Table3812[[#This Row],[Nr of
people]]*Table3812[[#This Row],[Nr of Days
per trip]]*Table3812[[#This Row],[Per Diem]]</f>
        <v>0</v>
      </c>
      <c r="L12" s="70">
        <f>Table3812[[#This Row],[Extended cost]]*$P$2</f>
        <v>0</v>
      </c>
      <c r="M12" s="70">
        <f>Table3812[[#This Row],[Extended cost]]+Table3812[[#This Row],[Profit]]</f>
        <v>0</v>
      </c>
    </row>
    <row r="13" spans="2:16" x14ac:dyDescent="0.35">
      <c r="B13" t="s">
        <v>158</v>
      </c>
      <c r="C13" t="s">
        <v>78</v>
      </c>
      <c r="E13" s="39"/>
      <c r="F13" s="73"/>
      <c r="G13" s="73"/>
      <c r="H13" s="73"/>
      <c r="I13" s="70"/>
      <c r="J13" s="70"/>
      <c r="K13" s="196">
        <f>Table3812[[#This Row],[Nr of
trips]]*Table3812[[#This Row],[Nr of
people]]*Table3812[[#This Row],[Cost per roundtrip]]+Table3812[[#This Row],[Nr of
trips]]*Table3812[[#This Row],[Nr of
people]]*Table3812[[#This Row],[Nr of Days
per trip]]*Table3812[[#This Row],[Per Diem]]</f>
        <v>0</v>
      </c>
      <c r="L13" s="70">
        <f>Table3812[[#This Row],[Extended cost]]*$P$2</f>
        <v>0</v>
      </c>
      <c r="M13" s="70">
        <f>Table3812[[#This Row],[Extended cost]]+Table3812[[#This Row],[Profit]]</f>
        <v>0</v>
      </c>
    </row>
    <row r="14" spans="2:16" x14ac:dyDescent="0.35">
      <c r="B14" t="s">
        <v>159</v>
      </c>
      <c r="C14" t="s">
        <v>78</v>
      </c>
      <c r="E14" s="39"/>
      <c r="F14" s="73"/>
      <c r="G14" s="73"/>
      <c r="H14" s="73"/>
      <c r="I14" s="70"/>
      <c r="J14" s="70"/>
      <c r="K14" s="196">
        <f>Table3812[[#This Row],[Nr of
trips]]*Table3812[[#This Row],[Nr of
people]]*Table3812[[#This Row],[Cost per roundtrip]]+Table3812[[#This Row],[Nr of
trips]]*Table3812[[#This Row],[Nr of
people]]*Table3812[[#This Row],[Nr of Days
per trip]]*Table3812[[#This Row],[Per Diem]]</f>
        <v>0</v>
      </c>
      <c r="L14" s="70">
        <f>Table3812[[#This Row],[Extended cost]]*$P$2</f>
        <v>0</v>
      </c>
      <c r="M14" s="70">
        <f>Table3812[[#This Row],[Extended cost]]+Table3812[[#This Row],[Profit]]</f>
        <v>0</v>
      </c>
    </row>
    <row r="15" spans="2:16" x14ac:dyDescent="0.35">
      <c r="B15" t="s">
        <v>160</v>
      </c>
      <c r="C15" t="s">
        <v>78</v>
      </c>
      <c r="E15" s="39"/>
      <c r="F15" s="73"/>
      <c r="G15" s="73"/>
      <c r="H15" s="73"/>
      <c r="I15" s="70"/>
      <c r="J15" s="70"/>
      <c r="K15" s="196">
        <f>Table3812[[#This Row],[Nr of
trips]]*Table3812[[#This Row],[Nr of
people]]*Table3812[[#This Row],[Cost per roundtrip]]+Table3812[[#This Row],[Nr of
trips]]*Table3812[[#This Row],[Nr of
people]]*Table3812[[#This Row],[Nr of Days
per trip]]*Table3812[[#This Row],[Per Diem]]</f>
        <v>0</v>
      </c>
      <c r="L15" s="70">
        <f>Table3812[[#This Row],[Extended cost]]*$P$2</f>
        <v>0</v>
      </c>
      <c r="M15" s="70">
        <f>Table3812[[#This Row],[Extended cost]]+Table3812[[#This Row],[Profit]]</f>
        <v>0</v>
      </c>
    </row>
    <row r="16" spans="2:16" x14ac:dyDescent="0.35">
      <c r="B16" t="s">
        <v>463</v>
      </c>
      <c r="C16" t="s">
        <v>78</v>
      </c>
      <c r="E16" s="39"/>
      <c r="F16" s="73"/>
      <c r="G16" s="73"/>
      <c r="H16" s="73"/>
      <c r="I16" s="70"/>
      <c r="J16" s="70"/>
      <c r="K16" s="196">
        <f>Table3812[[#This Row],[Nr of
trips]]*Table3812[[#This Row],[Nr of
people]]*Table3812[[#This Row],[Cost per roundtrip]]+Table3812[[#This Row],[Nr of
trips]]*Table3812[[#This Row],[Nr of
people]]*Table3812[[#This Row],[Nr of Days
per trip]]*Table3812[[#This Row],[Per Diem]]</f>
        <v>0</v>
      </c>
      <c r="L16" s="70">
        <f>Table3812[[#This Row],[Extended cost]]*$P$2</f>
        <v>0</v>
      </c>
      <c r="M16" s="70">
        <f>Table3812[[#This Row],[Extended cost]]+Table3812[[#This Row],[Profit]]</f>
        <v>0</v>
      </c>
    </row>
    <row r="17" spans="2:13" x14ac:dyDescent="0.35">
      <c r="B17" t="s">
        <v>464</v>
      </c>
      <c r="C17" t="s">
        <v>78</v>
      </c>
      <c r="E17" s="39"/>
      <c r="F17" s="73"/>
      <c r="G17" s="73"/>
      <c r="H17" s="73"/>
      <c r="I17" s="70"/>
      <c r="J17" s="70"/>
      <c r="K17" s="196">
        <f>Table3812[[#This Row],[Nr of
trips]]*Table3812[[#This Row],[Nr of
people]]*Table3812[[#This Row],[Cost per roundtrip]]+Table3812[[#This Row],[Nr of
trips]]*Table3812[[#This Row],[Nr of
people]]*Table3812[[#This Row],[Nr of Days
per trip]]*Table3812[[#This Row],[Per Diem]]</f>
        <v>0</v>
      </c>
      <c r="L17" s="70">
        <f>Table3812[[#This Row],[Extended cost]]*$P$2</f>
        <v>0</v>
      </c>
      <c r="M17" s="70">
        <f>Table3812[[#This Row],[Extended cost]]+Table3812[[#This Row],[Profit]]</f>
        <v>0</v>
      </c>
    </row>
    <row r="18" spans="2:13" x14ac:dyDescent="0.35">
      <c r="B18" t="s">
        <v>465</v>
      </c>
      <c r="C18" t="s">
        <v>78</v>
      </c>
      <c r="E18" s="39"/>
      <c r="F18" s="73"/>
      <c r="G18" s="73"/>
      <c r="H18" s="73"/>
      <c r="I18" s="70"/>
      <c r="J18" s="70"/>
      <c r="K18" s="196">
        <f>Table3812[[#This Row],[Nr of
trips]]*Table3812[[#This Row],[Nr of
people]]*Table3812[[#This Row],[Cost per roundtrip]]+Table3812[[#This Row],[Nr of
trips]]*Table3812[[#This Row],[Nr of
people]]*Table3812[[#This Row],[Nr of Days
per trip]]*Table3812[[#This Row],[Per Diem]]</f>
        <v>0</v>
      </c>
      <c r="L18" s="70">
        <f>Table3812[[#This Row],[Extended cost]]*$P$2</f>
        <v>0</v>
      </c>
      <c r="M18" s="70">
        <f>Table3812[[#This Row],[Extended cost]]+Table3812[[#This Row],[Profit]]</f>
        <v>0</v>
      </c>
    </row>
    <row r="19" spans="2:13" x14ac:dyDescent="0.35">
      <c r="B19" t="s">
        <v>466</v>
      </c>
      <c r="C19" t="s">
        <v>78</v>
      </c>
      <c r="E19" s="39"/>
      <c r="F19" s="73"/>
      <c r="G19" s="73"/>
      <c r="H19" s="73"/>
      <c r="I19" s="70"/>
      <c r="J19" s="70"/>
      <c r="K19" s="196">
        <f>Table3812[[#This Row],[Nr of
trips]]*Table3812[[#This Row],[Nr of
people]]*Table3812[[#This Row],[Cost per roundtrip]]+Table3812[[#This Row],[Nr of
trips]]*Table3812[[#This Row],[Nr of
people]]*Table3812[[#This Row],[Nr of Days
per trip]]*Table3812[[#This Row],[Per Diem]]</f>
        <v>0</v>
      </c>
      <c r="L19" s="70">
        <f>Table3812[[#This Row],[Extended cost]]*$P$2</f>
        <v>0</v>
      </c>
      <c r="M19" s="70">
        <f>Table3812[[#This Row],[Extended cost]]+Table3812[[#This Row],[Profit]]</f>
        <v>0</v>
      </c>
    </row>
    <row r="20" spans="2:13" x14ac:dyDescent="0.35">
      <c r="B20" t="s">
        <v>467</v>
      </c>
      <c r="C20" t="s">
        <v>78</v>
      </c>
      <c r="E20" s="39"/>
      <c r="F20" s="73"/>
      <c r="G20" s="73"/>
      <c r="H20" s="73"/>
      <c r="I20" s="70"/>
      <c r="J20" s="70"/>
      <c r="K20" s="196">
        <f>Table3812[[#This Row],[Nr of
trips]]*Table3812[[#This Row],[Nr of
people]]*Table3812[[#This Row],[Cost per roundtrip]]+Table3812[[#This Row],[Nr of
trips]]*Table3812[[#This Row],[Nr of
people]]*Table3812[[#This Row],[Nr of Days
per trip]]*Table3812[[#This Row],[Per Diem]]</f>
        <v>0</v>
      </c>
      <c r="L20" s="70">
        <f>Table3812[[#This Row],[Extended cost]]*$P$2</f>
        <v>0</v>
      </c>
      <c r="M20" s="70">
        <f>Table3812[[#This Row],[Extended cost]]+Table3812[[#This Row],[Profit]]</f>
        <v>0</v>
      </c>
    </row>
    <row r="21" spans="2:13" x14ac:dyDescent="0.35">
      <c r="B21" t="s">
        <v>468</v>
      </c>
      <c r="C21" t="s">
        <v>78</v>
      </c>
      <c r="E21" s="39"/>
      <c r="F21" s="73"/>
      <c r="G21" s="73"/>
      <c r="H21" s="73"/>
      <c r="I21" s="70"/>
      <c r="J21" s="70"/>
      <c r="K21" s="196">
        <f>Table3812[[#This Row],[Nr of
trips]]*Table3812[[#This Row],[Nr of
people]]*Table3812[[#This Row],[Cost per roundtrip]]+Table3812[[#This Row],[Nr of
trips]]*Table3812[[#This Row],[Nr of
people]]*Table3812[[#This Row],[Nr of Days
per trip]]*Table3812[[#This Row],[Per Diem]]</f>
        <v>0</v>
      </c>
      <c r="L21" s="70">
        <f>Table3812[[#This Row],[Extended cost]]*$P$2</f>
        <v>0</v>
      </c>
      <c r="M21" s="70">
        <f>Table3812[[#This Row],[Extended cost]]+Table3812[[#This Row],[Profit]]</f>
        <v>0</v>
      </c>
    </row>
    <row r="22" spans="2:13" x14ac:dyDescent="0.35">
      <c r="B22" t="s">
        <v>469</v>
      </c>
      <c r="C22" t="s">
        <v>78</v>
      </c>
      <c r="E22" s="39"/>
      <c r="F22" s="73"/>
      <c r="G22" s="73"/>
      <c r="H22" s="73"/>
      <c r="I22" s="70"/>
      <c r="J22" s="70"/>
      <c r="K22" s="196">
        <f>Table3812[[#This Row],[Nr of
trips]]*Table3812[[#This Row],[Nr of
people]]*Table3812[[#This Row],[Cost per roundtrip]]+Table3812[[#This Row],[Nr of
trips]]*Table3812[[#This Row],[Nr of
people]]*Table3812[[#This Row],[Nr of Days
per trip]]*Table3812[[#This Row],[Per Diem]]</f>
        <v>0</v>
      </c>
      <c r="L22" s="70">
        <f>Table3812[[#This Row],[Extended cost]]*$P$2</f>
        <v>0</v>
      </c>
      <c r="M22" s="70">
        <f>Table3812[[#This Row],[Extended cost]]+Table3812[[#This Row],[Profit]]</f>
        <v>0</v>
      </c>
    </row>
    <row r="23" spans="2:13" x14ac:dyDescent="0.35">
      <c r="B23" t="s">
        <v>470</v>
      </c>
      <c r="C23" t="s">
        <v>78</v>
      </c>
      <c r="E23" s="39"/>
      <c r="F23" s="73"/>
      <c r="G23" s="73"/>
      <c r="H23" s="73"/>
      <c r="I23" s="70"/>
      <c r="J23" s="70"/>
      <c r="K23" s="196">
        <f>Table3812[[#This Row],[Nr of
trips]]*Table3812[[#This Row],[Nr of
people]]*Table3812[[#This Row],[Cost per roundtrip]]+Table3812[[#This Row],[Nr of
trips]]*Table3812[[#This Row],[Nr of
people]]*Table3812[[#This Row],[Nr of Days
per trip]]*Table3812[[#This Row],[Per Diem]]</f>
        <v>0</v>
      </c>
      <c r="L23" s="70">
        <f>Table3812[[#This Row],[Extended cost]]*$P$2</f>
        <v>0</v>
      </c>
      <c r="M23" s="70">
        <f>Table3812[[#This Row],[Extended cost]]+Table3812[[#This Row],[Profit]]</f>
        <v>0</v>
      </c>
    </row>
    <row r="24" spans="2:13" x14ac:dyDescent="0.35">
      <c r="B24" t="s">
        <v>471</v>
      </c>
      <c r="C24" t="s">
        <v>78</v>
      </c>
      <c r="E24" s="39"/>
      <c r="F24" s="73"/>
      <c r="G24" s="73"/>
      <c r="H24" s="73"/>
      <c r="I24" s="70"/>
      <c r="J24" s="70"/>
      <c r="K24" s="196">
        <f>Table3812[[#This Row],[Nr of
trips]]*Table3812[[#This Row],[Nr of
people]]*Table3812[[#This Row],[Cost per roundtrip]]+Table3812[[#This Row],[Nr of
trips]]*Table3812[[#This Row],[Nr of
people]]*Table3812[[#This Row],[Nr of Days
per trip]]*Table3812[[#This Row],[Per Diem]]</f>
        <v>0</v>
      </c>
      <c r="L24" s="70">
        <f>Table3812[[#This Row],[Extended cost]]*$P$2</f>
        <v>0</v>
      </c>
      <c r="M24" s="70">
        <f>Table3812[[#This Row],[Extended cost]]+Table3812[[#This Row],[Profit]]</f>
        <v>0</v>
      </c>
    </row>
    <row r="25" spans="2:13" x14ac:dyDescent="0.35">
      <c r="B25" t="s">
        <v>472</v>
      </c>
      <c r="C25" t="s">
        <v>78</v>
      </c>
      <c r="E25" s="39"/>
      <c r="F25" s="73"/>
      <c r="G25" s="73"/>
      <c r="H25" s="73"/>
      <c r="I25" s="70"/>
      <c r="J25" s="70"/>
      <c r="K25" s="196">
        <f>Table3812[[#This Row],[Nr of
trips]]*Table3812[[#This Row],[Nr of
people]]*Table3812[[#This Row],[Cost per roundtrip]]+Table3812[[#This Row],[Nr of
trips]]*Table3812[[#This Row],[Nr of
people]]*Table3812[[#This Row],[Nr of Days
per trip]]*Table3812[[#This Row],[Per Diem]]</f>
        <v>0</v>
      </c>
      <c r="L25" s="70">
        <f>Table3812[[#This Row],[Extended cost]]*$P$2</f>
        <v>0</v>
      </c>
      <c r="M25" s="70">
        <f>Table3812[[#This Row],[Extended cost]]+Table3812[[#This Row],[Profit]]</f>
        <v>0</v>
      </c>
    </row>
    <row r="26" spans="2:13" x14ac:dyDescent="0.35">
      <c r="B26" t="s">
        <v>473</v>
      </c>
      <c r="C26" t="s">
        <v>78</v>
      </c>
      <c r="E26" s="39"/>
      <c r="F26" s="73"/>
      <c r="G26" s="73"/>
      <c r="H26" s="73"/>
      <c r="I26" s="70"/>
      <c r="J26" s="70"/>
      <c r="K26" s="196">
        <f>Table3812[[#This Row],[Nr of
trips]]*Table3812[[#This Row],[Nr of
people]]*Table3812[[#This Row],[Cost per roundtrip]]+Table3812[[#This Row],[Nr of
trips]]*Table3812[[#This Row],[Nr of
people]]*Table3812[[#This Row],[Nr of Days
per trip]]*Table3812[[#This Row],[Per Diem]]</f>
        <v>0</v>
      </c>
      <c r="L26" s="70">
        <f>Table3812[[#This Row],[Extended cost]]*$P$2</f>
        <v>0</v>
      </c>
      <c r="M26" s="70">
        <f>Table3812[[#This Row],[Extended cost]]+Table3812[[#This Row],[Profit]]</f>
        <v>0</v>
      </c>
    </row>
    <row r="27" spans="2:13" x14ac:dyDescent="0.35">
      <c r="B27" t="s">
        <v>474</v>
      </c>
      <c r="C27" t="s">
        <v>78</v>
      </c>
      <c r="E27" s="39"/>
      <c r="F27" s="73"/>
      <c r="G27" s="73"/>
      <c r="H27" s="73"/>
      <c r="I27" s="70"/>
      <c r="J27" s="70"/>
      <c r="K27" s="196">
        <f>Table3812[[#This Row],[Nr of
trips]]*Table3812[[#This Row],[Nr of
people]]*Table3812[[#This Row],[Cost per roundtrip]]+Table3812[[#This Row],[Nr of
trips]]*Table3812[[#This Row],[Nr of
people]]*Table3812[[#This Row],[Nr of Days
per trip]]*Table3812[[#This Row],[Per Diem]]</f>
        <v>0</v>
      </c>
      <c r="L27" s="70">
        <f>Table3812[[#This Row],[Extended cost]]*$P$2</f>
        <v>0</v>
      </c>
      <c r="M27" s="70">
        <f>Table3812[[#This Row],[Extended cost]]+Table3812[[#This Row],[Profit]]</f>
        <v>0</v>
      </c>
    </row>
    <row r="28" spans="2:13" x14ac:dyDescent="0.35">
      <c r="B28" t="s">
        <v>475</v>
      </c>
      <c r="C28" t="s">
        <v>78</v>
      </c>
      <c r="E28" s="39"/>
      <c r="F28" s="73"/>
      <c r="G28" s="73"/>
      <c r="H28" s="73"/>
      <c r="I28" s="70"/>
      <c r="J28" s="70"/>
      <c r="K28" s="196">
        <f>Table3812[[#This Row],[Nr of
trips]]*Table3812[[#This Row],[Nr of
people]]*Table3812[[#This Row],[Cost per roundtrip]]+Table3812[[#This Row],[Nr of
trips]]*Table3812[[#This Row],[Nr of
people]]*Table3812[[#This Row],[Nr of Days
per trip]]*Table3812[[#This Row],[Per Diem]]</f>
        <v>0</v>
      </c>
      <c r="L28" s="70">
        <f>Table3812[[#This Row],[Extended cost]]*$P$2</f>
        <v>0</v>
      </c>
      <c r="M28" s="70">
        <f>Table3812[[#This Row],[Extended cost]]+Table3812[[#This Row],[Profit]]</f>
        <v>0</v>
      </c>
    </row>
    <row r="29" spans="2:13" x14ac:dyDescent="0.35">
      <c r="B29" t="s">
        <v>476</v>
      </c>
      <c r="C29" t="s">
        <v>78</v>
      </c>
      <c r="E29" s="39"/>
      <c r="F29" s="73"/>
      <c r="G29" s="73"/>
      <c r="H29" s="73"/>
      <c r="I29" s="70"/>
      <c r="J29" s="70"/>
      <c r="K29" s="196">
        <f>Table3812[[#This Row],[Nr of
trips]]*Table3812[[#This Row],[Nr of
people]]*Table3812[[#This Row],[Cost per roundtrip]]+Table3812[[#This Row],[Nr of
trips]]*Table3812[[#This Row],[Nr of
people]]*Table3812[[#This Row],[Nr of Days
per trip]]*Table3812[[#This Row],[Per Diem]]</f>
        <v>0</v>
      </c>
      <c r="L29" s="70">
        <f>Table3812[[#This Row],[Extended cost]]*$P$2</f>
        <v>0</v>
      </c>
      <c r="M29" s="70">
        <f>Table3812[[#This Row],[Extended cost]]+Table3812[[#This Row],[Profit]]</f>
        <v>0</v>
      </c>
    </row>
    <row r="30" spans="2:13" x14ac:dyDescent="0.35">
      <c r="B30" t="s">
        <v>477</v>
      </c>
      <c r="C30" t="s">
        <v>78</v>
      </c>
      <c r="E30" s="39"/>
      <c r="F30" s="73"/>
      <c r="G30" s="73"/>
      <c r="H30" s="73"/>
      <c r="I30" s="70"/>
      <c r="J30" s="70"/>
      <c r="K30" s="196">
        <f>Table3812[[#This Row],[Nr of
trips]]*Table3812[[#This Row],[Nr of
people]]*Table3812[[#This Row],[Cost per roundtrip]]+Table3812[[#This Row],[Nr of
trips]]*Table3812[[#This Row],[Nr of
people]]*Table3812[[#This Row],[Nr of Days
per trip]]*Table3812[[#This Row],[Per Diem]]</f>
        <v>0</v>
      </c>
      <c r="L30" s="70">
        <f>Table3812[[#This Row],[Extended cost]]*$P$2</f>
        <v>0</v>
      </c>
      <c r="M30" s="70">
        <f>Table3812[[#This Row],[Extended cost]]+Table3812[[#This Row],[Profit]]</f>
        <v>0</v>
      </c>
    </row>
    <row r="31" spans="2:13" x14ac:dyDescent="0.35">
      <c r="B31" t="s">
        <v>478</v>
      </c>
      <c r="C31" t="s">
        <v>78</v>
      </c>
      <c r="E31" s="39"/>
      <c r="F31" s="73"/>
      <c r="G31" s="73"/>
      <c r="H31" s="73"/>
      <c r="I31" s="70"/>
      <c r="J31" s="70"/>
      <c r="K31" s="196">
        <f>Table3812[[#This Row],[Nr of
trips]]*Table3812[[#This Row],[Nr of
people]]*Table3812[[#This Row],[Cost per roundtrip]]+Table3812[[#This Row],[Nr of
trips]]*Table3812[[#This Row],[Nr of
people]]*Table3812[[#This Row],[Nr of Days
per trip]]*Table3812[[#This Row],[Per Diem]]</f>
        <v>0</v>
      </c>
      <c r="L31" s="70">
        <f>Table3812[[#This Row],[Extended cost]]*$P$2</f>
        <v>0</v>
      </c>
      <c r="M31" s="70">
        <f>Table3812[[#This Row],[Extended cost]]+Table3812[[#This Row],[Profit]]</f>
        <v>0</v>
      </c>
    </row>
    <row r="32" spans="2:13" x14ac:dyDescent="0.35">
      <c r="B32" t="s">
        <v>479</v>
      </c>
      <c r="C32" t="s">
        <v>78</v>
      </c>
      <c r="E32" s="39"/>
      <c r="F32" s="73"/>
      <c r="G32" s="73"/>
      <c r="H32" s="73"/>
      <c r="I32" s="70"/>
      <c r="J32" s="70"/>
      <c r="K32" s="196">
        <f>Table3812[[#This Row],[Nr of
trips]]*Table3812[[#This Row],[Nr of
people]]*Table3812[[#This Row],[Cost per roundtrip]]+Table3812[[#This Row],[Nr of
trips]]*Table3812[[#This Row],[Nr of
people]]*Table3812[[#This Row],[Nr of Days
per trip]]*Table3812[[#This Row],[Per Diem]]</f>
        <v>0</v>
      </c>
      <c r="L32" s="70">
        <f>Table3812[[#This Row],[Extended cost]]*$P$2</f>
        <v>0</v>
      </c>
      <c r="M32" s="70">
        <f>Table3812[[#This Row],[Extended cost]]+Table3812[[#This Row],[Profit]]</f>
        <v>0</v>
      </c>
    </row>
    <row r="33" spans="2:13" x14ac:dyDescent="0.35">
      <c r="B33" t="s">
        <v>529</v>
      </c>
      <c r="C33" t="s">
        <v>78</v>
      </c>
      <c r="E33" s="39"/>
      <c r="F33" s="73"/>
      <c r="G33" s="73"/>
      <c r="H33" s="73"/>
      <c r="I33" s="70"/>
      <c r="J33" s="70"/>
      <c r="K33" s="196">
        <f>Table3812[[#This Row],[Nr of
trips]]*Table3812[[#This Row],[Nr of
people]]*Table3812[[#This Row],[Cost per roundtrip]]+Table3812[[#This Row],[Nr of
trips]]*Table3812[[#This Row],[Nr of
people]]*Table3812[[#This Row],[Nr of Days
per trip]]*Table3812[[#This Row],[Per Diem]]</f>
        <v>0</v>
      </c>
      <c r="L33" s="70">
        <f>Table3812[[#This Row],[Extended cost]]*$P$2</f>
        <v>0</v>
      </c>
      <c r="M33" s="70">
        <f>Table3812[[#This Row],[Extended cost]]+Table3812[[#This Row],[Profit]]</f>
        <v>0</v>
      </c>
    </row>
    <row r="34" spans="2:13" x14ac:dyDescent="0.35">
      <c r="B34" t="s">
        <v>480</v>
      </c>
      <c r="C34" t="s">
        <v>78</v>
      </c>
      <c r="E34" s="39"/>
      <c r="F34" s="73"/>
      <c r="G34" s="73"/>
      <c r="H34" s="73"/>
      <c r="I34" s="70"/>
      <c r="J34" s="70"/>
      <c r="K34" s="196">
        <f>Table3812[[#This Row],[Nr of
trips]]*Table3812[[#This Row],[Nr of
people]]*Table3812[[#This Row],[Cost per roundtrip]]+Table3812[[#This Row],[Nr of
trips]]*Table3812[[#This Row],[Nr of
people]]*Table3812[[#This Row],[Nr of Days
per trip]]*Table3812[[#This Row],[Per Diem]]</f>
        <v>0</v>
      </c>
      <c r="L34" s="70">
        <f>Table3812[[#This Row],[Extended cost]]*$P$2</f>
        <v>0</v>
      </c>
      <c r="M34" s="70">
        <f>Table3812[[#This Row],[Extended cost]]+Table3812[[#This Row],[Profit]]</f>
        <v>0</v>
      </c>
    </row>
    <row r="35" spans="2:13" x14ac:dyDescent="0.35">
      <c r="B35" t="s">
        <v>481</v>
      </c>
      <c r="C35" t="s">
        <v>78</v>
      </c>
      <c r="E35" s="39"/>
      <c r="F35" s="73"/>
      <c r="G35" s="73"/>
      <c r="H35" s="73"/>
      <c r="I35" s="70"/>
      <c r="J35" s="70"/>
      <c r="K35" s="196">
        <f>Table3812[[#This Row],[Nr of
trips]]*Table3812[[#This Row],[Nr of
people]]*Table3812[[#This Row],[Cost per roundtrip]]+Table3812[[#This Row],[Nr of
trips]]*Table3812[[#This Row],[Nr of
people]]*Table3812[[#This Row],[Nr of Days
per trip]]*Table3812[[#This Row],[Per Diem]]</f>
        <v>0</v>
      </c>
      <c r="L35" s="70">
        <f>Table3812[[#This Row],[Extended cost]]*$P$2</f>
        <v>0</v>
      </c>
      <c r="M35" s="70">
        <f>Table3812[[#This Row],[Extended cost]]+Table3812[[#This Row],[Profit]]</f>
        <v>0</v>
      </c>
    </row>
    <row r="36" spans="2:13" x14ac:dyDescent="0.35">
      <c r="B36" t="s">
        <v>482</v>
      </c>
      <c r="C36" t="s">
        <v>78</v>
      </c>
      <c r="E36" s="39"/>
      <c r="F36" s="73"/>
      <c r="G36" s="73"/>
      <c r="H36" s="73"/>
      <c r="I36" s="70"/>
      <c r="J36" s="70"/>
      <c r="K36" s="196">
        <f>Table3812[[#This Row],[Nr of
trips]]*Table3812[[#This Row],[Nr of
people]]*Table3812[[#This Row],[Cost per roundtrip]]+Table3812[[#This Row],[Nr of
trips]]*Table3812[[#This Row],[Nr of
people]]*Table3812[[#This Row],[Nr of Days
per trip]]*Table3812[[#This Row],[Per Diem]]</f>
        <v>0</v>
      </c>
      <c r="L36" s="70">
        <f>Table3812[[#This Row],[Extended cost]]*$P$2</f>
        <v>0</v>
      </c>
      <c r="M36" s="70">
        <f>Table3812[[#This Row],[Extended cost]]+Table3812[[#This Row],[Profit]]</f>
        <v>0</v>
      </c>
    </row>
    <row r="37" spans="2:13" x14ac:dyDescent="0.35">
      <c r="B37" t="s">
        <v>483</v>
      </c>
      <c r="C37" t="s">
        <v>78</v>
      </c>
      <c r="E37" s="39"/>
      <c r="F37" s="73"/>
      <c r="G37" s="73"/>
      <c r="H37" s="73"/>
      <c r="I37" s="70"/>
      <c r="J37" s="70"/>
      <c r="K37" s="196">
        <f>Table3812[[#This Row],[Nr of
trips]]*Table3812[[#This Row],[Nr of
people]]*Table3812[[#This Row],[Cost per roundtrip]]+Table3812[[#This Row],[Nr of
trips]]*Table3812[[#This Row],[Nr of
people]]*Table3812[[#This Row],[Nr of Days
per trip]]*Table3812[[#This Row],[Per Diem]]</f>
        <v>0</v>
      </c>
      <c r="L37" s="70">
        <f>Table3812[[#This Row],[Extended cost]]*$P$2</f>
        <v>0</v>
      </c>
      <c r="M37" s="70">
        <f>Table3812[[#This Row],[Extended cost]]+Table3812[[#This Row],[Profit]]</f>
        <v>0</v>
      </c>
    </row>
    <row r="38" spans="2:13" x14ac:dyDescent="0.35">
      <c r="B38" t="s">
        <v>484</v>
      </c>
      <c r="C38" t="s">
        <v>78</v>
      </c>
      <c r="E38" s="39"/>
      <c r="F38" s="73"/>
      <c r="G38" s="73"/>
      <c r="H38" s="73"/>
      <c r="I38" s="70"/>
      <c r="J38" s="70"/>
      <c r="K38" s="196">
        <f>Table3812[[#This Row],[Nr of
trips]]*Table3812[[#This Row],[Nr of
people]]*Table3812[[#This Row],[Cost per roundtrip]]+Table3812[[#This Row],[Nr of
trips]]*Table3812[[#This Row],[Nr of
people]]*Table3812[[#This Row],[Nr of Days
per trip]]*Table3812[[#This Row],[Per Diem]]</f>
        <v>0</v>
      </c>
      <c r="L38" s="70">
        <f>Table3812[[#This Row],[Extended cost]]*$P$2</f>
        <v>0</v>
      </c>
      <c r="M38" s="70">
        <f>Table3812[[#This Row],[Extended cost]]+Table3812[[#This Row],[Profit]]</f>
        <v>0</v>
      </c>
    </row>
    <row r="39" spans="2:13" x14ac:dyDescent="0.35">
      <c r="B39" t="s">
        <v>485</v>
      </c>
      <c r="C39" t="s">
        <v>78</v>
      </c>
      <c r="E39" s="39"/>
      <c r="F39" s="73"/>
      <c r="G39" s="73"/>
      <c r="H39" s="73"/>
      <c r="I39" s="70"/>
      <c r="J39" s="70"/>
      <c r="K39" s="196">
        <f>Table3812[[#This Row],[Nr of
trips]]*Table3812[[#This Row],[Nr of
people]]*Table3812[[#This Row],[Cost per roundtrip]]+Table3812[[#This Row],[Nr of
trips]]*Table3812[[#This Row],[Nr of
people]]*Table3812[[#This Row],[Nr of Days
per trip]]*Table3812[[#This Row],[Per Diem]]</f>
        <v>0</v>
      </c>
      <c r="L39" s="70">
        <f>Table3812[[#This Row],[Extended cost]]*$P$2</f>
        <v>0</v>
      </c>
      <c r="M39" s="70">
        <f>Table3812[[#This Row],[Extended cost]]+Table3812[[#This Row],[Profit]]</f>
        <v>0</v>
      </c>
    </row>
    <row r="40" spans="2:13" x14ac:dyDescent="0.35">
      <c r="B40" t="s">
        <v>486</v>
      </c>
      <c r="C40" t="s">
        <v>78</v>
      </c>
      <c r="E40" s="39"/>
      <c r="F40" s="73"/>
      <c r="G40" s="73"/>
      <c r="H40" s="73"/>
      <c r="I40" s="70"/>
      <c r="J40" s="70"/>
      <c r="K40" s="196">
        <f>Table3812[[#This Row],[Nr of
trips]]*Table3812[[#This Row],[Nr of
people]]*Table3812[[#This Row],[Cost per roundtrip]]+Table3812[[#This Row],[Nr of
trips]]*Table3812[[#This Row],[Nr of
people]]*Table3812[[#This Row],[Nr of Days
per trip]]*Table3812[[#This Row],[Per Diem]]</f>
        <v>0</v>
      </c>
      <c r="L40" s="70">
        <f>Table3812[[#This Row],[Extended cost]]*$P$2</f>
        <v>0</v>
      </c>
      <c r="M40" s="70">
        <f>Table3812[[#This Row],[Extended cost]]+Table3812[[#This Row],[Profit]]</f>
        <v>0</v>
      </c>
    </row>
    <row r="41" spans="2:13" x14ac:dyDescent="0.35">
      <c r="B41" t="s">
        <v>487</v>
      </c>
      <c r="C41" t="s">
        <v>78</v>
      </c>
      <c r="E41" s="39"/>
      <c r="F41" s="73"/>
      <c r="G41" s="73"/>
      <c r="H41" s="73"/>
      <c r="I41" s="70"/>
      <c r="J41" s="70"/>
      <c r="K41" s="196">
        <f>Table3812[[#This Row],[Nr of
trips]]*Table3812[[#This Row],[Nr of
people]]*Table3812[[#This Row],[Cost per roundtrip]]+Table3812[[#This Row],[Nr of
trips]]*Table3812[[#This Row],[Nr of
people]]*Table3812[[#This Row],[Nr of Days
per trip]]*Table3812[[#This Row],[Per Diem]]</f>
        <v>0</v>
      </c>
      <c r="L41" s="70">
        <f>Table3812[[#This Row],[Extended cost]]*$P$2</f>
        <v>0</v>
      </c>
      <c r="M41" s="70">
        <f>Table3812[[#This Row],[Extended cost]]+Table3812[[#This Row],[Profit]]</f>
        <v>0</v>
      </c>
    </row>
    <row r="42" spans="2:13" x14ac:dyDescent="0.35">
      <c r="B42" t="s">
        <v>488</v>
      </c>
      <c r="C42" t="s">
        <v>78</v>
      </c>
      <c r="E42" s="39"/>
      <c r="F42" s="73"/>
      <c r="G42" s="73"/>
      <c r="H42" s="73"/>
      <c r="I42" s="70"/>
      <c r="J42" s="70"/>
      <c r="K42" s="196">
        <f>Table3812[[#This Row],[Nr of
trips]]*Table3812[[#This Row],[Nr of
people]]*Table3812[[#This Row],[Cost per roundtrip]]+Table3812[[#This Row],[Nr of
trips]]*Table3812[[#This Row],[Nr of
people]]*Table3812[[#This Row],[Nr of Days
per trip]]*Table3812[[#This Row],[Per Diem]]</f>
        <v>0</v>
      </c>
      <c r="L42" s="70">
        <f>Table3812[[#This Row],[Extended cost]]*$P$2</f>
        <v>0</v>
      </c>
      <c r="M42" s="70">
        <f>Table3812[[#This Row],[Extended cost]]+Table3812[[#This Row],[Profit]]</f>
        <v>0</v>
      </c>
    </row>
    <row r="43" spans="2:13" x14ac:dyDescent="0.35">
      <c r="B43" t="s">
        <v>530</v>
      </c>
      <c r="C43" t="s">
        <v>78</v>
      </c>
      <c r="E43" s="39"/>
      <c r="F43" s="73"/>
      <c r="G43" s="73"/>
      <c r="H43" s="73"/>
      <c r="I43" s="70"/>
      <c r="J43" s="70"/>
      <c r="K43" s="196">
        <f>Table3812[[#This Row],[Nr of
trips]]*Table3812[[#This Row],[Nr of
people]]*Table3812[[#This Row],[Cost per roundtrip]]+Table3812[[#This Row],[Nr of
trips]]*Table3812[[#This Row],[Nr of
people]]*Table3812[[#This Row],[Nr of Days
per trip]]*Table3812[[#This Row],[Per Diem]]</f>
        <v>0</v>
      </c>
      <c r="L43" s="70">
        <f>Table3812[[#This Row],[Extended cost]]*$P$2</f>
        <v>0</v>
      </c>
      <c r="M43" s="70">
        <f>Table3812[[#This Row],[Extended cost]]+Table3812[[#This Row],[Profit]]</f>
        <v>0</v>
      </c>
    </row>
    <row r="44" spans="2:13" x14ac:dyDescent="0.35">
      <c r="B44" t="s">
        <v>489</v>
      </c>
      <c r="C44" t="s">
        <v>78</v>
      </c>
      <c r="E44" s="39"/>
      <c r="F44" s="73"/>
      <c r="G44" s="73"/>
      <c r="H44" s="73"/>
      <c r="I44" s="70"/>
      <c r="J44" s="70"/>
      <c r="K44" s="196">
        <f>Table3812[[#This Row],[Nr of
trips]]*Table3812[[#This Row],[Nr of
people]]*Table3812[[#This Row],[Cost per roundtrip]]+Table3812[[#This Row],[Nr of
trips]]*Table3812[[#This Row],[Nr of
people]]*Table3812[[#This Row],[Nr of Days
per trip]]*Table3812[[#This Row],[Per Diem]]</f>
        <v>0</v>
      </c>
      <c r="L44" s="70">
        <f>Table3812[[#This Row],[Extended cost]]*$P$2</f>
        <v>0</v>
      </c>
      <c r="M44" s="70">
        <f>Table3812[[#This Row],[Extended cost]]+Table3812[[#This Row],[Profit]]</f>
        <v>0</v>
      </c>
    </row>
    <row r="45" spans="2:13" x14ac:dyDescent="0.35">
      <c r="B45" t="s">
        <v>490</v>
      </c>
      <c r="C45" t="s">
        <v>78</v>
      </c>
      <c r="E45" s="39"/>
      <c r="F45" s="73"/>
      <c r="G45" s="73"/>
      <c r="H45" s="73"/>
      <c r="I45" s="70"/>
      <c r="J45" s="70"/>
      <c r="K45" s="196">
        <f>Table3812[[#This Row],[Nr of
trips]]*Table3812[[#This Row],[Nr of
people]]*Table3812[[#This Row],[Cost per roundtrip]]+Table3812[[#This Row],[Nr of
trips]]*Table3812[[#This Row],[Nr of
people]]*Table3812[[#This Row],[Nr of Days
per trip]]*Table3812[[#This Row],[Per Diem]]</f>
        <v>0</v>
      </c>
      <c r="L45" s="70">
        <f>Table3812[[#This Row],[Extended cost]]*$P$2</f>
        <v>0</v>
      </c>
      <c r="M45" s="70">
        <f>Table3812[[#This Row],[Extended cost]]+Table3812[[#This Row],[Profit]]</f>
        <v>0</v>
      </c>
    </row>
    <row r="46" spans="2:13" x14ac:dyDescent="0.35">
      <c r="B46" t="s">
        <v>491</v>
      </c>
      <c r="C46" t="s">
        <v>78</v>
      </c>
      <c r="E46" s="39"/>
      <c r="F46" s="73"/>
      <c r="G46" s="73"/>
      <c r="H46" s="73"/>
      <c r="I46" s="70"/>
      <c r="J46" s="70"/>
      <c r="K46" s="196">
        <f>Table3812[[#This Row],[Nr of
trips]]*Table3812[[#This Row],[Nr of
people]]*Table3812[[#This Row],[Cost per roundtrip]]+Table3812[[#This Row],[Nr of
trips]]*Table3812[[#This Row],[Nr of
people]]*Table3812[[#This Row],[Nr of Days
per trip]]*Table3812[[#This Row],[Per Diem]]</f>
        <v>0</v>
      </c>
      <c r="L46" s="70">
        <f>Table3812[[#This Row],[Extended cost]]*$P$2</f>
        <v>0</v>
      </c>
      <c r="M46" s="70">
        <f>Table3812[[#This Row],[Extended cost]]+Table3812[[#This Row],[Profit]]</f>
        <v>0</v>
      </c>
    </row>
    <row r="47" spans="2:13" x14ac:dyDescent="0.35">
      <c r="B47" t="s">
        <v>492</v>
      </c>
      <c r="C47" t="s">
        <v>78</v>
      </c>
      <c r="E47" s="39"/>
      <c r="F47" s="73"/>
      <c r="G47" s="73"/>
      <c r="H47" s="73"/>
      <c r="I47" s="70"/>
      <c r="J47" s="70"/>
      <c r="K47" s="196">
        <f>Table3812[[#This Row],[Nr of
trips]]*Table3812[[#This Row],[Nr of
people]]*Table3812[[#This Row],[Cost per roundtrip]]+Table3812[[#This Row],[Nr of
trips]]*Table3812[[#This Row],[Nr of
people]]*Table3812[[#This Row],[Nr of Days
per trip]]*Table3812[[#This Row],[Per Diem]]</f>
        <v>0</v>
      </c>
      <c r="L47" s="70">
        <f>Table3812[[#This Row],[Extended cost]]*$P$2</f>
        <v>0</v>
      </c>
      <c r="M47" s="70">
        <f>Table3812[[#This Row],[Extended cost]]+Table3812[[#This Row],[Profit]]</f>
        <v>0</v>
      </c>
    </row>
    <row r="48" spans="2:13" x14ac:dyDescent="0.35">
      <c r="B48" t="s">
        <v>493</v>
      </c>
      <c r="C48" t="s">
        <v>78</v>
      </c>
      <c r="E48" s="39"/>
      <c r="F48" s="73"/>
      <c r="G48" s="73"/>
      <c r="H48" s="73"/>
      <c r="I48" s="70"/>
      <c r="J48" s="70"/>
      <c r="K48" s="196">
        <f>Table3812[[#This Row],[Nr of
trips]]*Table3812[[#This Row],[Nr of
people]]*Table3812[[#This Row],[Cost per roundtrip]]+Table3812[[#This Row],[Nr of
trips]]*Table3812[[#This Row],[Nr of
people]]*Table3812[[#This Row],[Nr of Days
per trip]]*Table3812[[#This Row],[Per Diem]]</f>
        <v>0</v>
      </c>
      <c r="L48" s="70">
        <f>Table3812[[#This Row],[Extended cost]]*$P$2</f>
        <v>0</v>
      </c>
      <c r="M48" s="70">
        <f>Table3812[[#This Row],[Extended cost]]+Table3812[[#This Row],[Profit]]</f>
        <v>0</v>
      </c>
    </row>
    <row r="49" spans="2:13" x14ac:dyDescent="0.35">
      <c r="B49" t="s">
        <v>494</v>
      </c>
      <c r="C49" t="s">
        <v>78</v>
      </c>
      <c r="E49" s="39"/>
      <c r="F49" s="73"/>
      <c r="G49" s="73"/>
      <c r="H49" s="73"/>
      <c r="I49" s="70"/>
      <c r="J49" s="70"/>
      <c r="K49" s="196">
        <f>Table3812[[#This Row],[Nr of
trips]]*Table3812[[#This Row],[Nr of
people]]*Table3812[[#This Row],[Cost per roundtrip]]+Table3812[[#This Row],[Nr of
trips]]*Table3812[[#This Row],[Nr of
people]]*Table3812[[#This Row],[Nr of Days
per trip]]*Table3812[[#This Row],[Per Diem]]</f>
        <v>0</v>
      </c>
      <c r="L49" s="70">
        <f>Table3812[[#This Row],[Extended cost]]*$P$2</f>
        <v>0</v>
      </c>
      <c r="M49" s="70">
        <f>Table3812[[#This Row],[Extended cost]]+Table3812[[#This Row],[Profit]]</f>
        <v>0</v>
      </c>
    </row>
    <row r="50" spans="2:13" x14ac:dyDescent="0.35">
      <c r="B50" t="s">
        <v>495</v>
      </c>
      <c r="C50" t="s">
        <v>78</v>
      </c>
      <c r="E50" s="39"/>
      <c r="F50" s="73"/>
      <c r="G50" s="73"/>
      <c r="H50" s="73"/>
      <c r="I50" s="70"/>
      <c r="J50" s="70"/>
      <c r="K50" s="196">
        <f>Table3812[[#This Row],[Nr of
trips]]*Table3812[[#This Row],[Nr of
people]]*Table3812[[#This Row],[Cost per roundtrip]]+Table3812[[#This Row],[Nr of
trips]]*Table3812[[#This Row],[Nr of
people]]*Table3812[[#This Row],[Nr of Days
per trip]]*Table3812[[#This Row],[Per Diem]]</f>
        <v>0</v>
      </c>
      <c r="L50" s="70">
        <f>Table3812[[#This Row],[Extended cost]]*$P$2</f>
        <v>0</v>
      </c>
      <c r="M50" s="70">
        <f>Table3812[[#This Row],[Extended cost]]+Table3812[[#This Row],[Profit]]</f>
        <v>0</v>
      </c>
    </row>
    <row r="51" spans="2:13" x14ac:dyDescent="0.35">
      <c r="B51" t="s">
        <v>496</v>
      </c>
      <c r="C51" t="s">
        <v>78</v>
      </c>
      <c r="E51" s="39"/>
      <c r="F51" s="73"/>
      <c r="G51" s="73"/>
      <c r="H51" s="73"/>
      <c r="I51" s="70"/>
      <c r="J51" s="70"/>
      <c r="K51" s="196">
        <f>Table3812[[#This Row],[Nr of
trips]]*Table3812[[#This Row],[Nr of
people]]*Table3812[[#This Row],[Cost per roundtrip]]+Table3812[[#This Row],[Nr of
trips]]*Table3812[[#This Row],[Nr of
people]]*Table3812[[#This Row],[Nr of Days
per trip]]*Table3812[[#This Row],[Per Diem]]</f>
        <v>0</v>
      </c>
      <c r="L51" s="70">
        <f>Table3812[[#This Row],[Extended cost]]*$P$2</f>
        <v>0</v>
      </c>
      <c r="M51" s="70">
        <f>Table3812[[#This Row],[Extended cost]]+Table3812[[#This Row],[Profit]]</f>
        <v>0</v>
      </c>
    </row>
    <row r="52" spans="2:13" x14ac:dyDescent="0.35">
      <c r="B52" t="s">
        <v>497</v>
      </c>
      <c r="C52" t="s">
        <v>78</v>
      </c>
      <c r="E52" s="39"/>
      <c r="F52" s="73"/>
      <c r="G52" s="73"/>
      <c r="H52" s="73"/>
      <c r="I52" s="70"/>
      <c r="J52" s="70"/>
      <c r="K52" s="196">
        <f>Table3812[[#This Row],[Nr of
trips]]*Table3812[[#This Row],[Nr of
people]]*Table3812[[#This Row],[Cost per roundtrip]]+Table3812[[#This Row],[Nr of
trips]]*Table3812[[#This Row],[Nr of
people]]*Table3812[[#This Row],[Nr of Days
per trip]]*Table3812[[#This Row],[Per Diem]]</f>
        <v>0</v>
      </c>
      <c r="L52" s="70">
        <f>Table3812[[#This Row],[Extended cost]]*$P$2</f>
        <v>0</v>
      </c>
      <c r="M52" s="70">
        <f>Table3812[[#This Row],[Extended cost]]+Table3812[[#This Row],[Profit]]</f>
        <v>0</v>
      </c>
    </row>
    <row r="53" spans="2:13" x14ac:dyDescent="0.35">
      <c r="B53" t="s">
        <v>531</v>
      </c>
      <c r="C53" t="s">
        <v>78</v>
      </c>
      <c r="E53" s="39"/>
      <c r="F53" s="73"/>
      <c r="G53" s="73"/>
      <c r="H53" s="73"/>
      <c r="I53" s="70"/>
      <c r="J53" s="70"/>
      <c r="K53" s="196">
        <f>Table3812[[#This Row],[Nr of
trips]]*Table3812[[#This Row],[Nr of
people]]*Table3812[[#This Row],[Cost per roundtrip]]+Table3812[[#This Row],[Nr of
trips]]*Table3812[[#This Row],[Nr of
people]]*Table3812[[#This Row],[Nr of Days
per trip]]*Table3812[[#This Row],[Per Diem]]</f>
        <v>0</v>
      </c>
      <c r="L53" s="70">
        <f>Table3812[[#This Row],[Extended cost]]*$P$2</f>
        <v>0</v>
      </c>
      <c r="M53" s="70">
        <f>Table3812[[#This Row],[Extended cost]]+Table3812[[#This Row],[Profit]]</f>
        <v>0</v>
      </c>
    </row>
    <row r="54" spans="2:13" x14ac:dyDescent="0.35">
      <c r="B54" t="s">
        <v>498</v>
      </c>
      <c r="C54" t="s">
        <v>78</v>
      </c>
      <c r="E54" s="39"/>
      <c r="F54" s="73"/>
      <c r="G54" s="73"/>
      <c r="H54" s="73"/>
      <c r="I54" s="70"/>
      <c r="J54" s="70"/>
      <c r="K54" s="196">
        <f>Table3812[[#This Row],[Nr of
trips]]*Table3812[[#This Row],[Nr of
people]]*Table3812[[#This Row],[Cost per roundtrip]]+Table3812[[#This Row],[Nr of
trips]]*Table3812[[#This Row],[Nr of
people]]*Table3812[[#This Row],[Nr of Days
per trip]]*Table3812[[#This Row],[Per Diem]]</f>
        <v>0</v>
      </c>
      <c r="L54" s="70">
        <f>Table3812[[#This Row],[Extended cost]]*$P$2</f>
        <v>0</v>
      </c>
      <c r="M54" s="70">
        <f>Table3812[[#This Row],[Extended cost]]+Table3812[[#This Row],[Profit]]</f>
        <v>0</v>
      </c>
    </row>
    <row r="55" spans="2:13" x14ac:dyDescent="0.35">
      <c r="B55" t="s">
        <v>499</v>
      </c>
      <c r="C55" t="s">
        <v>78</v>
      </c>
      <c r="E55" s="39"/>
      <c r="F55" s="73"/>
      <c r="G55" s="73"/>
      <c r="H55" s="73"/>
      <c r="I55" s="70"/>
      <c r="J55" s="70"/>
      <c r="K55" s="196">
        <f>Table3812[[#This Row],[Nr of
trips]]*Table3812[[#This Row],[Nr of
people]]*Table3812[[#This Row],[Cost per roundtrip]]+Table3812[[#This Row],[Nr of
trips]]*Table3812[[#This Row],[Nr of
people]]*Table3812[[#This Row],[Nr of Days
per trip]]*Table3812[[#This Row],[Per Diem]]</f>
        <v>0</v>
      </c>
      <c r="L55" s="70">
        <f>Table3812[[#This Row],[Extended cost]]*$P$2</f>
        <v>0</v>
      </c>
      <c r="M55" s="70">
        <f>Table3812[[#This Row],[Extended cost]]+Table3812[[#This Row],[Profit]]</f>
        <v>0</v>
      </c>
    </row>
    <row r="56" spans="2:13" x14ac:dyDescent="0.35">
      <c r="B56" t="s">
        <v>500</v>
      </c>
      <c r="C56" t="s">
        <v>78</v>
      </c>
      <c r="E56" s="39"/>
      <c r="F56" s="73"/>
      <c r="G56" s="73"/>
      <c r="H56" s="73"/>
      <c r="I56" s="70"/>
      <c r="J56" s="70"/>
      <c r="K56" s="196">
        <f>Table3812[[#This Row],[Nr of
trips]]*Table3812[[#This Row],[Nr of
people]]*Table3812[[#This Row],[Cost per roundtrip]]+Table3812[[#This Row],[Nr of
trips]]*Table3812[[#This Row],[Nr of
people]]*Table3812[[#This Row],[Nr of Days
per trip]]*Table3812[[#This Row],[Per Diem]]</f>
        <v>0</v>
      </c>
      <c r="L56" s="70">
        <f>Table3812[[#This Row],[Extended cost]]*$P$2</f>
        <v>0</v>
      </c>
      <c r="M56" s="70">
        <f>Table3812[[#This Row],[Extended cost]]+Table3812[[#This Row],[Profit]]</f>
        <v>0</v>
      </c>
    </row>
    <row r="57" spans="2:13" x14ac:dyDescent="0.35">
      <c r="B57" t="s">
        <v>501</v>
      </c>
      <c r="C57" t="s">
        <v>78</v>
      </c>
      <c r="E57" s="39"/>
      <c r="F57" s="73"/>
      <c r="G57" s="73"/>
      <c r="H57" s="73"/>
      <c r="I57" s="70"/>
      <c r="J57" s="70"/>
      <c r="K57" s="196">
        <f>Table3812[[#This Row],[Nr of
trips]]*Table3812[[#This Row],[Nr of
people]]*Table3812[[#This Row],[Cost per roundtrip]]+Table3812[[#This Row],[Nr of
trips]]*Table3812[[#This Row],[Nr of
people]]*Table3812[[#This Row],[Nr of Days
per trip]]*Table3812[[#This Row],[Per Diem]]</f>
        <v>0</v>
      </c>
      <c r="L57" s="70">
        <f>Table3812[[#This Row],[Extended cost]]*$P$2</f>
        <v>0</v>
      </c>
      <c r="M57" s="70">
        <f>Table3812[[#This Row],[Extended cost]]+Table3812[[#This Row],[Profit]]</f>
        <v>0</v>
      </c>
    </row>
    <row r="58" spans="2:13" x14ac:dyDescent="0.35">
      <c r="B58" t="s">
        <v>502</v>
      </c>
      <c r="C58" t="s">
        <v>78</v>
      </c>
      <c r="E58" s="39"/>
      <c r="F58" s="73"/>
      <c r="G58" s="73"/>
      <c r="H58" s="73"/>
      <c r="I58" s="70"/>
      <c r="J58" s="70"/>
      <c r="K58" s="196">
        <f>Table3812[[#This Row],[Nr of
trips]]*Table3812[[#This Row],[Nr of
people]]*Table3812[[#This Row],[Cost per roundtrip]]+Table3812[[#This Row],[Nr of
trips]]*Table3812[[#This Row],[Nr of
people]]*Table3812[[#This Row],[Nr of Days
per trip]]*Table3812[[#This Row],[Per Diem]]</f>
        <v>0</v>
      </c>
      <c r="L58" s="70">
        <f>Table3812[[#This Row],[Extended cost]]*$P$2</f>
        <v>0</v>
      </c>
      <c r="M58" s="70">
        <f>Table3812[[#This Row],[Extended cost]]+Table3812[[#This Row],[Profit]]</f>
        <v>0</v>
      </c>
    </row>
    <row r="59" spans="2:13" x14ac:dyDescent="0.35">
      <c r="B59" t="s">
        <v>503</v>
      </c>
      <c r="C59" t="s">
        <v>78</v>
      </c>
      <c r="E59" s="39"/>
      <c r="F59" s="73"/>
      <c r="G59" s="73"/>
      <c r="H59" s="73"/>
      <c r="I59" s="70"/>
      <c r="J59" s="70"/>
      <c r="K59" s="196">
        <f>Table3812[[#This Row],[Nr of
trips]]*Table3812[[#This Row],[Nr of
people]]*Table3812[[#This Row],[Cost per roundtrip]]+Table3812[[#This Row],[Nr of
trips]]*Table3812[[#This Row],[Nr of
people]]*Table3812[[#This Row],[Nr of Days
per trip]]*Table3812[[#This Row],[Per Diem]]</f>
        <v>0</v>
      </c>
      <c r="L59" s="70">
        <f>Table3812[[#This Row],[Extended cost]]*$P$2</f>
        <v>0</v>
      </c>
      <c r="M59" s="70">
        <f>Table3812[[#This Row],[Extended cost]]+Table3812[[#This Row],[Profit]]</f>
        <v>0</v>
      </c>
    </row>
    <row r="60" spans="2:13" x14ac:dyDescent="0.35">
      <c r="B60" t="s">
        <v>504</v>
      </c>
      <c r="C60" t="s">
        <v>78</v>
      </c>
      <c r="E60" s="39"/>
      <c r="F60" s="73"/>
      <c r="G60" s="73"/>
      <c r="H60" s="73"/>
      <c r="I60" s="70"/>
      <c r="J60" s="70"/>
      <c r="K60" s="196">
        <f>Table3812[[#This Row],[Nr of
trips]]*Table3812[[#This Row],[Nr of
people]]*Table3812[[#This Row],[Cost per roundtrip]]+Table3812[[#This Row],[Nr of
trips]]*Table3812[[#This Row],[Nr of
people]]*Table3812[[#This Row],[Nr of Days
per trip]]*Table3812[[#This Row],[Per Diem]]</f>
        <v>0</v>
      </c>
      <c r="L60" s="70">
        <f>Table3812[[#This Row],[Extended cost]]*$P$2</f>
        <v>0</v>
      </c>
      <c r="M60" s="70">
        <f>Table3812[[#This Row],[Extended cost]]+Table3812[[#This Row],[Profit]]</f>
        <v>0</v>
      </c>
    </row>
    <row r="61" spans="2:13" x14ac:dyDescent="0.35">
      <c r="B61" t="s">
        <v>505</v>
      </c>
      <c r="C61" t="s">
        <v>78</v>
      </c>
      <c r="E61" s="39"/>
      <c r="F61" s="73"/>
      <c r="G61" s="73"/>
      <c r="H61" s="73"/>
      <c r="I61" s="70"/>
      <c r="J61" s="70"/>
      <c r="K61" s="196">
        <f>Table3812[[#This Row],[Nr of
trips]]*Table3812[[#This Row],[Nr of
people]]*Table3812[[#This Row],[Cost per roundtrip]]+Table3812[[#This Row],[Nr of
trips]]*Table3812[[#This Row],[Nr of
people]]*Table3812[[#This Row],[Nr of Days
per trip]]*Table3812[[#This Row],[Per Diem]]</f>
        <v>0</v>
      </c>
      <c r="L61" s="70">
        <f>Table3812[[#This Row],[Extended cost]]*$P$2</f>
        <v>0</v>
      </c>
      <c r="M61" s="70">
        <f>Table3812[[#This Row],[Extended cost]]+Table3812[[#This Row],[Profit]]</f>
        <v>0</v>
      </c>
    </row>
    <row r="62" spans="2:13" x14ac:dyDescent="0.35">
      <c r="B62" t="s">
        <v>506</v>
      </c>
      <c r="C62" t="s">
        <v>78</v>
      </c>
      <c r="E62" s="39"/>
      <c r="F62" s="73"/>
      <c r="G62" s="73"/>
      <c r="H62" s="73"/>
      <c r="I62" s="70"/>
      <c r="J62" s="70"/>
      <c r="K62" s="196">
        <f>Table3812[[#This Row],[Nr of
trips]]*Table3812[[#This Row],[Nr of
people]]*Table3812[[#This Row],[Cost per roundtrip]]+Table3812[[#This Row],[Nr of
trips]]*Table3812[[#This Row],[Nr of
people]]*Table3812[[#This Row],[Nr of Days
per trip]]*Table3812[[#This Row],[Per Diem]]</f>
        <v>0</v>
      </c>
      <c r="L62" s="70">
        <f>Table3812[[#This Row],[Extended cost]]*$P$2</f>
        <v>0</v>
      </c>
      <c r="M62" s="70">
        <f>Table3812[[#This Row],[Extended cost]]+Table3812[[#This Row],[Profit]]</f>
        <v>0</v>
      </c>
    </row>
    <row r="63" spans="2:13" x14ac:dyDescent="0.35">
      <c r="B63" t="s">
        <v>532</v>
      </c>
      <c r="C63" t="s">
        <v>78</v>
      </c>
      <c r="E63" s="39"/>
      <c r="F63" s="73"/>
      <c r="G63" s="73"/>
      <c r="H63" s="73"/>
      <c r="I63" s="70"/>
      <c r="J63" s="70"/>
      <c r="K63" s="196">
        <f>Table3812[[#This Row],[Nr of
trips]]*Table3812[[#This Row],[Nr of
people]]*Table3812[[#This Row],[Cost per roundtrip]]+Table3812[[#This Row],[Nr of
trips]]*Table3812[[#This Row],[Nr of
people]]*Table3812[[#This Row],[Nr of Days
per trip]]*Table3812[[#This Row],[Per Diem]]</f>
        <v>0</v>
      </c>
      <c r="L63" s="70">
        <f>Table3812[[#This Row],[Extended cost]]*$P$2</f>
        <v>0</v>
      </c>
      <c r="M63" s="70">
        <f>Table3812[[#This Row],[Extended cost]]+Table3812[[#This Row],[Profit]]</f>
        <v>0</v>
      </c>
    </row>
    <row r="64" spans="2:13" x14ac:dyDescent="0.35">
      <c r="B64" t="s">
        <v>507</v>
      </c>
      <c r="C64" t="s">
        <v>78</v>
      </c>
      <c r="E64" s="39"/>
      <c r="F64" s="73"/>
      <c r="G64" s="73"/>
      <c r="H64" s="73"/>
      <c r="I64" s="70"/>
      <c r="J64" s="70"/>
      <c r="K64" s="196">
        <f>Table3812[[#This Row],[Nr of
trips]]*Table3812[[#This Row],[Nr of
people]]*Table3812[[#This Row],[Cost per roundtrip]]+Table3812[[#This Row],[Nr of
trips]]*Table3812[[#This Row],[Nr of
people]]*Table3812[[#This Row],[Nr of Days
per trip]]*Table3812[[#This Row],[Per Diem]]</f>
        <v>0</v>
      </c>
      <c r="L64" s="70">
        <f>Table3812[[#This Row],[Extended cost]]*$P$2</f>
        <v>0</v>
      </c>
      <c r="M64" s="70">
        <f>Table3812[[#This Row],[Extended cost]]+Table3812[[#This Row],[Profit]]</f>
        <v>0</v>
      </c>
    </row>
    <row r="65" spans="2:13" x14ac:dyDescent="0.35">
      <c r="B65" t="s">
        <v>508</v>
      </c>
      <c r="C65" t="s">
        <v>78</v>
      </c>
      <c r="E65" s="39"/>
      <c r="F65" s="73"/>
      <c r="G65" s="73"/>
      <c r="H65" s="73"/>
      <c r="I65" s="70"/>
      <c r="J65" s="70"/>
      <c r="K65" s="196">
        <f>Table3812[[#This Row],[Nr of
trips]]*Table3812[[#This Row],[Nr of
people]]*Table3812[[#This Row],[Cost per roundtrip]]+Table3812[[#This Row],[Nr of
trips]]*Table3812[[#This Row],[Nr of
people]]*Table3812[[#This Row],[Nr of Days
per trip]]*Table3812[[#This Row],[Per Diem]]</f>
        <v>0</v>
      </c>
      <c r="L65" s="70">
        <f>Table3812[[#This Row],[Extended cost]]*$P$2</f>
        <v>0</v>
      </c>
      <c r="M65" s="70">
        <f>Table3812[[#This Row],[Extended cost]]+Table3812[[#This Row],[Profit]]</f>
        <v>0</v>
      </c>
    </row>
    <row r="66" spans="2:13" x14ac:dyDescent="0.35">
      <c r="B66" t="s">
        <v>509</v>
      </c>
      <c r="C66" t="s">
        <v>78</v>
      </c>
      <c r="E66" s="39"/>
      <c r="F66" s="73"/>
      <c r="G66" s="73"/>
      <c r="H66" s="73"/>
      <c r="I66" s="70"/>
      <c r="J66" s="70"/>
      <c r="K66" s="196">
        <f>Table3812[[#This Row],[Nr of
trips]]*Table3812[[#This Row],[Nr of
people]]*Table3812[[#This Row],[Cost per roundtrip]]+Table3812[[#This Row],[Nr of
trips]]*Table3812[[#This Row],[Nr of
people]]*Table3812[[#This Row],[Nr of Days
per trip]]*Table3812[[#This Row],[Per Diem]]</f>
        <v>0</v>
      </c>
      <c r="L66" s="70">
        <f>Table3812[[#This Row],[Extended cost]]*$P$2</f>
        <v>0</v>
      </c>
      <c r="M66" s="70">
        <f>Table3812[[#This Row],[Extended cost]]+Table3812[[#This Row],[Profit]]</f>
        <v>0</v>
      </c>
    </row>
    <row r="67" spans="2:13" x14ac:dyDescent="0.35">
      <c r="B67" t="s">
        <v>510</v>
      </c>
      <c r="C67" t="s">
        <v>78</v>
      </c>
      <c r="E67" s="39"/>
      <c r="F67" s="73"/>
      <c r="G67" s="73"/>
      <c r="H67" s="73"/>
      <c r="I67" s="70"/>
      <c r="J67" s="70"/>
      <c r="K67" s="196">
        <f>Table3812[[#This Row],[Nr of
trips]]*Table3812[[#This Row],[Nr of
people]]*Table3812[[#This Row],[Cost per roundtrip]]+Table3812[[#This Row],[Nr of
trips]]*Table3812[[#This Row],[Nr of
people]]*Table3812[[#This Row],[Nr of Days
per trip]]*Table3812[[#This Row],[Per Diem]]</f>
        <v>0</v>
      </c>
      <c r="L67" s="70">
        <f>Table3812[[#This Row],[Extended cost]]*$P$2</f>
        <v>0</v>
      </c>
      <c r="M67" s="70">
        <f>Table3812[[#This Row],[Extended cost]]+Table3812[[#This Row],[Profit]]</f>
        <v>0</v>
      </c>
    </row>
    <row r="68" spans="2:13" x14ac:dyDescent="0.35">
      <c r="B68" t="s">
        <v>511</v>
      </c>
      <c r="C68" t="s">
        <v>78</v>
      </c>
      <c r="E68" s="39"/>
      <c r="F68" s="73"/>
      <c r="G68" s="73"/>
      <c r="H68" s="73"/>
      <c r="I68" s="70"/>
      <c r="J68" s="70"/>
      <c r="K68" s="196">
        <f>Table3812[[#This Row],[Nr of
trips]]*Table3812[[#This Row],[Nr of
people]]*Table3812[[#This Row],[Cost per roundtrip]]+Table3812[[#This Row],[Nr of
trips]]*Table3812[[#This Row],[Nr of
people]]*Table3812[[#This Row],[Nr of Days
per trip]]*Table3812[[#This Row],[Per Diem]]</f>
        <v>0</v>
      </c>
      <c r="L68" s="70">
        <f>Table3812[[#This Row],[Extended cost]]*$P$2</f>
        <v>0</v>
      </c>
      <c r="M68" s="70">
        <f>Table3812[[#This Row],[Extended cost]]+Table3812[[#This Row],[Profit]]</f>
        <v>0</v>
      </c>
    </row>
    <row r="69" spans="2:13" x14ac:dyDescent="0.35">
      <c r="B69" t="s">
        <v>512</v>
      </c>
      <c r="C69" t="s">
        <v>78</v>
      </c>
      <c r="E69" s="39"/>
      <c r="F69" s="73"/>
      <c r="G69" s="73"/>
      <c r="H69" s="73"/>
      <c r="I69" s="70"/>
      <c r="J69" s="70"/>
      <c r="K69" s="196">
        <f>Table3812[[#This Row],[Nr of
trips]]*Table3812[[#This Row],[Nr of
people]]*Table3812[[#This Row],[Cost per roundtrip]]+Table3812[[#This Row],[Nr of
trips]]*Table3812[[#This Row],[Nr of
people]]*Table3812[[#This Row],[Nr of Days
per trip]]*Table3812[[#This Row],[Per Diem]]</f>
        <v>0</v>
      </c>
      <c r="L69" s="70">
        <f>Table3812[[#This Row],[Extended cost]]*$P$2</f>
        <v>0</v>
      </c>
      <c r="M69" s="70">
        <f>Table3812[[#This Row],[Extended cost]]+Table3812[[#This Row],[Profit]]</f>
        <v>0</v>
      </c>
    </row>
    <row r="70" spans="2:13" x14ac:dyDescent="0.35">
      <c r="B70" t="s">
        <v>513</v>
      </c>
      <c r="C70" t="s">
        <v>78</v>
      </c>
      <c r="E70" s="39"/>
      <c r="F70" s="73"/>
      <c r="G70" s="73"/>
      <c r="H70" s="73"/>
      <c r="I70" s="70"/>
      <c r="J70" s="70"/>
      <c r="K70" s="196">
        <f>Table3812[[#This Row],[Nr of
trips]]*Table3812[[#This Row],[Nr of
people]]*Table3812[[#This Row],[Cost per roundtrip]]+Table3812[[#This Row],[Nr of
trips]]*Table3812[[#This Row],[Nr of
people]]*Table3812[[#This Row],[Nr of Days
per trip]]*Table3812[[#This Row],[Per Diem]]</f>
        <v>0</v>
      </c>
      <c r="L70" s="70">
        <f>Table3812[[#This Row],[Extended cost]]*$P$2</f>
        <v>0</v>
      </c>
      <c r="M70" s="70">
        <f>Table3812[[#This Row],[Extended cost]]+Table3812[[#This Row],[Profit]]</f>
        <v>0</v>
      </c>
    </row>
    <row r="71" spans="2:13" x14ac:dyDescent="0.35">
      <c r="B71" t="s">
        <v>514</v>
      </c>
      <c r="C71" t="s">
        <v>78</v>
      </c>
      <c r="E71" s="39"/>
      <c r="F71" s="73"/>
      <c r="G71" s="73"/>
      <c r="H71" s="73"/>
      <c r="I71" s="70"/>
      <c r="J71" s="70"/>
      <c r="K71" s="196">
        <f>Table3812[[#This Row],[Nr of
trips]]*Table3812[[#This Row],[Nr of
people]]*Table3812[[#This Row],[Cost per roundtrip]]+Table3812[[#This Row],[Nr of
trips]]*Table3812[[#This Row],[Nr of
people]]*Table3812[[#This Row],[Nr of Days
per trip]]*Table3812[[#This Row],[Per Diem]]</f>
        <v>0</v>
      </c>
      <c r="L71" s="70">
        <f>Table3812[[#This Row],[Extended cost]]*$P$2</f>
        <v>0</v>
      </c>
      <c r="M71" s="70">
        <f>Table3812[[#This Row],[Extended cost]]+Table3812[[#This Row],[Profit]]</f>
        <v>0</v>
      </c>
    </row>
    <row r="72" spans="2:13" x14ac:dyDescent="0.35">
      <c r="B72" t="s">
        <v>515</v>
      </c>
      <c r="C72" t="s">
        <v>78</v>
      </c>
      <c r="E72" s="39"/>
      <c r="F72" s="73"/>
      <c r="G72" s="73"/>
      <c r="H72" s="73"/>
      <c r="I72" s="70"/>
      <c r="J72" s="70"/>
      <c r="K72" s="196">
        <f>Table3812[[#This Row],[Nr of
trips]]*Table3812[[#This Row],[Nr of
people]]*Table3812[[#This Row],[Cost per roundtrip]]+Table3812[[#This Row],[Nr of
trips]]*Table3812[[#This Row],[Nr of
people]]*Table3812[[#This Row],[Nr of Days
per trip]]*Table3812[[#This Row],[Per Diem]]</f>
        <v>0</v>
      </c>
      <c r="L72" s="70">
        <f>Table3812[[#This Row],[Extended cost]]*$P$2</f>
        <v>0</v>
      </c>
      <c r="M72" s="70">
        <f>Table3812[[#This Row],[Extended cost]]+Table3812[[#This Row],[Profit]]</f>
        <v>0</v>
      </c>
    </row>
    <row r="73" spans="2:13" x14ac:dyDescent="0.35">
      <c r="B73" t="s">
        <v>533</v>
      </c>
      <c r="C73" t="s">
        <v>78</v>
      </c>
      <c r="E73" s="39"/>
      <c r="F73" s="73"/>
      <c r="G73" s="73"/>
      <c r="H73" s="73"/>
      <c r="I73" s="70"/>
      <c r="J73" s="70"/>
      <c r="K73" s="196">
        <f>Table3812[[#This Row],[Nr of
trips]]*Table3812[[#This Row],[Nr of
people]]*Table3812[[#This Row],[Cost per roundtrip]]+Table3812[[#This Row],[Nr of
trips]]*Table3812[[#This Row],[Nr of
people]]*Table3812[[#This Row],[Nr of Days
per trip]]*Table3812[[#This Row],[Per Diem]]</f>
        <v>0</v>
      </c>
      <c r="L73" s="70">
        <f>Table3812[[#This Row],[Extended cost]]*$P$2</f>
        <v>0</v>
      </c>
      <c r="M73" s="70">
        <f>Table3812[[#This Row],[Extended cost]]+Table3812[[#This Row],[Profit]]</f>
        <v>0</v>
      </c>
    </row>
    <row r="74" spans="2:13" x14ac:dyDescent="0.35">
      <c r="B74" t="s">
        <v>58</v>
      </c>
      <c r="I74" s="215"/>
      <c r="J74" s="215"/>
      <c r="K74" s="215"/>
      <c r="L74" s="215"/>
      <c r="M74" s="215">
        <f>SUBTOTAL(109,Table3812[Total Cost])</f>
        <v>0</v>
      </c>
    </row>
    <row r="75" spans="2:13" x14ac:dyDescent="0.35">
      <c r="B75" s="202" t="s">
        <v>360</v>
      </c>
    </row>
  </sheetData>
  <mergeCells count="1">
    <mergeCell ref="O1:P1"/>
  </mergeCells>
  <dataValidations count="2">
    <dataValidation type="list" allowBlank="1" showInputMessage="1" showErrorMessage="1" sqref="B3:B73">
      <formula1>Clin_List</formula1>
    </dataValidation>
    <dataValidation type="list" allowBlank="1" showInputMessage="1" showErrorMessage="1" sqref="E3:E7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75"/>
  <sheetViews>
    <sheetView zoomScale="70" zoomScaleNormal="70" workbookViewId="0">
      <pane ySplit="2" topLeftCell="A18" activePane="bottomLeft" state="frozen"/>
      <selection activeCell="D21" sqref="C21:D21"/>
      <selection pane="bottomLeft" activeCell="T52" sqref="T52"/>
    </sheetView>
  </sheetViews>
  <sheetFormatPr defaultRowHeight="14.5" x14ac:dyDescent="0.35"/>
  <cols>
    <col min="1" max="1" width="1.7265625" customWidth="1"/>
    <col min="2" max="2" width="20.7265625" customWidth="1"/>
    <col min="3" max="3" width="26.81640625" bestFit="1" customWidth="1"/>
    <col min="4" max="4" width="19.26953125" bestFit="1" customWidth="1"/>
    <col min="5" max="5" width="13.26953125" customWidth="1"/>
    <col min="6" max="6" width="17.1796875" customWidth="1"/>
    <col min="7" max="7" width="12.453125" customWidth="1"/>
    <col min="8" max="8" width="11" bestFit="1" customWidth="1"/>
    <col min="9" max="10" width="10.453125" customWidth="1"/>
    <col min="11" max="11" width="12.453125" customWidth="1"/>
    <col min="12" max="12" width="13.26953125" customWidth="1"/>
    <col min="13" max="13" width="3.7265625" customWidth="1"/>
  </cols>
  <sheetData>
    <row r="1" spans="2:15" ht="148" x14ac:dyDescent="0.35">
      <c r="B1" s="197" t="s">
        <v>345</v>
      </c>
      <c r="C1" s="197" t="s">
        <v>346</v>
      </c>
      <c r="D1" s="197" t="s">
        <v>347</v>
      </c>
      <c r="E1" s="197" t="s">
        <v>348</v>
      </c>
      <c r="F1" s="197" t="s">
        <v>330</v>
      </c>
      <c r="G1" s="197" t="s">
        <v>349</v>
      </c>
      <c r="H1" s="197" t="s">
        <v>350</v>
      </c>
      <c r="I1" s="197" t="s">
        <v>351</v>
      </c>
      <c r="J1" s="197" t="s">
        <v>359</v>
      </c>
      <c r="K1" s="197" t="s">
        <v>325</v>
      </c>
      <c r="L1" s="197" t="s">
        <v>121</v>
      </c>
      <c r="M1" s="199"/>
      <c r="N1" s="226" t="s">
        <v>321</v>
      </c>
      <c r="O1" s="226"/>
    </row>
    <row r="2" spans="2:15" ht="29" x14ac:dyDescent="0.35">
      <c r="B2" s="1" t="s">
        <v>12</v>
      </c>
      <c r="C2" s="1" t="s">
        <v>53</v>
      </c>
      <c r="D2" s="1" t="s">
        <v>3</v>
      </c>
      <c r="E2" s="1" t="s">
        <v>5</v>
      </c>
      <c r="F2" s="3" t="s">
        <v>0</v>
      </c>
      <c r="G2" s="3" t="s">
        <v>322</v>
      </c>
      <c r="H2" s="1" t="s">
        <v>1</v>
      </c>
      <c r="I2" s="1" t="s">
        <v>4</v>
      </c>
      <c r="J2" s="30" t="s">
        <v>73</v>
      </c>
      <c r="K2" s="30" t="s">
        <v>2</v>
      </c>
      <c r="L2" s="6" t="s">
        <v>20</v>
      </c>
      <c r="N2" s="164" t="s">
        <v>111</v>
      </c>
      <c r="O2" s="63">
        <v>0</v>
      </c>
    </row>
    <row r="3" spans="2:15" ht="15" customHeight="1" x14ac:dyDescent="0.45">
      <c r="B3" s="45" t="s">
        <v>301</v>
      </c>
      <c r="C3" s="45" t="s">
        <v>123</v>
      </c>
      <c r="D3" s="45" t="s">
        <v>124</v>
      </c>
      <c r="E3" s="75">
        <v>2023</v>
      </c>
      <c r="F3" s="47" t="s">
        <v>23</v>
      </c>
      <c r="G3" s="47" t="s">
        <v>109</v>
      </c>
      <c r="H3" s="45">
        <v>2</v>
      </c>
      <c r="I3" s="72" t="s">
        <v>125</v>
      </c>
      <c r="J3" s="72" t="s">
        <v>126</v>
      </c>
      <c r="K3" s="72" t="s">
        <v>323</v>
      </c>
      <c r="L3" s="72" t="s">
        <v>324</v>
      </c>
      <c r="N3" s="44" t="s">
        <v>92</v>
      </c>
    </row>
    <row r="4" spans="2:15" x14ac:dyDescent="0.35">
      <c r="B4" t="s">
        <v>457</v>
      </c>
      <c r="C4" t="s">
        <v>79</v>
      </c>
      <c r="E4" s="8"/>
      <c r="F4" s="37"/>
      <c r="G4" s="37"/>
      <c r="H4" s="73"/>
      <c r="I4" s="70"/>
      <c r="J4" s="70">
        <f>Table12[[#This Row],[Quantity]]*Table12[[#This Row],[Unit cost ]]</f>
        <v>0</v>
      </c>
      <c r="K4" s="70">
        <f>Table12[[#This Row],[Extended cost]]*$O$2</f>
        <v>0</v>
      </c>
      <c r="L4" s="70">
        <f>Table12[[#This Row],[Extended cost]]+Table12[[#This Row],[Profit]]</f>
        <v>0</v>
      </c>
    </row>
    <row r="5" spans="2:15" x14ac:dyDescent="0.35">
      <c r="B5" t="s">
        <v>153</v>
      </c>
      <c r="C5" t="s">
        <v>79</v>
      </c>
      <c r="E5" s="8"/>
      <c r="F5" s="37"/>
      <c r="G5" s="76"/>
      <c r="H5" s="73"/>
      <c r="I5" s="70"/>
      <c r="J5" s="70">
        <f>Table12[[#This Row],[Quantity]]*Table12[[#This Row],[Unit cost ]]</f>
        <v>0</v>
      </c>
      <c r="K5" s="70">
        <f>Table12[[#This Row],[Extended cost]]*$O$2</f>
        <v>0</v>
      </c>
      <c r="L5" s="70">
        <f>Table12[[#This Row],[Extended cost]]+Table12[[#This Row],[Profit]]</f>
        <v>0</v>
      </c>
    </row>
    <row r="6" spans="2:15" x14ac:dyDescent="0.35">
      <c r="B6" t="s">
        <v>154</v>
      </c>
      <c r="C6" t="s">
        <v>79</v>
      </c>
      <c r="E6" s="8"/>
      <c r="F6" s="37"/>
      <c r="G6" s="76"/>
      <c r="H6" s="73"/>
      <c r="I6" s="70"/>
      <c r="J6" s="70">
        <f>Table12[[#This Row],[Quantity]]*Table12[[#This Row],[Unit cost ]]</f>
        <v>0</v>
      </c>
      <c r="K6" s="70">
        <f>Table12[[#This Row],[Extended cost]]*$O$2</f>
        <v>0</v>
      </c>
      <c r="L6" s="70">
        <f>Table12[[#This Row],[Extended cost]]+Table12[[#This Row],[Profit]]</f>
        <v>0</v>
      </c>
    </row>
    <row r="7" spans="2:15" x14ac:dyDescent="0.35">
      <c r="B7" t="s">
        <v>155</v>
      </c>
      <c r="C7" t="s">
        <v>79</v>
      </c>
      <c r="E7" s="8"/>
      <c r="F7" s="37"/>
      <c r="G7" s="76"/>
      <c r="H7" s="73"/>
      <c r="I7" s="70"/>
      <c r="J7" s="70">
        <f>Table12[[#This Row],[Quantity]]*Table12[[#This Row],[Unit cost ]]</f>
        <v>0</v>
      </c>
      <c r="K7" s="70">
        <f>Table12[[#This Row],[Extended cost]]*$O$2</f>
        <v>0</v>
      </c>
      <c r="L7" s="70">
        <f>Table12[[#This Row],[Extended cost]]+Table12[[#This Row],[Profit]]</f>
        <v>0</v>
      </c>
    </row>
    <row r="8" spans="2:15" x14ac:dyDescent="0.35">
      <c r="B8" t="s">
        <v>458</v>
      </c>
      <c r="C8" t="s">
        <v>79</v>
      </c>
      <c r="E8" s="8"/>
      <c r="F8" s="37"/>
      <c r="G8" s="76"/>
      <c r="H8" s="73"/>
      <c r="I8" s="70"/>
      <c r="J8" s="70">
        <f>Table12[[#This Row],[Quantity]]*Table12[[#This Row],[Unit cost ]]</f>
        <v>0</v>
      </c>
      <c r="K8" s="70">
        <f>Table12[[#This Row],[Extended cost]]*$O$2</f>
        <v>0</v>
      </c>
      <c r="L8" s="70">
        <f>Table12[[#This Row],[Extended cost]]+Table12[[#This Row],[Profit]]</f>
        <v>0</v>
      </c>
    </row>
    <row r="9" spans="2:15" x14ac:dyDescent="0.35">
      <c r="B9" t="s">
        <v>459</v>
      </c>
      <c r="C9" t="s">
        <v>79</v>
      </c>
      <c r="E9" s="8"/>
      <c r="F9" s="37"/>
      <c r="G9" s="76"/>
      <c r="H9" s="73"/>
      <c r="I9" s="70"/>
      <c r="J9" s="70">
        <f>Table12[[#This Row],[Quantity]]*Table12[[#This Row],[Unit cost ]]</f>
        <v>0</v>
      </c>
      <c r="K9" s="70">
        <f>Table12[[#This Row],[Extended cost]]*$O$2</f>
        <v>0</v>
      </c>
      <c r="L9" s="70">
        <f>Table12[[#This Row],[Extended cost]]+Table12[[#This Row],[Profit]]</f>
        <v>0</v>
      </c>
    </row>
    <row r="10" spans="2:15" x14ac:dyDescent="0.35">
      <c r="B10" t="s">
        <v>460</v>
      </c>
      <c r="C10" t="s">
        <v>79</v>
      </c>
      <c r="E10" s="8"/>
      <c r="F10" s="37"/>
      <c r="G10" s="76"/>
      <c r="H10" s="73"/>
      <c r="I10" s="70"/>
      <c r="J10" s="70">
        <f>Table12[[#This Row],[Quantity]]*Table12[[#This Row],[Unit cost ]]</f>
        <v>0</v>
      </c>
      <c r="K10" s="70">
        <f>Table12[[#This Row],[Extended cost]]*$O$2</f>
        <v>0</v>
      </c>
      <c r="L10" s="70">
        <f>Table12[[#This Row],[Extended cost]]+Table12[[#This Row],[Profit]]</f>
        <v>0</v>
      </c>
    </row>
    <row r="11" spans="2:15" x14ac:dyDescent="0.35">
      <c r="B11" t="s">
        <v>461</v>
      </c>
      <c r="C11" t="s">
        <v>79</v>
      </c>
      <c r="E11" s="8"/>
      <c r="F11" s="37"/>
      <c r="G11" s="76"/>
      <c r="H11" s="73"/>
      <c r="I11" s="70"/>
      <c r="J11" s="70">
        <f>Table12[[#This Row],[Quantity]]*Table12[[#This Row],[Unit cost ]]</f>
        <v>0</v>
      </c>
      <c r="K11" s="70">
        <f>Table12[[#This Row],[Extended cost]]*$O$2</f>
        <v>0</v>
      </c>
      <c r="L11" s="70">
        <f>Table12[[#This Row],[Extended cost]]+Table12[[#This Row],[Profit]]</f>
        <v>0</v>
      </c>
    </row>
    <row r="12" spans="2:15" x14ac:dyDescent="0.35">
      <c r="B12" t="s">
        <v>462</v>
      </c>
      <c r="C12" t="s">
        <v>79</v>
      </c>
      <c r="E12" s="8"/>
      <c r="F12" s="37"/>
      <c r="G12" s="76"/>
      <c r="H12" s="73"/>
      <c r="I12" s="70"/>
      <c r="J12" s="70">
        <f>Table12[[#This Row],[Quantity]]*Table12[[#This Row],[Unit cost ]]</f>
        <v>0</v>
      </c>
      <c r="K12" s="70">
        <f>Table12[[#This Row],[Extended cost]]*$O$2</f>
        <v>0</v>
      </c>
      <c r="L12" s="70">
        <f>Table12[[#This Row],[Extended cost]]+Table12[[#This Row],[Profit]]</f>
        <v>0</v>
      </c>
    </row>
    <row r="13" spans="2:15" x14ac:dyDescent="0.35">
      <c r="B13" t="s">
        <v>158</v>
      </c>
      <c r="C13" t="s">
        <v>79</v>
      </c>
      <c r="E13" s="8"/>
      <c r="F13" s="37"/>
      <c r="G13" s="76"/>
      <c r="H13" s="73"/>
      <c r="I13" s="70"/>
      <c r="J13" s="70">
        <f>Table12[[#This Row],[Quantity]]*Table12[[#This Row],[Unit cost ]]</f>
        <v>0</v>
      </c>
      <c r="K13" s="70">
        <f>Table12[[#This Row],[Extended cost]]*$O$2</f>
        <v>0</v>
      </c>
      <c r="L13" s="70">
        <f>Table12[[#This Row],[Extended cost]]+Table12[[#This Row],[Profit]]</f>
        <v>0</v>
      </c>
    </row>
    <row r="14" spans="2:15" x14ac:dyDescent="0.35">
      <c r="B14" t="s">
        <v>159</v>
      </c>
      <c r="C14" t="s">
        <v>79</v>
      </c>
      <c r="E14" s="8"/>
      <c r="F14" s="37"/>
      <c r="G14" s="76"/>
      <c r="H14" s="73"/>
      <c r="I14" s="70"/>
      <c r="J14" s="70">
        <f>Table12[[#This Row],[Quantity]]*Table12[[#This Row],[Unit cost ]]</f>
        <v>0</v>
      </c>
      <c r="K14" s="70">
        <f>Table12[[#This Row],[Extended cost]]*$O$2</f>
        <v>0</v>
      </c>
      <c r="L14" s="70">
        <f>Table12[[#This Row],[Extended cost]]+Table12[[#This Row],[Profit]]</f>
        <v>0</v>
      </c>
    </row>
    <row r="15" spans="2:15" x14ac:dyDescent="0.35">
      <c r="B15" t="s">
        <v>160</v>
      </c>
      <c r="C15" t="s">
        <v>79</v>
      </c>
      <c r="E15" s="8"/>
      <c r="F15" s="37"/>
      <c r="G15" s="76"/>
      <c r="H15" s="73"/>
      <c r="I15" s="70"/>
      <c r="J15" s="70">
        <f>Table12[[#This Row],[Quantity]]*Table12[[#This Row],[Unit cost ]]</f>
        <v>0</v>
      </c>
      <c r="K15" s="70">
        <f>Table12[[#This Row],[Extended cost]]*$O$2</f>
        <v>0</v>
      </c>
      <c r="L15" s="70">
        <f>Table12[[#This Row],[Extended cost]]+Table12[[#This Row],[Profit]]</f>
        <v>0</v>
      </c>
    </row>
    <row r="16" spans="2:15" x14ac:dyDescent="0.35">
      <c r="B16" t="s">
        <v>463</v>
      </c>
      <c r="C16" t="s">
        <v>79</v>
      </c>
      <c r="E16" s="8"/>
      <c r="F16" s="37"/>
      <c r="G16" s="76"/>
      <c r="H16" s="73"/>
      <c r="I16" s="70"/>
      <c r="J16" s="70">
        <f>Table12[[#This Row],[Quantity]]*Table12[[#This Row],[Unit cost ]]</f>
        <v>0</v>
      </c>
      <c r="K16" s="70">
        <f>Table12[[#This Row],[Extended cost]]*$O$2</f>
        <v>0</v>
      </c>
      <c r="L16" s="70">
        <f>Table12[[#This Row],[Extended cost]]+Table12[[#This Row],[Profit]]</f>
        <v>0</v>
      </c>
    </row>
    <row r="17" spans="2:12" x14ac:dyDescent="0.35">
      <c r="B17" t="s">
        <v>464</v>
      </c>
      <c r="C17" t="s">
        <v>79</v>
      </c>
      <c r="E17" s="8"/>
      <c r="F17" s="37"/>
      <c r="G17" s="76"/>
      <c r="H17" s="73"/>
      <c r="I17" s="70"/>
      <c r="J17" s="70">
        <f>Table12[[#This Row],[Quantity]]*Table12[[#This Row],[Unit cost ]]</f>
        <v>0</v>
      </c>
      <c r="K17" s="70">
        <f>Table12[[#This Row],[Extended cost]]*$O$2</f>
        <v>0</v>
      </c>
      <c r="L17" s="70">
        <f>Table12[[#This Row],[Extended cost]]+Table12[[#This Row],[Profit]]</f>
        <v>0</v>
      </c>
    </row>
    <row r="18" spans="2:12" x14ac:dyDescent="0.35">
      <c r="B18" t="s">
        <v>465</v>
      </c>
      <c r="C18" t="s">
        <v>79</v>
      </c>
      <c r="E18" s="8"/>
      <c r="F18" s="37"/>
      <c r="G18" s="76"/>
      <c r="H18" s="73"/>
      <c r="I18" s="70"/>
      <c r="J18" s="70">
        <f>Table12[[#This Row],[Quantity]]*Table12[[#This Row],[Unit cost ]]</f>
        <v>0</v>
      </c>
      <c r="K18" s="70">
        <f>Table12[[#This Row],[Extended cost]]*$O$2</f>
        <v>0</v>
      </c>
      <c r="L18" s="70">
        <f>Table12[[#This Row],[Extended cost]]+Table12[[#This Row],[Profit]]</f>
        <v>0</v>
      </c>
    </row>
    <row r="19" spans="2:12" x14ac:dyDescent="0.35">
      <c r="B19" t="s">
        <v>466</v>
      </c>
      <c r="C19" t="s">
        <v>79</v>
      </c>
      <c r="E19" s="8"/>
      <c r="F19" s="37"/>
      <c r="G19" s="76"/>
      <c r="H19" s="73"/>
      <c r="I19" s="70"/>
      <c r="J19" s="70">
        <f>Table12[[#This Row],[Quantity]]*Table12[[#This Row],[Unit cost ]]</f>
        <v>0</v>
      </c>
      <c r="K19" s="70">
        <f>Table12[[#This Row],[Extended cost]]*$O$2</f>
        <v>0</v>
      </c>
      <c r="L19" s="70">
        <f>Table12[[#This Row],[Extended cost]]+Table12[[#This Row],[Profit]]</f>
        <v>0</v>
      </c>
    </row>
    <row r="20" spans="2:12" x14ac:dyDescent="0.35">
      <c r="B20" t="s">
        <v>467</v>
      </c>
      <c r="C20" t="s">
        <v>79</v>
      </c>
      <c r="E20" s="8"/>
      <c r="F20" s="37"/>
      <c r="G20" s="76"/>
      <c r="H20" s="73"/>
      <c r="I20" s="70"/>
      <c r="J20" s="70">
        <f>Table12[[#This Row],[Quantity]]*Table12[[#This Row],[Unit cost ]]</f>
        <v>0</v>
      </c>
      <c r="K20" s="70">
        <f>Table12[[#This Row],[Extended cost]]*$O$2</f>
        <v>0</v>
      </c>
      <c r="L20" s="70">
        <f>Table12[[#This Row],[Extended cost]]+Table12[[#This Row],[Profit]]</f>
        <v>0</v>
      </c>
    </row>
    <row r="21" spans="2:12" x14ac:dyDescent="0.35">
      <c r="B21" t="s">
        <v>468</v>
      </c>
      <c r="C21" t="s">
        <v>79</v>
      </c>
      <c r="E21" s="8"/>
      <c r="F21" s="37"/>
      <c r="G21" s="76"/>
      <c r="H21" s="73"/>
      <c r="I21" s="70"/>
      <c r="J21" s="70">
        <f>Table12[[#This Row],[Quantity]]*Table12[[#This Row],[Unit cost ]]</f>
        <v>0</v>
      </c>
      <c r="K21" s="70">
        <f>Table12[[#This Row],[Extended cost]]*$O$2</f>
        <v>0</v>
      </c>
      <c r="L21" s="70">
        <f>Table12[[#This Row],[Extended cost]]+Table12[[#This Row],[Profit]]</f>
        <v>0</v>
      </c>
    </row>
    <row r="22" spans="2:12" x14ac:dyDescent="0.35">
      <c r="B22" t="s">
        <v>469</v>
      </c>
      <c r="C22" t="s">
        <v>79</v>
      </c>
      <c r="E22" s="8"/>
      <c r="F22" s="37"/>
      <c r="G22" s="76"/>
      <c r="H22" s="73"/>
      <c r="I22" s="70"/>
      <c r="J22" s="70">
        <f>Table12[[#This Row],[Quantity]]*Table12[[#This Row],[Unit cost ]]</f>
        <v>0</v>
      </c>
      <c r="K22" s="70">
        <f>Table12[[#This Row],[Extended cost]]*$O$2</f>
        <v>0</v>
      </c>
      <c r="L22" s="70">
        <f>Table12[[#This Row],[Extended cost]]+Table12[[#This Row],[Profit]]</f>
        <v>0</v>
      </c>
    </row>
    <row r="23" spans="2:12" x14ac:dyDescent="0.35">
      <c r="B23" t="s">
        <v>470</v>
      </c>
      <c r="C23" t="s">
        <v>79</v>
      </c>
      <c r="E23" s="8"/>
      <c r="F23" s="37"/>
      <c r="G23" s="76"/>
      <c r="H23" s="73"/>
      <c r="I23" s="70"/>
      <c r="J23" s="70">
        <f>Table12[[#This Row],[Quantity]]*Table12[[#This Row],[Unit cost ]]</f>
        <v>0</v>
      </c>
      <c r="K23" s="70">
        <f>Table12[[#This Row],[Extended cost]]*$O$2</f>
        <v>0</v>
      </c>
      <c r="L23" s="70">
        <f>Table12[[#This Row],[Extended cost]]+Table12[[#This Row],[Profit]]</f>
        <v>0</v>
      </c>
    </row>
    <row r="24" spans="2:12" x14ac:dyDescent="0.35">
      <c r="B24" t="s">
        <v>471</v>
      </c>
      <c r="C24" t="s">
        <v>79</v>
      </c>
      <c r="E24" s="8"/>
      <c r="F24" s="37"/>
      <c r="G24" s="76"/>
      <c r="H24" s="73"/>
      <c r="I24" s="70"/>
      <c r="J24" s="70">
        <f>Table12[[#This Row],[Quantity]]*Table12[[#This Row],[Unit cost ]]</f>
        <v>0</v>
      </c>
      <c r="K24" s="70">
        <f>Table12[[#This Row],[Extended cost]]*$O$2</f>
        <v>0</v>
      </c>
      <c r="L24" s="70">
        <f>Table12[[#This Row],[Extended cost]]+Table12[[#This Row],[Profit]]</f>
        <v>0</v>
      </c>
    </row>
    <row r="25" spans="2:12" x14ac:dyDescent="0.35">
      <c r="B25" t="s">
        <v>472</v>
      </c>
      <c r="C25" t="s">
        <v>79</v>
      </c>
      <c r="E25" s="8"/>
      <c r="F25" s="37"/>
      <c r="G25" s="76"/>
      <c r="H25" s="73"/>
      <c r="I25" s="70"/>
      <c r="J25" s="70">
        <f>Table12[[#This Row],[Quantity]]*Table12[[#This Row],[Unit cost ]]</f>
        <v>0</v>
      </c>
      <c r="K25" s="70">
        <f>Table12[[#This Row],[Extended cost]]*$O$2</f>
        <v>0</v>
      </c>
      <c r="L25" s="70">
        <f>Table12[[#This Row],[Extended cost]]+Table12[[#This Row],[Profit]]</f>
        <v>0</v>
      </c>
    </row>
    <row r="26" spans="2:12" x14ac:dyDescent="0.35">
      <c r="B26" t="s">
        <v>473</v>
      </c>
      <c r="C26" t="s">
        <v>79</v>
      </c>
      <c r="E26" s="8"/>
      <c r="F26" s="37"/>
      <c r="G26" s="76"/>
      <c r="H26" s="73"/>
      <c r="I26" s="70"/>
      <c r="J26" s="70">
        <f>Table12[[#This Row],[Quantity]]*Table12[[#This Row],[Unit cost ]]</f>
        <v>0</v>
      </c>
      <c r="K26" s="70">
        <f>Table12[[#This Row],[Extended cost]]*$O$2</f>
        <v>0</v>
      </c>
      <c r="L26" s="70">
        <f>Table12[[#This Row],[Extended cost]]+Table12[[#This Row],[Profit]]</f>
        <v>0</v>
      </c>
    </row>
    <row r="27" spans="2:12" x14ac:dyDescent="0.35">
      <c r="B27" t="s">
        <v>474</v>
      </c>
      <c r="C27" t="s">
        <v>79</v>
      </c>
      <c r="E27" s="8"/>
      <c r="F27" s="37"/>
      <c r="G27" s="76"/>
      <c r="H27" s="73"/>
      <c r="I27" s="70"/>
      <c r="J27" s="70">
        <f>Table12[[#This Row],[Quantity]]*Table12[[#This Row],[Unit cost ]]</f>
        <v>0</v>
      </c>
      <c r="K27" s="70">
        <f>Table12[[#This Row],[Extended cost]]*$O$2</f>
        <v>0</v>
      </c>
      <c r="L27" s="70">
        <f>Table12[[#This Row],[Extended cost]]+Table12[[#This Row],[Profit]]</f>
        <v>0</v>
      </c>
    </row>
    <row r="28" spans="2:12" x14ac:dyDescent="0.35">
      <c r="B28" t="s">
        <v>475</v>
      </c>
      <c r="C28" t="s">
        <v>79</v>
      </c>
      <c r="E28" s="8"/>
      <c r="F28" s="37"/>
      <c r="G28" s="76"/>
      <c r="H28" s="73"/>
      <c r="I28" s="70"/>
      <c r="J28" s="70">
        <f>Table12[[#This Row],[Quantity]]*Table12[[#This Row],[Unit cost ]]</f>
        <v>0</v>
      </c>
      <c r="K28" s="70">
        <f>Table12[[#This Row],[Extended cost]]*$O$2</f>
        <v>0</v>
      </c>
      <c r="L28" s="70">
        <f>Table12[[#This Row],[Extended cost]]+Table12[[#This Row],[Profit]]</f>
        <v>0</v>
      </c>
    </row>
    <row r="29" spans="2:12" x14ac:dyDescent="0.35">
      <c r="B29" t="s">
        <v>476</v>
      </c>
      <c r="C29" t="s">
        <v>79</v>
      </c>
      <c r="E29" s="8"/>
      <c r="F29" s="37"/>
      <c r="G29" s="76"/>
      <c r="H29" s="73"/>
      <c r="I29" s="70"/>
      <c r="J29" s="70">
        <f>Table12[[#This Row],[Quantity]]*Table12[[#This Row],[Unit cost ]]</f>
        <v>0</v>
      </c>
      <c r="K29" s="70">
        <f>Table12[[#This Row],[Extended cost]]*$O$2</f>
        <v>0</v>
      </c>
      <c r="L29" s="70">
        <f>Table12[[#This Row],[Extended cost]]+Table12[[#This Row],[Profit]]</f>
        <v>0</v>
      </c>
    </row>
    <row r="30" spans="2:12" x14ac:dyDescent="0.35">
      <c r="B30" t="s">
        <v>477</v>
      </c>
      <c r="C30" t="s">
        <v>79</v>
      </c>
      <c r="E30" s="8"/>
      <c r="F30" s="37"/>
      <c r="G30" s="76"/>
      <c r="H30" s="73"/>
      <c r="I30" s="70"/>
      <c r="J30" s="70">
        <f>Table12[[#This Row],[Quantity]]*Table12[[#This Row],[Unit cost ]]</f>
        <v>0</v>
      </c>
      <c r="K30" s="70">
        <f>Table12[[#This Row],[Extended cost]]*$O$2</f>
        <v>0</v>
      </c>
      <c r="L30" s="70">
        <f>Table12[[#This Row],[Extended cost]]+Table12[[#This Row],[Profit]]</f>
        <v>0</v>
      </c>
    </row>
    <row r="31" spans="2:12" x14ac:dyDescent="0.35">
      <c r="B31" t="s">
        <v>478</v>
      </c>
      <c r="C31" t="s">
        <v>79</v>
      </c>
      <c r="E31" s="8"/>
      <c r="F31" s="37"/>
      <c r="G31" s="76"/>
      <c r="H31" s="73"/>
      <c r="I31" s="70"/>
      <c r="J31" s="70">
        <f>Table12[[#This Row],[Quantity]]*Table12[[#This Row],[Unit cost ]]</f>
        <v>0</v>
      </c>
      <c r="K31" s="70">
        <f>Table12[[#This Row],[Extended cost]]*$O$2</f>
        <v>0</v>
      </c>
      <c r="L31" s="70">
        <f>Table12[[#This Row],[Extended cost]]+Table12[[#This Row],[Profit]]</f>
        <v>0</v>
      </c>
    </row>
    <row r="32" spans="2:12" x14ac:dyDescent="0.35">
      <c r="B32" t="s">
        <v>479</v>
      </c>
      <c r="C32" t="s">
        <v>79</v>
      </c>
      <c r="E32" s="8"/>
      <c r="F32" s="37"/>
      <c r="G32" s="76"/>
      <c r="H32" s="73"/>
      <c r="I32" s="70"/>
      <c r="J32" s="70">
        <f>Table12[[#This Row],[Quantity]]*Table12[[#This Row],[Unit cost ]]</f>
        <v>0</v>
      </c>
      <c r="K32" s="70">
        <f>Table12[[#This Row],[Extended cost]]*$O$2</f>
        <v>0</v>
      </c>
      <c r="L32" s="70">
        <f>Table12[[#This Row],[Extended cost]]+Table12[[#This Row],[Profit]]</f>
        <v>0</v>
      </c>
    </row>
    <row r="33" spans="2:12" x14ac:dyDescent="0.35">
      <c r="B33" t="s">
        <v>529</v>
      </c>
      <c r="C33" t="s">
        <v>79</v>
      </c>
      <c r="E33" s="8"/>
      <c r="F33" s="37"/>
      <c r="G33" s="76"/>
      <c r="H33" s="73"/>
      <c r="I33" s="70"/>
      <c r="J33" s="70">
        <f>Table12[[#This Row],[Quantity]]*Table12[[#This Row],[Unit cost ]]</f>
        <v>0</v>
      </c>
      <c r="K33" s="70">
        <f>Table12[[#This Row],[Extended cost]]*$O$2</f>
        <v>0</v>
      </c>
      <c r="L33" s="70">
        <f>Table12[[#This Row],[Extended cost]]+Table12[[#This Row],[Profit]]</f>
        <v>0</v>
      </c>
    </row>
    <row r="34" spans="2:12" x14ac:dyDescent="0.35">
      <c r="B34" t="s">
        <v>480</v>
      </c>
      <c r="C34" t="s">
        <v>79</v>
      </c>
      <c r="E34" s="8"/>
      <c r="F34" s="37"/>
      <c r="G34" s="76"/>
      <c r="H34" s="73"/>
      <c r="I34" s="70"/>
      <c r="J34" s="70">
        <f>Table12[[#This Row],[Quantity]]*Table12[[#This Row],[Unit cost ]]</f>
        <v>0</v>
      </c>
      <c r="K34" s="70">
        <f>Table12[[#This Row],[Extended cost]]*$O$2</f>
        <v>0</v>
      </c>
      <c r="L34" s="70">
        <f>Table12[[#This Row],[Extended cost]]+Table12[[#This Row],[Profit]]</f>
        <v>0</v>
      </c>
    </row>
    <row r="35" spans="2:12" x14ac:dyDescent="0.35">
      <c r="B35" t="s">
        <v>481</v>
      </c>
      <c r="C35" t="s">
        <v>79</v>
      </c>
      <c r="E35" s="8"/>
      <c r="F35" s="37"/>
      <c r="G35" s="76"/>
      <c r="H35" s="73"/>
      <c r="I35" s="70"/>
      <c r="J35" s="70">
        <f>Table12[[#This Row],[Quantity]]*Table12[[#This Row],[Unit cost ]]</f>
        <v>0</v>
      </c>
      <c r="K35" s="70">
        <f>Table12[[#This Row],[Extended cost]]*$O$2</f>
        <v>0</v>
      </c>
      <c r="L35" s="70">
        <f>Table12[[#This Row],[Extended cost]]+Table12[[#This Row],[Profit]]</f>
        <v>0</v>
      </c>
    </row>
    <row r="36" spans="2:12" x14ac:dyDescent="0.35">
      <c r="B36" t="s">
        <v>482</v>
      </c>
      <c r="C36" t="s">
        <v>79</v>
      </c>
      <c r="E36" s="8"/>
      <c r="F36" s="37"/>
      <c r="G36" s="76"/>
      <c r="H36" s="73"/>
      <c r="I36" s="70"/>
      <c r="J36" s="70">
        <f>Table12[[#This Row],[Quantity]]*Table12[[#This Row],[Unit cost ]]</f>
        <v>0</v>
      </c>
      <c r="K36" s="70">
        <f>Table12[[#This Row],[Extended cost]]*$O$2</f>
        <v>0</v>
      </c>
      <c r="L36" s="70">
        <f>Table12[[#This Row],[Extended cost]]+Table12[[#This Row],[Profit]]</f>
        <v>0</v>
      </c>
    </row>
    <row r="37" spans="2:12" x14ac:dyDescent="0.35">
      <c r="B37" t="s">
        <v>483</v>
      </c>
      <c r="C37" t="s">
        <v>79</v>
      </c>
      <c r="E37" s="8"/>
      <c r="F37" s="37"/>
      <c r="G37" s="76"/>
      <c r="H37" s="73"/>
      <c r="I37" s="70"/>
      <c r="J37" s="70">
        <f>Table12[[#This Row],[Quantity]]*Table12[[#This Row],[Unit cost ]]</f>
        <v>0</v>
      </c>
      <c r="K37" s="70">
        <f>Table12[[#This Row],[Extended cost]]*$O$2</f>
        <v>0</v>
      </c>
      <c r="L37" s="70">
        <f>Table12[[#This Row],[Extended cost]]+Table12[[#This Row],[Profit]]</f>
        <v>0</v>
      </c>
    </row>
    <row r="38" spans="2:12" x14ac:dyDescent="0.35">
      <c r="B38" t="s">
        <v>484</v>
      </c>
      <c r="C38" t="s">
        <v>79</v>
      </c>
      <c r="E38" s="8"/>
      <c r="F38" s="37"/>
      <c r="G38" s="76"/>
      <c r="H38" s="73"/>
      <c r="I38" s="70"/>
      <c r="J38" s="70">
        <f>Table12[[#This Row],[Quantity]]*Table12[[#This Row],[Unit cost ]]</f>
        <v>0</v>
      </c>
      <c r="K38" s="70">
        <f>Table12[[#This Row],[Extended cost]]*$O$2</f>
        <v>0</v>
      </c>
      <c r="L38" s="70">
        <f>Table12[[#This Row],[Extended cost]]+Table12[[#This Row],[Profit]]</f>
        <v>0</v>
      </c>
    </row>
    <row r="39" spans="2:12" x14ac:dyDescent="0.35">
      <c r="B39" t="s">
        <v>485</v>
      </c>
      <c r="C39" t="s">
        <v>79</v>
      </c>
      <c r="E39" s="8"/>
      <c r="F39" s="37"/>
      <c r="G39" s="76"/>
      <c r="H39" s="73"/>
      <c r="I39" s="70"/>
      <c r="J39" s="70">
        <f>Table12[[#This Row],[Quantity]]*Table12[[#This Row],[Unit cost ]]</f>
        <v>0</v>
      </c>
      <c r="K39" s="70">
        <f>Table12[[#This Row],[Extended cost]]*$O$2</f>
        <v>0</v>
      </c>
      <c r="L39" s="70">
        <f>Table12[[#This Row],[Extended cost]]+Table12[[#This Row],[Profit]]</f>
        <v>0</v>
      </c>
    </row>
    <row r="40" spans="2:12" x14ac:dyDescent="0.35">
      <c r="B40" t="s">
        <v>486</v>
      </c>
      <c r="C40" t="s">
        <v>79</v>
      </c>
      <c r="E40" s="8"/>
      <c r="F40" s="37"/>
      <c r="G40" s="76"/>
      <c r="H40" s="73"/>
      <c r="I40" s="70"/>
      <c r="J40" s="70">
        <f>Table12[[#This Row],[Quantity]]*Table12[[#This Row],[Unit cost ]]</f>
        <v>0</v>
      </c>
      <c r="K40" s="70">
        <f>Table12[[#This Row],[Extended cost]]*$O$2</f>
        <v>0</v>
      </c>
      <c r="L40" s="70">
        <f>Table12[[#This Row],[Extended cost]]+Table12[[#This Row],[Profit]]</f>
        <v>0</v>
      </c>
    </row>
    <row r="41" spans="2:12" x14ac:dyDescent="0.35">
      <c r="B41" t="s">
        <v>487</v>
      </c>
      <c r="C41" t="s">
        <v>79</v>
      </c>
      <c r="E41" s="8"/>
      <c r="F41" s="37"/>
      <c r="G41" s="76"/>
      <c r="H41" s="73"/>
      <c r="I41" s="70"/>
      <c r="J41" s="70">
        <f>Table12[[#This Row],[Quantity]]*Table12[[#This Row],[Unit cost ]]</f>
        <v>0</v>
      </c>
      <c r="K41" s="70">
        <f>Table12[[#This Row],[Extended cost]]*$O$2</f>
        <v>0</v>
      </c>
      <c r="L41" s="70">
        <f>Table12[[#This Row],[Extended cost]]+Table12[[#This Row],[Profit]]</f>
        <v>0</v>
      </c>
    </row>
    <row r="42" spans="2:12" x14ac:dyDescent="0.35">
      <c r="B42" t="s">
        <v>488</v>
      </c>
      <c r="C42" t="s">
        <v>79</v>
      </c>
      <c r="E42" s="8"/>
      <c r="F42" s="37"/>
      <c r="G42" s="76"/>
      <c r="H42" s="73"/>
      <c r="I42" s="70"/>
      <c r="J42" s="70">
        <f>Table12[[#This Row],[Quantity]]*Table12[[#This Row],[Unit cost ]]</f>
        <v>0</v>
      </c>
      <c r="K42" s="70">
        <f>Table12[[#This Row],[Extended cost]]*$O$2</f>
        <v>0</v>
      </c>
      <c r="L42" s="70">
        <f>Table12[[#This Row],[Extended cost]]+Table12[[#This Row],[Profit]]</f>
        <v>0</v>
      </c>
    </row>
    <row r="43" spans="2:12" x14ac:dyDescent="0.35">
      <c r="B43" t="s">
        <v>530</v>
      </c>
      <c r="C43" t="s">
        <v>79</v>
      </c>
      <c r="E43" s="8"/>
      <c r="F43" s="37"/>
      <c r="G43" s="76"/>
      <c r="H43" s="73"/>
      <c r="I43" s="70"/>
      <c r="J43" s="70">
        <f>Table12[[#This Row],[Quantity]]*Table12[[#This Row],[Unit cost ]]</f>
        <v>0</v>
      </c>
      <c r="K43" s="70">
        <f>Table12[[#This Row],[Extended cost]]*$O$2</f>
        <v>0</v>
      </c>
      <c r="L43" s="70">
        <f>Table12[[#This Row],[Extended cost]]+Table12[[#This Row],[Profit]]</f>
        <v>0</v>
      </c>
    </row>
    <row r="44" spans="2:12" x14ac:dyDescent="0.35">
      <c r="B44" t="s">
        <v>489</v>
      </c>
      <c r="C44" t="s">
        <v>79</v>
      </c>
      <c r="E44" s="8"/>
      <c r="F44" s="37"/>
      <c r="G44" s="76"/>
      <c r="H44" s="73"/>
      <c r="I44" s="70"/>
      <c r="J44" s="70">
        <f>Table12[[#This Row],[Quantity]]*Table12[[#This Row],[Unit cost ]]</f>
        <v>0</v>
      </c>
      <c r="K44" s="70">
        <f>Table12[[#This Row],[Extended cost]]*$O$2</f>
        <v>0</v>
      </c>
      <c r="L44" s="70">
        <f>Table12[[#This Row],[Extended cost]]+Table12[[#This Row],[Profit]]</f>
        <v>0</v>
      </c>
    </row>
    <row r="45" spans="2:12" x14ac:dyDescent="0.35">
      <c r="B45" t="s">
        <v>490</v>
      </c>
      <c r="C45" t="s">
        <v>79</v>
      </c>
      <c r="E45" s="8"/>
      <c r="F45" s="37"/>
      <c r="G45" s="76"/>
      <c r="H45" s="73"/>
      <c r="I45" s="70"/>
      <c r="J45" s="70">
        <f>Table12[[#This Row],[Quantity]]*Table12[[#This Row],[Unit cost ]]</f>
        <v>0</v>
      </c>
      <c r="K45" s="70">
        <f>Table12[[#This Row],[Extended cost]]*$O$2</f>
        <v>0</v>
      </c>
      <c r="L45" s="70">
        <f>Table12[[#This Row],[Extended cost]]+Table12[[#This Row],[Profit]]</f>
        <v>0</v>
      </c>
    </row>
    <row r="46" spans="2:12" x14ac:dyDescent="0.35">
      <c r="B46" t="s">
        <v>491</v>
      </c>
      <c r="C46" t="s">
        <v>79</v>
      </c>
      <c r="E46" s="8"/>
      <c r="F46" s="37"/>
      <c r="G46" s="76"/>
      <c r="H46" s="73"/>
      <c r="I46" s="70"/>
      <c r="J46" s="70">
        <f>Table12[[#This Row],[Quantity]]*Table12[[#This Row],[Unit cost ]]</f>
        <v>0</v>
      </c>
      <c r="K46" s="70">
        <f>Table12[[#This Row],[Extended cost]]*$O$2</f>
        <v>0</v>
      </c>
      <c r="L46" s="70">
        <f>Table12[[#This Row],[Extended cost]]+Table12[[#This Row],[Profit]]</f>
        <v>0</v>
      </c>
    </row>
    <row r="47" spans="2:12" x14ac:dyDescent="0.35">
      <c r="B47" t="s">
        <v>492</v>
      </c>
      <c r="C47" t="s">
        <v>79</v>
      </c>
      <c r="E47" s="8"/>
      <c r="F47" s="37"/>
      <c r="G47" s="76"/>
      <c r="H47" s="73"/>
      <c r="I47" s="70"/>
      <c r="J47" s="70">
        <f>Table12[[#This Row],[Quantity]]*Table12[[#This Row],[Unit cost ]]</f>
        <v>0</v>
      </c>
      <c r="K47" s="70">
        <f>Table12[[#This Row],[Extended cost]]*$O$2</f>
        <v>0</v>
      </c>
      <c r="L47" s="70">
        <f>Table12[[#This Row],[Extended cost]]+Table12[[#This Row],[Profit]]</f>
        <v>0</v>
      </c>
    </row>
    <row r="48" spans="2:12" x14ac:dyDescent="0.35">
      <c r="B48" t="s">
        <v>493</v>
      </c>
      <c r="C48" t="s">
        <v>79</v>
      </c>
      <c r="E48" s="8"/>
      <c r="F48" s="37"/>
      <c r="G48" s="76"/>
      <c r="H48" s="73"/>
      <c r="I48" s="70"/>
      <c r="J48" s="70">
        <f>Table12[[#This Row],[Quantity]]*Table12[[#This Row],[Unit cost ]]</f>
        <v>0</v>
      </c>
      <c r="K48" s="70">
        <f>Table12[[#This Row],[Extended cost]]*$O$2</f>
        <v>0</v>
      </c>
      <c r="L48" s="70">
        <f>Table12[[#This Row],[Extended cost]]+Table12[[#This Row],[Profit]]</f>
        <v>0</v>
      </c>
    </row>
    <row r="49" spans="2:12" x14ac:dyDescent="0.35">
      <c r="B49" t="s">
        <v>494</v>
      </c>
      <c r="C49" t="s">
        <v>79</v>
      </c>
      <c r="E49" s="8"/>
      <c r="F49" s="37"/>
      <c r="G49" s="76"/>
      <c r="H49" s="73"/>
      <c r="I49" s="70"/>
      <c r="J49" s="70">
        <f>Table12[[#This Row],[Quantity]]*Table12[[#This Row],[Unit cost ]]</f>
        <v>0</v>
      </c>
      <c r="K49" s="70">
        <f>Table12[[#This Row],[Extended cost]]*$O$2</f>
        <v>0</v>
      </c>
      <c r="L49" s="70">
        <f>Table12[[#This Row],[Extended cost]]+Table12[[#This Row],[Profit]]</f>
        <v>0</v>
      </c>
    </row>
    <row r="50" spans="2:12" x14ac:dyDescent="0.35">
      <c r="B50" t="s">
        <v>495</v>
      </c>
      <c r="C50" t="s">
        <v>79</v>
      </c>
      <c r="E50" s="8"/>
      <c r="F50" s="37"/>
      <c r="G50" s="76"/>
      <c r="H50" s="73"/>
      <c r="I50" s="70"/>
      <c r="J50" s="70">
        <f>Table12[[#This Row],[Quantity]]*Table12[[#This Row],[Unit cost ]]</f>
        <v>0</v>
      </c>
      <c r="K50" s="70">
        <f>Table12[[#This Row],[Extended cost]]*$O$2</f>
        <v>0</v>
      </c>
      <c r="L50" s="70">
        <f>Table12[[#This Row],[Extended cost]]+Table12[[#This Row],[Profit]]</f>
        <v>0</v>
      </c>
    </row>
    <row r="51" spans="2:12" x14ac:dyDescent="0.35">
      <c r="B51" t="s">
        <v>496</v>
      </c>
      <c r="C51" t="s">
        <v>79</v>
      </c>
      <c r="E51" s="8"/>
      <c r="F51" s="37"/>
      <c r="G51" s="76"/>
      <c r="H51" s="73"/>
      <c r="I51" s="70"/>
      <c r="J51" s="70">
        <f>Table12[[#This Row],[Quantity]]*Table12[[#This Row],[Unit cost ]]</f>
        <v>0</v>
      </c>
      <c r="K51" s="70">
        <f>Table12[[#This Row],[Extended cost]]*$O$2</f>
        <v>0</v>
      </c>
      <c r="L51" s="70">
        <f>Table12[[#This Row],[Extended cost]]+Table12[[#This Row],[Profit]]</f>
        <v>0</v>
      </c>
    </row>
    <row r="52" spans="2:12" x14ac:dyDescent="0.35">
      <c r="B52" t="s">
        <v>497</v>
      </c>
      <c r="C52" t="s">
        <v>79</v>
      </c>
      <c r="E52" s="8"/>
      <c r="F52" s="37"/>
      <c r="G52" s="76"/>
      <c r="H52" s="73"/>
      <c r="I52" s="70"/>
      <c r="J52" s="70">
        <f>Table12[[#This Row],[Quantity]]*Table12[[#This Row],[Unit cost ]]</f>
        <v>0</v>
      </c>
      <c r="K52" s="70">
        <f>Table12[[#This Row],[Extended cost]]*$O$2</f>
        <v>0</v>
      </c>
      <c r="L52" s="70">
        <f>Table12[[#This Row],[Extended cost]]+Table12[[#This Row],[Profit]]</f>
        <v>0</v>
      </c>
    </row>
    <row r="53" spans="2:12" x14ac:dyDescent="0.35">
      <c r="B53" t="s">
        <v>531</v>
      </c>
      <c r="C53" t="s">
        <v>79</v>
      </c>
      <c r="E53" s="8"/>
      <c r="F53" s="37"/>
      <c r="G53" s="76"/>
      <c r="H53" s="73"/>
      <c r="I53" s="70"/>
      <c r="J53" s="70">
        <f>Table12[[#This Row],[Quantity]]*Table12[[#This Row],[Unit cost ]]</f>
        <v>0</v>
      </c>
      <c r="K53" s="70">
        <f>Table12[[#This Row],[Extended cost]]*$O$2</f>
        <v>0</v>
      </c>
      <c r="L53" s="70">
        <f>Table12[[#This Row],[Extended cost]]+Table12[[#This Row],[Profit]]</f>
        <v>0</v>
      </c>
    </row>
    <row r="54" spans="2:12" x14ac:dyDescent="0.35">
      <c r="B54" t="s">
        <v>498</v>
      </c>
      <c r="C54" t="s">
        <v>79</v>
      </c>
      <c r="E54" s="8"/>
      <c r="F54" s="37"/>
      <c r="G54" s="76"/>
      <c r="H54" s="73"/>
      <c r="I54" s="70"/>
      <c r="J54" s="70">
        <f>Table12[[#This Row],[Quantity]]*Table12[[#This Row],[Unit cost ]]</f>
        <v>0</v>
      </c>
      <c r="K54" s="70">
        <f>Table12[[#This Row],[Extended cost]]*$O$2</f>
        <v>0</v>
      </c>
      <c r="L54" s="70">
        <f>Table12[[#This Row],[Extended cost]]+Table12[[#This Row],[Profit]]</f>
        <v>0</v>
      </c>
    </row>
    <row r="55" spans="2:12" x14ac:dyDescent="0.35">
      <c r="B55" t="s">
        <v>499</v>
      </c>
      <c r="C55" t="s">
        <v>79</v>
      </c>
      <c r="E55" s="8"/>
      <c r="F55" s="37"/>
      <c r="G55" s="76"/>
      <c r="H55" s="73"/>
      <c r="I55" s="70"/>
      <c r="J55" s="70">
        <f>Table12[[#This Row],[Quantity]]*Table12[[#This Row],[Unit cost ]]</f>
        <v>0</v>
      </c>
      <c r="K55" s="70">
        <f>Table12[[#This Row],[Extended cost]]*$O$2</f>
        <v>0</v>
      </c>
      <c r="L55" s="70">
        <f>Table12[[#This Row],[Extended cost]]+Table12[[#This Row],[Profit]]</f>
        <v>0</v>
      </c>
    </row>
    <row r="56" spans="2:12" x14ac:dyDescent="0.35">
      <c r="B56" t="s">
        <v>500</v>
      </c>
      <c r="C56" t="s">
        <v>79</v>
      </c>
      <c r="E56" s="8"/>
      <c r="F56" s="37"/>
      <c r="G56" s="76"/>
      <c r="H56" s="73"/>
      <c r="I56" s="70"/>
      <c r="J56" s="70">
        <f>Table12[[#This Row],[Quantity]]*Table12[[#This Row],[Unit cost ]]</f>
        <v>0</v>
      </c>
      <c r="K56" s="70">
        <f>Table12[[#This Row],[Extended cost]]*$O$2</f>
        <v>0</v>
      </c>
      <c r="L56" s="70">
        <f>Table12[[#This Row],[Extended cost]]+Table12[[#This Row],[Profit]]</f>
        <v>0</v>
      </c>
    </row>
    <row r="57" spans="2:12" x14ac:dyDescent="0.35">
      <c r="B57" t="s">
        <v>501</v>
      </c>
      <c r="C57" t="s">
        <v>79</v>
      </c>
      <c r="E57" s="8"/>
      <c r="F57" s="37"/>
      <c r="G57" s="76"/>
      <c r="H57" s="73"/>
      <c r="I57" s="70"/>
      <c r="J57" s="70">
        <f>Table12[[#This Row],[Quantity]]*Table12[[#This Row],[Unit cost ]]</f>
        <v>0</v>
      </c>
      <c r="K57" s="70">
        <f>Table12[[#This Row],[Extended cost]]*$O$2</f>
        <v>0</v>
      </c>
      <c r="L57" s="70">
        <f>Table12[[#This Row],[Extended cost]]+Table12[[#This Row],[Profit]]</f>
        <v>0</v>
      </c>
    </row>
    <row r="58" spans="2:12" x14ac:dyDescent="0.35">
      <c r="B58" t="s">
        <v>502</v>
      </c>
      <c r="C58" t="s">
        <v>79</v>
      </c>
      <c r="E58" s="8"/>
      <c r="F58" s="37"/>
      <c r="G58" s="76"/>
      <c r="H58" s="73"/>
      <c r="I58" s="70"/>
      <c r="J58" s="70">
        <f>Table12[[#This Row],[Quantity]]*Table12[[#This Row],[Unit cost ]]</f>
        <v>0</v>
      </c>
      <c r="K58" s="70">
        <f>Table12[[#This Row],[Extended cost]]*$O$2</f>
        <v>0</v>
      </c>
      <c r="L58" s="70">
        <f>Table12[[#This Row],[Extended cost]]+Table12[[#This Row],[Profit]]</f>
        <v>0</v>
      </c>
    </row>
    <row r="59" spans="2:12" x14ac:dyDescent="0.35">
      <c r="B59" t="s">
        <v>503</v>
      </c>
      <c r="C59" t="s">
        <v>79</v>
      </c>
      <c r="E59" s="8"/>
      <c r="F59" s="37"/>
      <c r="G59" s="76"/>
      <c r="H59" s="73"/>
      <c r="I59" s="70"/>
      <c r="J59" s="70">
        <f>Table12[[#This Row],[Quantity]]*Table12[[#This Row],[Unit cost ]]</f>
        <v>0</v>
      </c>
      <c r="K59" s="70">
        <f>Table12[[#This Row],[Extended cost]]*$O$2</f>
        <v>0</v>
      </c>
      <c r="L59" s="70">
        <f>Table12[[#This Row],[Extended cost]]+Table12[[#This Row],[Profit]]</f>
        <v>0</v>
      </c>
    </row>
    <row r="60" spans="2:12" x14ac:dyDescent="0.35">
      <c r="B60" t="s">
        <v>504</v>
      </c>
      <c r="C60" t="s">
        <v>79</v>
      </c>
      <c r="E60" s="8"/>
      <c r="F60" s="37"/>
      <c r="G60" s="76"/>
      <c r="H60" s="73"/>
      <c r="I60" s="70"/>
      <c r="J60" s="70">
        <f>Table12[[#This Row],[Quantity]]*Table12[[#This Row],[Unit cost ]]</f>
        <v>0</v>
      </c>
      <c r="K60" s="70">
        <f>Table12[[#This Row],[Extended cost]]*$O$2</f>
        <v>0</v>
      </c>
      <c r="L60" s="70">
        <f>Table12[[#This Row],[Extended cost]]+Table12[[#This Row],[Profit]]</f>
        <v>0</v>
      </c>
    </row>
    <row r="61" spans="2:12" x14ac:dyDescent="0.35">
      <c r="B61" t="s">
        <v>505</v>
      </c>
      <c r="C61" t="s">
        <v>79</v>
      </c>
      <c r="E61" s="8"/>
      <c r="F61" s="37"/>
      <c r="G61" s="76"/>
      <c r="H61" s="73"/>
      <c r="I61" s="70"/>
      <c r="J61" s="70">
        <f>Table12[[#This Row],[Quantity]]*Table12[[#This Row],[Unit cost ]]</f>
        <v>0</v>
      </c>
      <c r="K61" s="70">
        <f>Table12[[#This Row],[Extended cost]]*$O$2</f>
        <v>0</v>
      </c>
      <c r="L61" s="70">
        <f>Table12[[#This Row],[Extended cost]]+Table12[[#This Row],[Profit]]</f>
        <v>0</v>
      </c>
    </row>
    <row r="62" spans="2:12" x14ac:dyDescent="0.35">
      <c r="B62" t="s">
        <v>506</v>
      </c>
      <c r="C62" t="s">
        <v>79</v>
      </c>
      <c r="E62" s="8"/>
      <c r="F62" s="37"/>
      <c r="G62" s="76"/>
      <c r="H62" s="73"/>
      <c r="I62" s="70"/>
      <c r="J62" s="70">
        <f>Table12[[#This Row],[Quantity]]*Table12[[#This Row],[Unit cost ]]</f>
        <v>0</v>
      </c>
      <c r="K62" s="70">
        <f>Table12[[#This Row],[Extended cost]]*$O$2</f>
        <v>0</v>
      </c>
      <c r="L62" s="70">
        <f>Table12[[#This Row],[Extended cost]]+Table12[[#This Row],[Profit]]</f>
        <v>0</v>
      </c>
    </row>
    <row r="63" spans="2:12" x14ac:dyDescent="0.35">
      <c r="B63" t="s">
        <v>532</v>
      </c>
      <c r="C63" t="s">
        <v>79</v>
      </c>
      <c r="E63" s="8"/>
      <c r="F63" s="37"/>
      <c r="G63" s="76"/>
      <c r="H63" s="73"/>
      <c r="I63" s="70"/>
      <c r="J63" s="70">
        <f>Table12[[#This Row],[Quantity]]*Table12[[#This Row],[Unit cost ]]</f>
        <v>0</v>
      </c>
      <c r="K63" s="70">
        <f>Table12[[#This Row],[Extended cost]]*$O$2</f>
        <v>0</v>
      </c>
      <c r="L63" s="70">
        <f>Table12[[#This Row],[Extended cost]]+Table12[[#This Row],[Profit]]</f>
        <v>0</v>
      </c>
    </row>
    <row r="64" spans="2:12" x14ac:dyDescent="0.35">
      <c r="B64" t="s">
        <v>507</v>
      </c>
      <c r="C64" t="s">
        <v>79</v>
      </c>
      <c r="E64" s="8"/>
      <c r="F64" s="37"/>
      <c r="G64" s="76"/>
      <c r="H64" s="73"/>
      <c r="I64" s="70"/>
      <c r="J64" s="70">
        <f>Table12[[#This Row],[Quantity]]*Table12[[#This Row],[Unit cost ]]</f>
        <v>0</v>
      </c>
      <c r="K64" s="70">
        <f>Table12[[#This Row],[Extended cost]]*$O$2</f>
        <v>0</v>
      </c>
      <c r="L64" s="70">
        <f>Table12[[#This Row],[Extended cost]]+Table12[[#This Row],[Profit]]</f>
        <v>0</v>
      </c>
    </row>
    <row r="65" spans="2:12" x14ac:dyDescent="0.35">
      <c r="B65" t="s">
        <v>508</v>
      </c>
      <c r="C65" t="s">
        <v>79</v>
      </c>
      <c r="E65" s="8"/>
      <c r="F65" s="37"/>
      <c r="G65" s="76"/>
      <c r="H65" s="73"/>
      <c r="I65" s="70"/>
      <c r="J65" s="70">
        <f>Table12[[#This Row],[Quantity]]*Table12[[#This Row],[Unit cost ]]</f>
        <v>0</v>
      </c>
      <c r="K65" s="70">
        <f>Table12[[#This Row],[Extended cost]]*$O$2</f>
        <v>0</v>
      </c>
      <c r="L65" s="70">
        <f>Table12[[#This Row],[Extended cost]]+Table12[[#This Row],[Profit]]</f>
        <v>0</v>
      </c>
    </row>
    <row r="66" spans="2:12" x14ac:dyDescent="0.35">
      <c r="B66" t="s">
        <v>509</v>
      </c>
      <c r="C66" t="s">
        <v>79</v>
      </c>
      <c r="E66" s="8"/>
      <c r="F66" s="37"/>
      <c r="G66" s="76"/>
      <c r="H66" s="73"/>
      <c r="I66" s="70"/>
      <c r="J66" s="70">
        <f>Table12[[#This Row],[Quantity]]*Table12[[#This Row],[Unit cost ]]</f>
        <v>0</v>
      </c>
      <c r="K66" s="70">
        <f>Table12[[#This Row],[Extended cost]]*$O$2</f>
        <v>0</v>
      </c>
      <c r="L66" s="70">
        <f>Table12[[#This Row],[Extended cost]]+Table12[[#This Row],[Profit]]</f>
        <v>0</v>
      </c>
    </row>
    <row r="67" spans="2:12" x14ac:dyDescent="0.35">
      <c r="B67" t="s">
        <v>510</v>
      </c>
      <c r="C67" t="s">
        <v>79</v>
      </c>
      <c r="E67" s="8"/>
      <c r="F67" s="37"/>
      <c r="G67" s="76"/>
      <c r="H67" s="73"/>
      <c r="I67" s="70"/>
      <c r="J67" s="70">
        <f>Table12[[#This Row],[Quantity]]*Table12[[#This Row],[Unit cost ]]</f>
        <v>0</v>
      </c>
      <c r="K67" s="70">
        <f>Table12[[#This Row],[Extended cost]]*$O$2</f>
        <v>0</v>
      </c>
      <c r="L67" s="70">
        <f>Table12[[#This Row],[Extended cost]]+Table12[[#This Row],[Profit]]</f>
        <v>0</v>
      </c>
    </row>
    <row r="68" spans="2:12" x14ac:dyDescent="0.35">
      <c r="B68" t="s">
        <v>511</v>
      </c>
      <c r="C68" t="s">
        <v>79</v>
      </c>
      <c r="E68" s="8"/>
      <c r="F68" s="37"/>
      <c r="G68" s="76"/>
      <c r="H68" s="73"/>
      <c r="I68" s="70"/>
      <c r="J68" s="70">
        <f>Table12[[#This Row],[Quantity]]*Table12[[#This Row],[Unit cost ]]</f>
        <v>0</v>
      </c>
      <c r="K68" s="70">
        <f>Table12[[#This Row],[Extended cost]]*$O$2</f>
        <v>0</v>
      </c>
      <c r="L68" s="70">
        <f>Table12[[#This Row],[Extended cost]]+Table12[[#This Row],[Profit]]</f>
        <v>0</v>
      </c>
    </row>
    <row r="69" spans="2:12" x14ac:dyDescent="0.35">
      <c r="B69" t="s">
        <v>512</v>
      </c>
      <c r="C69" t="s">
        <v>79</v>
      </c>
      <c r="E69" s="8"/>
      <c r="F69" s="37"/>
      <c r="G69" s="76"/>
      <c r="H69" s="73"/>
      <c r="I69" s="70"/>
      <c r="J69" s="70">
        <f>Table12[[#This Row],[Quantity]]*Table12[[#This Row],[Unit cost ]]</f>
        <v>0</v>
      </c>
      <c r="K69" s="70">
        <f>Table12[[#This Row],[Extended cost]]*$O$2</f>
        <v>0</v>
      </c>
      <c r="L69" s="70">
        <f>Table12[[#This Row],[Extended cost]]+Table12[[#This Row],[Profit]]</f>
        <v>0</v>
      </c>
    </row>
    <row r="70" spans="2:12" x14ac:dyDescent="0.35">
      <c r="B70" t="s">
        <v>513</v>
      </c>
      <c r="C70" t="s">
        <v>79</v>
      </c>
      <c r="E70" s="8"/>
      <c r="F70" s="37"/>
      <c r="G70" s="76"/>
      <c r="H70" s="73"/>
      <c r="I70" s="70"/>
      <c r="J70" s="70">
        <f>Table12[[#This Row],[Quantity]]*Table12[[#This Row],[Unit cost ]]</f>
        <v>0</v>
      </c>
      <c r="K70" s="70">
        <f>Table12[[#This Row],[Extended cost]]*$O$2</f>
        <v>0</v>
      </c>
      <c r="L70" s="70">
        <f>Table12[[#This Row],[Extended cost]]+Table12[[#This Row],[Profit]]</f>
        <v>0</v>
      </c>
    </row>
    <row r="71" spans="2:12" x14ac:dyDescent="0.35">
      <c r="B71" t="s">
        <v>514</v>
      </c>
      <c r="C71" t="s">
        <v>79</v>
      </c>
      <c r="E71" s="8"/>
      <c r="F71" s="37"/>
      <c r="G71" s="76"/>
      <c r="H71" s="73"/>
      <c r="I71" s="70"/>
      <c r="J71" s="70">
        <f>Table12[[#This Row],[Quantity]]*Table12[[#This Row],[Unit cost ]]</f>
        <v>0</v>
      </c>
      <c r="K71" s="70">
        <f>Table12[[#This Row],[Extended cost]]*$O$2</f>
        <v>0</v>
      </c>
      <c r="L71" s="70">
        <f>Table12[[#This Row],[Extended cost]]+Table12[[#This Row],[Profit]]</f>
        <v>0</v>
      </c>
    </row>
    <row r="72" spans="2:12" x14ac:dyDescent="0.35">
      <c r="B72" t="s">
        <v>515</v>
      </c>
      <c r="C72" t="s">
        <v>79</v>
      </c>
      <c r="E72" s="8"/>
      <c r="F72" s="37"/>
      <c r="G72" s="76"/>
      <c r="H72" s="73"/>
      <c r="I72" s="70"/>
      <c r="J72" s="70">
        <f>Table12[[#This Row],[Quantity]]*Table12[[#This Row],[Unit cost ]]</f>
        <v>0</v>
      </c>
      <c r="K72" s="70">
        <f>Table12[[#This Row],[Extended cost]]*$O$2</f>
        <v>0</v>
      </c>
      <c r="L72" s="70">
        <f>Table12[[#This Row],[Extended cost]]+Table12[[#This Row],[Profit]]</f>
        <v>0</v>
      </c>
    </row>
    <row r="73" spans="2:12" x14ac:dyDescent="0.35">
      <c r="B73" t="s">
        <v>533</v>
      </c>
      <c r="C73" t="s">
        <v>79</v>
      </c>
      <c r="E73" s="8"/>
      <c r="F73" s="37"/>
      <c r="G73" s="76"/>
      <c r="H73" s="73"/>
      <c r="I73" s="70"/>
      <c r="J73" s="70">
        <f>Table12[[#This Row],[Quantity]]*Table12[[#This Row],[Unit cost ]]</f>
        <v>0</v>
      </c>
      <c r="K73" s="70">
        <f>Table12[[#This Row],[Extended cost]]*$O$2</f>
        <v>0</v>
      </c>
      <c r="L73" s="70">
        <f>Table12[[#This Row],[Extended cost]]+Table12[[#This Row],[Profit]]</f>
        <v>0</v>
      </c>
    </row>
    <row r="74" spans="2:12" x14ac:dyDescent="0.35">
      <c r="B74" t="s">
        <v>58</v>
      </c>
      <c r="I74" s="215"/>
      <c r="J74" s="215"/>
      <c r="K74" s="215"/>
      <c r="L74" s="215">
        <f>SUBTOTAL(109,Table12[Total Cost])</f>
        <v>0</v>
      </c>
    </row>
    <row r="75" spans="2:12" x14ac:dyDescent="0.35">
      <c r="B75" s="203" t="s">
        <v>360</v>
      </c>
    </row>
  </sheetData>
  <mergeCells count="1">
    <mergeCell ref="N1:O1"/>
  </mergeCells>
  <dataValidations count="2">
    <dataValidation type="list" allowBlank="1" showInputMessage="1" showErrorMessage="1" sqref="B3:B73">
      <formula1>Clin_List</formula1>
    </dataValidation>
    <dataValidation type="list" allowBlank="1" showInputMessage="1" showErrorMessage="1" sqref="F3:F7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D42" sqref="D42"/>
    </sheetView>
  </sheetViews>
  <sheetFormatPr defaultRowHeight="14.5" x14ac:dyDescent="0.35"/>
  <cols>
    <col min="1" max="1" width="1.7265625" customWidth="1"/>
    <col min="2" max="2" width="28.54296875" bestFit="1" customWidth="1"/>
    <col min="3" max="3" width="15.7265625" bestFit="1" customWidth="1"/>
    <col min="4" max="7" width="25.7265625" customWidth="1"/>
    <col min="8" max="8" width="26.1796875" bestFit="1" customWidth="1"/>
    <col min="9" max="9" width="50" bestFit="1" customWidth="1"/>
    <col min="10" max="10" width="3.54296875" bestFit="1" customWidth="1"/>
  </cols>
  <sheetData>
    <row r="1" spans="2:8" ht="48.5" x14ac:dyDescent="0.35">
      <c r="B1" s="56" t="s">
        <v>105</v>
      </c>
      <c r="C1" s="56" t="s">
        <v>101</v>
      </c>
      <c r="D1" s="56" t="s">
        <v>103</v>
      </c>
      <c r="F1" s="169" t="s">
        <v>97</v>
      </c>
      <c r="G1" s="40"/>
      <c r="H1" s="40"/>
    </row>
    <row r="2" spans="2:8" x14ac:dyDescent="0.35">
      <c r="B2" s="55" t="s">
        <v>14</v>
      </c>
      <c r="C2" s="55" t="s">
        <v>102</v>
      </c>
      <c r="D2" s="55" t="s">
        <v>21</v>
      </c>
      <c r="F2" s="50" t="s">
        <v>9</v>
      </c>
      <c r="G2" s="50" t="s">
        <v>10</v>
      </c>
      <c r="H2" s="50"/>
    </row>
    <row r="3" spans="2:8" x14ac:dyDescent="0.35">
      <c r="B3" s="166" t="s">
        <v>104</v>
      </c>
      <c r="C3" s="166"/>
      <c r="D3" s="167">
        <v>0</v>
      </c>
      <c r="F3" s="51" t="s">
        <v>75</v>
      </c>
      <c r="G3" s="51"/>
      <c r="H3" s="52">
        <v>0.02</v>
      </c>
    </row>
    <row r="4" spans="2:8" x14ac:dyDescent="0.35">
      <c r="B4" s="166" t="s">
        <v>104</v>
      </c>
      <c r="C4" s="166"/>
      <c r="D4" s="167">
        <v>0</v>
      </c>
      <c r="F4" s="51" t="s">
        <v>50</v>
      </c>
      <c r="G4" s="51"/>
      <c r="H4" s="52">
        <v>0.02</v>
      </c>
    </row>
    <row r="5" spans="2:8" x14ac:dyDescent="0.35">
      <c r="B5" s="166" t="s">
        <v>104</v>
      </c>
      <c r="C5" s="166"/>
      <c r="D5" s="167">
        <v>0</v>
      </c>
      <c r="F5" s="51" t="s">
        <v>17</v>
      </c>
      <c r="G5" s="51"/>
      <c r="H5" s="52">
        <v>0.02</v>
      </c>
    </row>
    <row r="6" spans="2:8" ht="22" x14ac:dyDescent="0.35">
      <c r="B6" s="166"/>
      <c r="C6" s="166"/>
      <c r="D6" s="167"/>
      <c r="F6" s="51" t="s">
        <v>98</v>
      </c>
      <c r="G6" s="170" t="s">
        <v>128</v>
      </c>
      <c r="H6" s="52" t="s">
        <v>99</v>
      </c>
    </row>
    <row r="7" spans="2:8" x14ac:dyDescent="0.35">
      <c r="B7" s="166"/>
      <c r="C7" s="166"/>
      <c r="D7" s="168"/>
    </row>
    <row r="8" spans="2:8" x14ac:dyDescent="0.35">
      <c r="B8" s="166"/>
      <c r="C8" s="166"/>
      <c r="D8" s="168"/>
    </row>
    <row r="9" spans="2:8" x14ac:dyDescent="0.35">
      <c r="B9" s="166"/>
      <c r="C9" s="166"/>
      <c r="D9" s="167"/>
    </row>
    <row r="10" spans="2:8" s="2" customFormat="1" x14ac:dyDescent="0.35">
      <c r="B10"/>
      <c r="C10"/>
      <c r="D10"/>
      <c r="E10" s="3"/>
      <c r="F10" s="3"/>
      <c r="G10" s="3"/>
    </row>
    <row r="11" spans="2:8" x14ac:dyDescent="0.35">
      <c r="B11" s="53" t="s">
        <v>100</v>
      </c>
      <c r="C11" s="3"/>
      <c r="D11" s="3"/>
    </row>
    <row r="12" spans="2:8" x14ac:dyDescent="0.35">
      <c r="B12" s="54" t="s">
        <v>50</v>
      </c>
      <c r="C12" s="7"/>
    </row>
    <row r="13" spans="2:8" x14ac:dyDescent="0.35">
      <c r="B13" s="54" t="s">
        <v>75</v>
      </c>
    </row>
    <row r="14" spans="2:8" x14ac:dyDescent="0.35">
      <c r="B14" s="54" t="s">
        <v>11</v>
      </c>
    </row>
    <row r="15" spans="2:8" x14ac:dyDescent="0.35">
      <c r="B15" s="54" t="s">
        <v>76</v>
      </c>
    </row>
    <row r="16" spans="2:8" x14ac:dyDescent="0.35">
      <c r="B16" s="54" t="s">
        <v>90</v>
      </c>
    </row>
    <row r="17" spans="2:2" x14ac:dyDescent="0.35">
      <c r="B17" s="54" t="s">
        <v>91</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workbookViewId="0"/>
  </sheetViews>
  <sheetFormatPr defaultRowHeight="14.5" x14ac:dyDescent="0.35"/>
  <cols>
    <col min="1" max="1" width="13.7265625" customWidth="1"/>
    <col min="2" max="2" width="10.54296875" bestFit="1" customWidth="1"/>
    <col min="3" max="3" width="13.26953125" customWidth="1"/>
    <col min="4" max="5" width="10.54296875" bestFit="1" customWidth="1"/>
    <col min="8" max="8" width="11.1796875" bestFit="1" customWidth="1"/>
  </cols>
  <sheetData>
    <row r="1" spans="1:5" x14ac:dyDescent="0.35">
      <c r="A1" s="173" t="s">
        <v>65</v>
      </c>
    </row>
    <row r="3" spans="1:5" x14ac:dyDescent="0.35">
      <c r="A3" s="1" t="s">
        <v>66</v>
      </c>
    </row>
    <row r="4" spans="1:5" x14ac:dyDescent="0.35">
      <c r="A4" s="1" t="s">
        <v>112</v>
      </c>
    </row>
    <row r="5" spans="1:5" x14ac:dyDescent="0.35">
      <c r="A5" s="1"/>
    </row>
    <row r="6" spans="1:5" ht="29" x14ac:dyDescent="0.35">
      <c r="A6" s="3" t="s">
        <v>302</v>
      </c>
      <c r="B6" s="3" t="s">
        <v>6</v>
      </c>
      <c r="C6" s="3" t="s">
        <v>67</v>
      </c>
      <c r="D6" s="3" t="s">
        <v>68</v>
      </c>
      <c r="E6" s="3" t="s">
        <v>70</v>
      </c>
    </row>
    <row r="7" spans="1:5" x14ac:dyDescent="0.35">
      <c r="B7" s="64"/>
      <c r="C7" s="64"/>
      <c r="D7" s="64"/>
      <c r="E7" s="64"/>
    </row>
    <row r="8" spans="1:5" x14ac:dyDescent="0.35">
      <c r="A8" t="s">
        <v>148</v>
      </c>
      <c r="B8" s="64" t="e">
        <f>INDEX(Labour!AB:AB,MATCH($A8,Labour!B:B,0))</f>
        <v>#N/A</v>
      </c>
      <c r="C8" s="64" t="e">
        <f>INDEX(Material!AB:AB,MATCH($A8,Material!B:B,0))</f>
        <v>#N/A</v>
      </c>
      <c r="D8" s="64" t="e">
        <f>INDEX(Travel!M:M,MATCH($A8,Travel!B:B,0))</f>
        <v>#N/A</v>
      </c>
      <c r="E8" s="64" t="e">
        <f>INDEX(ODC!L:L,MATCH($A8,ODC!B:B,0))</f>
        <v>#N/A</v>
      </c>
    </row>
    <row r="9" spans="1:5" x14ac:dyDescent="0.35">
      <c r="A9" t="s">
        <v>149</v>
      </c>
      <c r="B9" s="64" t="e">
        <f>INDEX(Labour!AB:AB,MATCH($A9,Labour!B:B,0))</f>
        <v>#N/A</v>
      </c>
      <c r="C9" s="64" t="e">
        <f>INDEX(Material!AB:AB,MATCH($A9,Material!B:B,0))</f>
        <v>#N/A</v>
      </c>
      <c r="D9" s="64" t="e">
        <f>INDEX(Travel!M:M,MATCH($A9,Travel!B:B,0))</f>
        <v>#N/A</v>
      </c>
      <c r="E9" s="64" t="e">
        <f>INDEX(ODC!L:L,MATCH($A9,ODC!B:B,0))</f>
        <v>#N/A</v>
      </c>
    </row>
    <row r="10" spans="1:5" x14ac:dyDescent="0.35">
      <c r="A10" t="s">
        <v>150</v>
      </c>
      <c r="B10" s="64" t="e">
        <f>INDEX(Labour!AB:AB,MATCH($A10,Labour!B:B,0))</f>
        <v>#N/A</v>
      </c>
      <c r="C10" s="64" t="e">
        <f>INDEX(Material!AB:AB,MATCH($A10,Material!B:B,0))</f>
        <v>#N/A</v>
      </c>
      <c r="D10" s="64" t="e">
        <f>INDEX(Travel!M:M,MATCH($A10,Travel!B:B,0))</f>
        <v>#N/A</v>
      </c>
      <c r="E10" s="64" t="e">
        <f>INDEX(ODC!L:L,MATCH($A10,ODC!B:B,0))</f>
        <v>#N/A</v>
      </c>
    </row>
    <row r="11" spans="1:5" x14ac:dyDescent="0.35">
      <c r="A11" t="s">
        <v>280</v>
      </c>
      <c r="B11" s="64" t="e">
        <f>INDEX(Labour!AB:AB,MATCH($A11,Labour!B:B,0))</f>
        <v>#N/A</v>
      </c>
      <c r="C11" s="64" t="e">
        <f>INDEX(Material!AB:AB,MATCH($A11,Material!B:B,0))</f>
        <v>#N/A</v>
      </c>
      <c r="D11" s="64" t="e">
        <f>INDEX(Travel!M:M,MATCH($A11,Travel!B:B,0))</f>
        <v>#N/A</v>
      </c>
      <c r="E11" s="64" t="e">
        <f>INDEX(ODC!L:L,MATCH($A11,ODC!B:B,0))</f>
        <v>#N/A</v>
      </c>
    </row>
    <row r="12" spans="1:5" x14ac:dyDescent="0.35">
      <c r="A12" t="s">
        <v>281</v>
      </c>
      <c r="B12" s="64" t="e">
        <f>INDEX(Labour!AB:AB,MATCH($A12,Labour!B:B,0))</f>
        <v>#N/A</v>
      </c>
      <c r="C12" s="64" t="e">
        <f>INDEX(Material!AB:AB,MATCH($A12,Material!B:B,0))</f>
        <v>#N/A</v>
      </c>
      <c r="D12" s="64" t="e">
        <f>INDEX(Travel!M:M,MATCH($A12,Travel!B:B,0))</f>
        <v>#N/A</v>
      </c>
      <c r="E12" s="64" t="e">
        <f>INDEX(ODC!L:L,MATCH($A12,ODC!B:B,0))</f>
        <v>#N/A</v>
      </c>
    </row>
    <row r="13" spans="1:5" x14ac:dyDescent="0.35">
      <c r="A13" t="s">
        <v>282</v>
      </c>
      <c r="B13" s="64" t="e">
        <f>INDEX(Labour!AB:AB,MATCH($A13,Labour!B:B,0))</f>
        <v>#N/A</v>
      </c>
      <c r="C13" s="64" t="e">
        <f>INDEX(Material!AB:AB,MATCH($A13,Material!B:B,0))</f>
        <v>#N/A</v>
      </c>
      <c r="D13" s="64" t="e">
        <f>INDEX(Travel!M:M,MATCH($A13,Travel!B:B,0))</f>
        <v>#N/A</v>
      </c>
      <c r="E13" s="64" t="e">
        <f>INDEX(ODC!L:L,MATCH($A13,ODC!B:B,0))</f>
        <v>#N/A</v>
      </c>
    </row>
    <row r="14" spans="1:5" x14ac:dyDescent="0.35">
      <c r="A14" t="s">
        <v>151</v>
      </c>
      <c r="B14" s="64" t="e">
        <f>INDEX(Labour!AB:AB,MATCH($A14,Labour!B:B,0))</f>
        <v>#N/A</v>
      </c>
      <c r="C14" s="64" t="e">
        <f>INDEX(Material!AB:AB,MATCH($A14,Material!B:B,0))</f>
        <v>#N/A</v>
      </c>
      <c r="D14" s="64" t="e">
        <f>INDEX(Travel!M:M,MATCH($A14,Travel!B:B,0))</f>
        <v>#N/A</v>
      </c>
      <c r="E14" s="64" t="e">
        <f>INDEX(ODC!L:L,MATCH($A14,ODC!B:B,0))</f>
        <v>#N/A</v>
      </c>
    </row>
    <row r="15" spans="1:5" x14ac:dyDescent="0.35">
      <c r="A15" t="s">
        <v>152</v>
      </c>
      <c r="B15" s="64" t="e">
        <f>INDEX(Labour!AB:AB,MATCH($A15,Labour!B:B,0))</f>
        <v>#N/A</v>
      </c>
      <c r="C15" s="64" t="e">
        <f>INDEX(Material!AB:AB,MATCH($A15,Material!B:B,0))</f>
        <v>#N/A</v>
      </c>
      <c r="D15" s="64" t="e">
        <f>INDEX(Travel!M:M,MATCH($A15,Travel!B:B,0))</f>
        <v>#N/A</v>
      </c>
      <c r="E15" s="64" t="e">
        <f>INDEX(ODC!L:L,MATCH($A15,ODC!B:B,0))</f>
        <v>#N/A</v>
      </c>
    </row>
    <row r="16" spans="1:5" x14ac:dyDescent="0.35">
      <c r="A16" t="s">
        <v>283</v>
      </c>
      <c r="B16" s="64" t="e">
        <f>INDEX(Labour!AB:AB,MATCH($A16,Labour!B:B,0))</f>
        <v>#N/A</v>
      </c>
      <c r="C16" s="64" t="e">
        <f>INDEX(Material!AB:AB,MATCH($A16,Material!B:B,0))</f>
        <v>#N/A</v>
      </c>
      <c r="D16" s="64" t="e">
        <f>INDEX(Travel!M:M,MATCH($A16,Travel!B:B,0))</f>
        <v>#N/A</v>
      </c>
      <c r="E16" s="64" t="e">
        <f>INDEX(ODC!L:L,MATCH($A16,ODC!B:B,0))</f>
        <v>#N/A</v>
      </c>
    </row>
    <row r="17" spans="1:5" x14ac:dyDescent="0.35">
      <c r="A17" t="s">
        <v>153</v>
      </c>
      <c r="B17" s="64">
        <f>INDEX(Labour!AB:AB,MATCH($A17,Labour!B:B,0))</f>
        <v>0</v>
      </c>
      <c r="C17" s="64">
        <f>INDEX(Material!AB:AB,MATCH($A17,Material!B:B,0))</f>
        <v>0</v>
      </c>
      <c r="D17" s="64">
        <f>INDEX(Travel!M:M,MATCH($A17,Travel!B:B,0))</f>
        <v>0</v>
      </c>
      <c r="E17" s="64">
        <f>INDEX(ODC!L:L,MATCH($A17,ODC!B:B,0))</f>
        <v>0</v>
      </c>
    </row>
    <row r="18" spans="1:5" x14ac:dyDescent="0.35">
      <c r="A18" t="s">
        <v>154</v>
      </c>
      <c r="B18" s="64">
        <f>INDEX(Labour!AB:AB,MATCH($A18,Labour!B:B,0))</f>
        <v>0</v>
      </c>
      <c r="C18" s="64">
        <f>INDEX(Material!AB:AB,MATCH($A18,Material!B:B,0))</f>
        <v>0</v>
      </c>
      <c r="D18" s="64">
        <f>INDEX(Travel!M:M,MATCH($A18,Travel!B:B,0))</f>
        <v>0</v>
      </c>
      <c r="E18" s="64">
        <f>INDEX(ODC!L:L,MATCH($A18,ODC!B:B,0))</f>
        <v>0</v>
      </c>
    </row>
    <row r="19" spans="1:5" x14ac:dyDescent="0.35">
      <c r="A19" t="s">
        <v>155</v>
      </c>
      <c r="B19" s="64">
        <f>INDEX(Labour!AB:AB,MATCH($A19,Labour!B:B,0))</f>
        <v>0</v>
      </c>
      <c r="C19" s="64">
        <f>INDEX(Material!AB:AB,MATCH($A19,Material!B:B,0))</f>
        <v>0</v>
      </c>
      <c r="D19" s="64">
        <f>INDEX(Travel!M:M,MATCH($A19,Travel!B:B,0))</f>
        <v>0</v>
      </c>
      <c r="E19" s="64">
        <f>INDEX(ODC!L:L,MATCH($A19,ODC!B:B,0))</f>
        <v>0</v>
      </c>
    </row>
    <row r="20" spans="1:5" x14ac:dyDescent="0.35">
      <c r="A20" t="s">
        <v>284</v>
      </c>
      <c r="B20" s="64" t="e">
        <f>INDEX(Labour!AB:AB,MATCH($A20,Labour!B:B,0))</f>
        <v>#N/A</v>
      </c>
      <c r="C20" s="64" t="e">
        <f>INDEX(Material!AB:AB,MATCH($A20,Material!B:B,0))</f>
        <v>#N/A</v>
      </c>
      <c r="D20" s="64" t="e">
        <f>INDEX(Travel!M:M,MATCH($A20,Travel!B:B,0))</f>
        <v>#N/A</v>
      </c>
      <c r="E20" s="64" t="e">
        <f>INDEX(ODC!L:L,MATCH($A20,ODC!B:B,0))</f>
        <v>#N/A</v>
      </c>
    </row>
    <row r="21" spans="1:5" x14ac:dyDescent="0.35">
      <c r="A21" t="s">
        <v>285</v>
      </c>
      <c r="B21" s="64" t="e">
        <f>INDEX(Labour!AB:AB,MATCH($A21,Labour!B:B,0))</f>
        <v>#N/A</v>
      </c>
      <c r="C21" s="64" t="e">
        <f>INDEX(Material!AB:AB,MATCH($A21,Material!B:B,0))</f>
        <v>#N/A</v>
      </c>
      <c r="D21" s="64" t="e">
        <f>INDEX(Travel!M:M,MATCH($A21,Travel!B:B,0))</f>
        <v>#N/A</v>
      </c>
      <c r="E21" s="64" t="e">
        <f>INDEX(ODC!L:L,MATCH($A21,ODC!B:B,0))</f>
        <v>#N/A</v>
      </c>
    </row>
    <row r="22" spans="1:5" x14ac:dyDescent="0.35">
      <c r="A22" t="s">
        <v>286</v>
      </c>
      <c r="B22" s="64" t="e">
        <f>INDEX(Labour!AB:AB,MATCH($A22,Labour!B:B,0))</f>
        <v>#N/A</v>
      </c>
      <c r="C22" s="64" t="e">
        <f>INDEX(Material!AB:AB,MATCH($A22,Material!B:B,0))</f>
        <v>#N/A</v>
      </c>
      <c r="D22" s="64" t="e">
        <f>INDEX(Travel!M:M,MATCH($A22,Travel!B:B,0))</f>
        <v>#N/A</v>
      </c>
      <c r="E22" s="64" t="e">
        <f>INDEX(ODC!L:L,MATCH($A22,ODC!B:B,0))</f>
        <v>#N/A</v>
      </c>
    </row>
    <row r="23" spans="1:5" x14ac:dyDescent="0.35">
      <c r="A23" t="s">
        <v>156</v>
      </c>
      <c r="B23" s="64" t="e">
        <f>INDEX(Labour!AB:AB,MATCH($A23,Labour!B:B,0))</f>
        <v>#N/A</v>
      </c>
      <c r="C23" s="64" t="e">
        <f>INDEX(Material!AB:AB,MATCH($A23,Material!B:B,0))</f>
        <v>#N/A</v>
      </c>
      <c r="D23" s="64" t="e">
        <f>INDEX(Travel!M:M,MATCH($A23,Travel!B:B,0))</f>
        <v>#N/A</v>
      </c>
      <c r="E23" s="64" t="e">
        <f>INDEX(ODC!L:L,MATCH($A23,ODC!B:B,0))</f>
        <v>#N/A</v>
      </c>
    </row>
    <row r="24" spans="1:5" x14ac:dyDescent="0.35">
      <c r="A24" t="s">
        <v>157</v>
      </c>
      <c r="B24" s="64" t="e">
        <f>INDEX(Labour!AB:AB,MATCH($A24,Labour!B:B,0))</f>
        <v>#N/A</v>
      </c>
      <c r="C24" s="64" t="e">
        <f>INDEX(Material!AB:AB,MATCH($A24,Material!B:B,0))</f>
        <v>#N/A</v>
      </c>
      <c r="D24" s="64" t="e">
        <f>INDEX(Travel!M:M,MATCH($A24,Travel!B:B,0))</f>
        <v>#N/A</v>
      </c>
      <c r="E24" s="64" t="e">
        <f>INDEX(ODC!L:L,MATCH($A24,ODC!B:B,0))</f>
        <v>#N/A</v>
      </c>
    </row>
    <row r="25" spans="1:5" x14ac:dyDescent="0.35">
      <c r="A25" t="s">
        <v>287</v>
      </c>
      <c r="B25" s="64" t="e">
        <f>INDEX(Labour!AB:AB,MATCH($A25,Labour!B:B,0))</f>
        <v>#N/A</v>
      </c>
      <c r="C25" s="64" t="e">
        <f>INDEX(Material!AB:AB,MATCH($A25,Material!B:B,0))</f>
        <v>#N/A</v>
      </c>
      <c r="D25" s="64" t="e">
        <f>INDEX(Travel!M:M,MATCH($A25,Travel!B:B,0))</f>
        <v>#N/A</v>
      </c>
      <c r="E25" s="64" t="e">
        <f>INDEX(ODC!L:L,MATCH($A25,ODC!B:B,0))</f>
        <v>#N/A</v>
      </c>
    </row>
    <row r="26" spans="1:5" x14ac:dyDescent="0.35">
      <c r="A26" t="s">
        <v>158</v>
      </c>
      <c r="B26" s="64">
        <f>INDEX(Labour!AB:AB,MATCH($A26,Labour!B:B,0))</f>
        <v>0</v>
      </c>
      <c r="C26" s="64">
        <f>INDEX(Material!AB:AB,MATCH($A26,Material!B:B,0))</f>
        <v>0</v>
      </c>
      <c r="D26" s="64">
        <f>INDEX(Travel!M:M,MATCH($A26,Travel!B:B,0))</f>
        <v>0</v>
      </c>
      <c r="E26" s="64">
        <f>INDEX(ODC!L:L,MATCH($A26,ODC!B:B,0))</f>
        <v>0</v>
      </c>
    </row>
    <row r="27" spans="1:5" x14ac:dyDescent="0.35">
      <c r="A27" t="s">
        <v>159</v>
      </c>
      <c r="B27" s="64">
        <f>INDEX(Labour!AB:AB,MATCH($A27,Labour!B:B,0))</f>
        <v>0</v>
      </c>
      <c r="C27" s="64">
        <f>INDEX(Material!AB:AB,MATCH($A27,Material!B:B,0))</f>
        <v>0</v>
      </c>
      <c r="D27" s="64">
        <f>INDEX(Travel!M:M,MATCH($A27,Travel!B:B,0))</f>
        <v>0</v>
      </c>
      <c r="E27" s="64">
        <f>INDEX(ODC!L:L,MATCH($A27,ODC!B:B,0))</f>
        <v>0</v>
      </c>
    </row>
    <row r="28" spans="1:5" x14ac:dyDescent="0.35">
      <c r="A28" t="s">
        <v>160</v>
      </c>
      <c r="B28" s="64">
        <f>INDEX(Labour!AB:AB,MATCH($A28,Labour!B:B,0))</f>
        <v>0</v>
      </c>
      <c r="C28" s="64">
        <f>INDEX(Material!AB:AB,MATCH($A28,Material!B:B,0))</f>
        <v>0</v>
      </c>
      <c r="D28" s="64">
        <f>INDEX(Travel!M:M,MATCH($A28,Travel!B:B,0))</f>
        <v>0</v>
      </c>
      <c r="E28" s="64">
        <f>INDEX(ODC!L:L,MATCH($A28,ODC!B:B,0))</f>
        <v>0</v>
      </c>
    </row>
    <row r="29" spans="1:5" x14ac:dyDescent="0.35">
      <c r="A29" t="s">
        <v>161</v>
      </c>
      <c r="B29" s="64" t="e">
        <f>INDEX(Labour!AB:AB,MATCH($A29,Labour!B:B,0))</f>
        <v>#N/A</v>
      </c>
      <c r="C29" s="64" t="e">
        <f>INDEX(Material!AB:AB,MATCH($A29,Material!B:B,0))</f>
        <v>#N/A</v>
      </c>
      <c r="D29" s="64" t="e">
        <f>INDEX(Travel!M:M,MATCH($A29,Travel!B:B,0))</f>
        <v>#N/A</v>
      </c>
      <c r="E29" s="64" t="e">
        <f>INDEX(ODC!L:L,MATCH($A29,ODC!B:B,0))</f>
        <v>#N/A</v>
      </c>
    </row>
    <row r="30" spans="1:5" x14ac:dyDescent="0.35">
      <c r="A30" t="s">
        <v>288</v>
      </c>
      <c r="B30" s="64" t="e">
        <f>INDEX(Labour!AB:AB,MATCH($A30,Labour!B:B,0))</f>
        <v>#N/A</v>
      </c>
      <c r="C30" s="64" t="e">
        <f>INDEX(Material!AB:AB,MATCH($A30,Material!B:B,0))</f>
        <v>#N/A</v>
      </c>
      <c r="D30" s="64" t="e">
        <f>INDEX(Travel!M:M,MATCH($A30,Travel!B:B,0))</f>
        <v>#N/A</v>
      </c>
      <c r="E30" s="64" t="e">
        <f>INDEX(ODC!L:L,MATCH($A30,ODC!B:B,0))</f>
        <v>#N/A</v>
      </c>
    </row>
    <row r="31" spans="1:5" x14ac:dyDescent="0.35">
      <c r="A31" t="s">
        <v>289</v>
      </c>
      <c r="B31" s="64" t="e">
        <f>INDEX(Labour!AB:AB,MATCH($A31,Labour!B:B,0))</f>
        <v>#N/A</v>
      </c>
      <c r="C31" s="64" t="e">
        <f>INDEX(Material!AB:AB,MATCH($A31,Material!B:B,0))</f>
        <v>#N/A</v>
      </c>
      <c r="D31" s="64" t="e">
        <f>INDEX(Travel!M:M,MATCH($A31,Travel!B:B,0))</f>
        <v>#N/A</v>
      </c>
      <c r="E31" s="64" t="e">
        <f>INDEX(ODC!L:L,MATCH($A31,ODC!B:B,0))</f>
        <v>#N/A</v>
      </c>
    </row>
    <row r="32" spans="1:5" x14ac:dyDescent="0.35">
      <c r="A32" t="s">
        <v>162</v>
      </c>
      <c r="B32" s="64" t="e">
        <f>INDEX(Labour!AB:AB,MATCH($A32,Labour!B:B,0))</f>
        <v>#N/A</v>
      </c>
      <c r="C32" s="64" t="e">
        <f>INDEX(Material!AB:AB,MATCH($A32,Material!B:B,0))</f>
        <v>#N/A</v>
      </c>
      <c r="D32" s="64" t="e">
        <f>INDEX(Travel!M:M,MATCH($A32,Travel!B:B,0))</f>
        <v>#N/A</v>
      </c>
      <c r="E32" s="64" t="e">
        <f>INDEX(ODC!L:L,MATCH($A32,ODC!B:B,0))</f>
        <v>#N/A</v>
      </c>
    </row>
    <row r="33" spans="1:5" x14ac:dyDescent="0.35">
      <c r="A33" t="s">
        <v>163</v>
      </c>
      <c r="B33" s="64" t="e">
        <f>INDEX(Labour!AB:AB,MATCH($A33,Labour!B:B,0))</f>
        <v>#N/A</v>
      </c>
      <c r="C33" s="64" t="e">
        <f>INDEX(Material!AB:AB,MATCH($A33,Material!B:B,0))</f>
        <v>#N/A</v>
      </c>
      <c r="D33" s="64" t="e">
        <f>INDEX(Travel!M:M,MATCH($A33,Travel!B:B,0))</f>
        <v>#N/A</v>
      </c>
      <c r="E33" s="64" t="e">
        <f>INDEX(ODC!L:L,MATCH($A33,ODC!B:B,0))</f>
        <v>#N/A</v>
      </c>
    </row>
    <row r="34" spans="1:5" x14ac:dyDescent="0.35">
      <c r="A34" t="s">
        <v>290</v>
      </c>
      <c r="B34" s="64" t="e">
        <f>INDEX(Labour!AB:AB,MATCH($A34,Labour!B:B,0))</f>
        <v>#N/A</v>
      </c>
      <c r="C34" s="64" t="e">
        <f>INDEX(Material!AB:AB,MATCH($A34,Material!B:B,0))</f>
        <v>#N/A</v>
      </c>
      <c r="D34" s="64" t="e">
        <f>INDEX(Travel!M:M,MATCH($A34,Travel!B:B,0))</f>
        <v>#N/A</v>
      </c>
      <c r="E34" s="64" t="e">
        <f>INDEX(ODC!L:L,MATCH($A34,ODC!B:B,0))</f>
        <v>#N/A</v>
      </c>
    </row>
    <row r="35" spans="1:5" x14ac:dyDescent="0.35">
      <c r="A35" t="s">
        <v>164</v>
      </c>
      <c r="B35" s="64" t="e">
        <f>INDEX(Labour!AB:AB,MATCH($A35,Labour!B:B,0))</f>
        <v>#N/A</v>
      </c>
      <c r="C35" s="64" t="e">
        <f>INDEX(Material!AB:AB,MATCH($A35,Material!B:B,0))</f>
        <v>#N/A</v>
      </c>
      <c r="D35" s="64" t="e">
        <f>INDEX(Travel!M:M,MATCH($A35,Travel!B:B,0))</f>
        <v>#N/A</v>
      </c>
      <c r="E35" s="64" t="e">
        <f>INDEX(ODC!L:L,MATCH($A35,ODC!B:B,0))</f>
        <v>#N/A</v>
      </c>
    </row>
    <row r="36" spans="1:5" x14ac:dyDescent="0.35">
      <c r="A36" t="s">
        <v>165</v>
      </c>
      <c r="B36" s="64" t="e">
        <f>INDEX(Labour!AB:AB,MATCH($A36,Labour!B:B,0))</f>
        <v>#N/A</v>
      </c>
      <c r="C36" s="64" t="e">
        <f>INDEX(Material!AB:AB,MATCH($A36,Material!B:B,0))</f>
        <v>#N/A</v>
      </c>
      <c r="D36" s="64" t="e">
        <f>INDEX(Travel!M:M,MATCH($A36,Travel!B:B,0))</f>
        <v>#N/A</v>
      </c>
      <c r="E36" s="64" t="e">
        <f>INDEX(ODC!L:L,MATCH($A36,ODC!B:B,0))</f>
        <v>#N/A</v>
      </c>
    </row>
    <row r="37" spans="1:5" x14ac:dyDescent="0.35">
      <c r="A37" t="s">
        <v>166</v>
      </c>
      <c r="B37" s="64" t="e">
        <f>INDEX(Labour!AB:AB,MATCH($A37,Labour!B:B,0))</f>
        <v>#N/A</v>
      </c>
      <c r="C37" s="64" t="e">
        <f>INDEX(Material!AB:AB,MATCH($A37,Material!B:B,0))</f>
        <v>#N/A</v>
      </c>
      <c r="D37" s="64" t="e">
        <f>INDEX(Travel!M:M,MATCH($A37,Travel!B:B,0))</f>
        <v>#N/A</v>
      </c>
      <c r="E37" s="64" t="e">
        <f>INDEX(ODC!L:L,MATCH($A37,ODC!B:B,0))</f>
        <v>#N/A</v>
      </c>
    </row>
    <row r="38" spans="1:5" x14ac:dyDescent="0.35">
      <c r="A38" t="s">
        <v>167</v>
      </c>
      <c r="B38" s="64" t="e">
        <f>INDEX(Labour!AB:AB,MATCH($A38,Labour!B:B,0))</f>
        <v>#N/A</v>
      </c>
      <c r="C38" s="64" t="e">
        <f>INDEX(Material!AB:AB,MATCH($A38,Material!B:B,0))</f>
        <v>#N/A</v>
      </c>
      <c r="D38" s="64" t="e">
        <f>INDEX(Travel!M:M,MATCH($A38,Travel!B:B,0))</f>
        <v>#N/A</v>
      </c>
      <c r="E38" s="64" t="e">
        <f>INDEX(ODC!L:L,MATCH($A38,ODC!B:B,0))</f>
        <v>#N/A</v>
      </c>
    </row>
    <row r="39" spans="1:5" x14ac:dyDescent="0.35">
      <c r="A39" t="s">
        <v>291</v>
      </c>
      <c r="B39" s="64" t="e">
        <f>INDEX(Labour!AB:AB,MATCH($A39,Labour!B:B,0))</f>
        <v>#N/A</v>
      </c>
      <c r="C39" s="64" t="e">
        <f>INDEX(Material!AB:AB,MATCH($A39,Material!B:B,0))</f>
        <v>#N/A</v>
      </c>
      <c r="D39" s="64" t="e">
        <f>INDEX(Travel!M:M,MATCH($A39,Travel!B:B,0))</f>
        <v>#N/A</v>
      </c>
      <c r="E39" s="64" t="e">
        <f>INDEX(ODC!L:L,MATCH($A39,ODC!B:B,0))</f>
        <v>#N/A</v>
      </c>
    </row>
    <row r="40" spans="1:5" x14ac:dyDescent="0.35">
      <c r="A40" t="s">
        <v>292</v>
      </c>
      <c r="B40" s="64" t="e">
        <f>INDEX(Labour!AB:AB,MATCH($A40,Labour!B:B,0))</f>
        <v>#N/A</v>
      </c>
      <c r="C40" s="64" t="e">
        <f>INDEX(Material!AB:AB,MATCH($A40,Material!B:B,0))</f>
        <v>#N/A</v>
      </c>
      <c r="D40" s="64" t="e">
        <f>INDEX(Travel!M:M,MATCH($A40,Travel!B:B,0))</f>
        <v>#N/A</v>
      </c>
      <c r="E40" s="64" t="e">
        <f>INDEX(ODC!L:L,MATCH($A40,ODC!B:B,0))</f>
        <v>#N/A</v>
      </c>
    </row>
    <row r="41" spans="1:5" x14ac:dyDescent="0.35">
      <c r="A41" t="s">
        <v>168</v>
      </c>
      <c r="B41" s="64" t="e">
        <f>INDEX(Labour!AB:AB,MATCH($A41,Labour!B:B,0))</f>
        <v>#N/A</v>
      </c>
      <c r="C41" s="64" t="e">
        <f>INDEX(Material!AB:AB,MATCH($A41,Material!B:B,0))</f>
        <v>#N/A</v>
      </c>
      <c r="D41" s="64" t="e">
        <f>INDEX(Travel!M:M,MATCH($A41,Travel!B:B,0))</f>
        <v>#N/A</v>
      </c>
      <c r="E41" s="64" t="e">
        <f>INDEX(ODC!L:L,MATCH($A41,ODC!B:B,0))</f>
        <v>#N/A</v>
      </c>
    </row>
    <row r="42" spans="1:5" x14ac:dyDescent="0.35">
      <c r="A42" t="s">
        <v>169</v>
      </c>
      <c r="B42" s="64" t="e">
        <f>INDEX(Labour!AB:AB,MATCH($A42,Labour!B:B,0))</f>
        <v>#N/A</v>
      </c>
      <c r="C42" s="64" t="e">
        <f>INDEX(Material!AB:AB,MATCH($A42,Material!B:B,0))</f>
        <v>#N/A</v>
      </c>
      <c r="D42" s="64" t="e">
        <f>INDEX(Travel!M:M,MATCH($A42,Travel!B:B,0))</f>
        <v>#N/A</v>
      </c>
      <c r="E42" s="64" t="e">
        <f>INDEX(ODC!L:L,MATCH($A42,ODC!B:B,0))</f>
        <v>#N/A</v>
      </c>
    </row>
    <row r="43" spans="1:5" x14ac:dyDescent="0.35">
      <c r="A43" t="s">
        <v>293</v>
      </c>
      <c r="B43" s="64" t="e">
        <f>INDEX(Labour!AB:AB,MATCH($A43,Labour!B:B,0))</f>
        <v>#N/A</v>
      </c>
      <c r="C43" s="64" t="e">
        <f>INDEX(Material!AB:AB,MATCH($A43,Material!B:B,0))</f>
        <v>#N/A</v>
      </c>
      <c r="D43" s="64" t="e">
        <f>INDEX(Travel!M:M,MATCH($A43,Travel!B:B,0))</f>
        <v>#N/A</v>
      </c>
      <c r="E43" s="64" t="e">
        <f>INDEX(ODC!L:L,MATCH($A43,ODC!B:B,0))</f>
        <v>#N/A</v>
      </c>
    </row>
    <row r="44" spans="1:5" x14ac:dyDescent="0.35">
      <c r="A44" t="s">
        <v>170</v>
      </c>
      <c r="B44" s="64" t="e">
        <f>INDEX(Labour!AB:AB,MATCH($A44,Labour!B:B,0))</f>
        <v>#N/A</v>
      </c>
      <c r="C44" s="64" t="e">
        <f>INDEX(Material!AB:AB,MATCH($A44,Material!B:B,0))</f>
        <v>#N/A</v>
      </c>
      <c r="D44" s="64" t="e">
        <f>INDEX(Travel!M:M,MATCH($A44,Travel!B:B,0))</f>
        <v>#N/A</v>
      </c>
      <c r="E44" s="64" t="e">
        <f>INDEX(ODC!L:L,MATCH($A44,ODC!B:B,0))</f>
        <v>#N/A</v>
      </c>
    </row>
    <row r="45" spans="1:5" x14ac:dyDescent="0.35">
      <c r="A45" t="s">
        <v>171</v>
      </c>
      <c r="B45" s="64" t="e">
        <f>INDEX(Labour!AB:AB,MATCH($A45,Labour!B:B,0))</f>
        <v>#N/A</v>
      </c>
      <c r="C45" s="64" t="e">
        <f>INDEX(Material!AB:AB,MATCH($A45,Material!B:B,0))</f>
        <v>#N/A</v>
      </c>
      <c r="D45" s="64" t="e">
        <f>INDEX(Travel!M:M,MATCH($A45,Travel!B:B,0))</f>
        <v>#N/A</v>
      </c>
      <c r="E45" s="64" t="e">
        <f>INDEX(ODC!L:L,MATCH($A45,ODC!B:B,0))</f>
        <v>#N/A</v>
      </c>
    </row>
    <row r="46" spans="1:5" x14ac:dyDescent="0.35">
      <c r="A46" t="s">
        <v>172</v>
      </c>
      <c r="B46" s="64" t="e">
        <f>INDEX(Labour!AB:AB,MATCH($A46,Labour!B:B,0))</f>
        <v>#N/A</v>
      </c>
      <c r="C46" s="64" t="e">
        <f>INDEX(Material!AB:AB,MATCH($A46,Material!B:B,0))</f>
        <v>#N/A</v>
      </c>
      <c r="D46" s="64" t="e">
        <f>INDEX(Travel!M:M,MATCH($A46,Travel!B:B,0))</f>
        <v>#N/A</v>
      </c>
      <c r="E46" s="64" t="e">
        <f>INDEX(ODC!L:L,MATCH($A46,ODC!B:B,0))</f>
        <v>#N/A</v>
      </c>
    </row>
    <row r="47" spans="1:5" x14ac:dyDescent="0.35">
      <c r="A47" t="s">
        <v>173</v>
      </c>
      <c r="B47" s="64" t="e">
        <f>INDEX(Labour!AB:AB,MATCH($A47,Labour!B:B,0))</f>
        <v>#N/A</v>
      </c>
      <c r="C47" s="64" t="e">
        <f>INDEX(Material!AB:AB,MATCH($A47,Material!B:B,0))</f>
        <v>#N/A</v>
      </c>
      <c r="D47" s="64" t="e">
        <f>INDEX(Travel!M:M,MATCH($A47,Travel!B:B,0))</f>
        <v>#N/A</v>
      </c>
      <c r="E47" s="64" t="e">
        <f>INDEX(ODC!L:L,MATCH($A47,ODC!B:B,0))</f>
        <v>#N/A</v>
      </c>
    </row>
    <row r="48" spans="1:5" x14ac:dyDescent="0.35">
      <c r="A48" t="s">
        <v>174</v>
      </c>
      <c r="B48" s="64" t="e">
        <f>INDEX(Labour!AB:AB,MATCH($A48,Labour!B:B,0))</f>
        <v>#N/A</v>
      </c>
      <c r="C48" s="64" t="e">
        <f>INDEX(Material!AB:AB,MATCH($A48,Material!B:B,0))</f>
        <v>#N/A</v>
      </c>
      <c r="D48" s="64" t="e">
        <f>INDEX(Travel!M:M,MATCH($A48,Travel!B:B,0))</f>
        <v>#N/A</v>
      </c>
      <c r="E48" s="64" t="e">
        <f>INDEX(ODC!L:L,MATCH($A48,ODC!B:B,0))</f>
        <v>#N/A</v>
      </c>
    </row>
    <row r="49" spans="1:5" x14ac:dyDescent="0.35">
      <c r="A49" t="s">
        <v>175</v>
      </c>
      <c r="B49" s="64" t="e">
        <f>INDEX(Labour!AB:AB,MATCH($A49,Labour!B:B,0))</f>
        <v>#N/A</v>
      </c>
      <c r="C49" s="64" t="e">
        <f>INDEX(Material!AB:AB,MATCH($A49,Material!B:B,0))</f>
        <v>#N/A</v>
      </c>
      <c r="D49" s="64" t="e">
        <f>INDEX(Travel!M:M,MATCH($A49,Travel!B:B,0))</f>
        <v>#N/A</v>
      </c>
      <c r="E49" s="64" t="e">
        <f>INDEX(ODC!L:L,MATCH($A49,ODC!B:B,0))</f>
        <v>#N/A</v>
      </c>
    </row>
    <row r="50" spans="1:5" x14ac:dyDescent="0.35">
      <c r="A50" t="s">
        <v>176</v>
      </c>
      <c r="B50" s="64" t="e">
        <f>INDEX(Labour!AB:AB,MATCH($A50,Labour!B:B,0))</f>
        <v>#N/A</v>
      </c>
      <c r="C50" s="64" t="e">
        <f>INDEX(Material!AB:AB,MATCH($A50,Material!B:B,0))</f>
        <v>#N/A</v>
      </c>
      <c r="D50" s="64" t="e">
        <f>INDEX(Travel!M:M,MATCH($A50,Travel!B:B,0))</f>
        <v>#N/A</v>
      </c>
      <c r="E50" s="64" t="e">
        <f>INDEX(ODC!L:L,MATCH($A50,ODC!B:B,0))</f>
        <v>#N/A</v>
      </c>
    </row>
    <row r="51" spans="1:5" x14ac:dyDescent="0.35">
      <c r="A51" t="s">
        <v>177</v>
      </c>
      <c r="B51" s="64" t="e">
        <f>INDEX(Labour!AB:AB,MATCH($A51,Labour!B:B,0))</f>
        <v>#N/A</v>
      </c>
      <c r="C51" s="64" t="e">
        <f>INDEX(Material!AB:AB,MATCH($A51,Material!B:B,0))</f>
        <v>#N/A</v>
      </c>
      <c r="D51" s="64" t="e">
        <f>INDEX(Travel!M:M,MATCH($A51,Travel!B:B,0))</f>
        <v>#N/A</v>
      </c>
      <c r="E51" s="64" t="e">
        <f>INDEX(ODC!L:L,MATCH($A51,ODC!B:B,0))</f>
        <v>#N/A</v>
      </c>
    </row>
    <row r="52" spans="1:5" x14ac:dyDescent="0.35">
      <c r="A52" t="s">
        <v>178</v>
      </c>
      <c r="B52" s="64" t="e">
        <f>INDEX(Labour!AB:AB,MATCH($A52,Labour!B:B,0))</f>
        <v>#N/A</v>
      </c>
      <c r="C52" s="64" t="e">
        <f>INDEX(Material!AB:AB,MATCH($A52,Material!B:B,0))</f>
        <v>#N/A</v>
      </c>
      <c r="D52" s="64" t="e">
        <f>INDEX(Travel!M:M,MATCH($A52,Travel!B:B,0))</f>
        <v>#N/A</v>
      </c>
      <c r="E52" s="64" t="e">
        <f>INDEX(ODC!L:L,MATCH($A52,ODC!B:B,0))</f>
        <v>#N/A</v>
      </c>
    </row>
    <row r="53" spans="1:5" x14ac:dyDescent="0.35">
      <c r="A53" t="s">
        <v>179</v>
      </c>
      <c r="B53" s="64" t="e">
        <f>INDEX(Labour!AB:AB,MATCH($A53,Labour!B:B,0))</f>
        <v>#N/A</v>
      </c>
      <c r="C53" s="64" t="e">
        <f>INDEX(Material!AB:AB,MATCH($A53,Material!B:B,0))</f>
        <v>#N/A</v>
      </c>
      <c r="D53" s="64" t="e">
        <f>INDEX(Travel!M:M,MATCH($A53,Travel!B:B,0))</f>
        <v>#N/A</v>
      </c>
      <c r="E53" s="64" t="e">
        <f>INDEX(ODC!L:L,MATCH($A53,ODC!B:B,0))</f>
        <v>#N/A</v>
      </c>
    </row>
    <row r="54" spans="1:5" x14ac:dyDescent="0.35">
      <c r="A54" t="s">
        <v>180</v>
      </c>
      <c r="B54" s="64" t="e">
        <f>INDEX(Labour!AB:AB,MATCH($A54,Labour!B:B,0))</f>
        <v>#N/A</v>
      </c>
      <c r="C54" s="64" t="e">
        <f>INDEX(Material!AB:AB,MATCH($A54,Material!B:B,0))</f>
        <v>#N/A</v>
      </c>
      <c r="D54" s="64" t="e">
        <f>INDEX(Travel!M:M,MATCH($A54,Travel!B:B,0))</f>
        <v>#N/A</v>
      </c>
      <c r="E54" s="64" t="e">
        <f>INDEX(ODC!L:L,MATCH($A54,ODC!B:B,0))</f>
        <v>#N/A</v>
      </c>
    </row>
    <row r="55" spans="1:5" x14ac:dyDescent="0.35">
      <c r="A55" t="s">
        <v>181</v>
      </c>
      <c r="B55" s="64" t="e">
        <f>INDEX(Labour!AB:AB,MATCH($A55,Labour!B:B,0))</f>
        <v>#N/A</v>
      </c>
      <c r="C55" s="64" t="e">
        <f>INDEX(Material!AB:AB,MATCH($A55,Material!B:B,0))</f>
        <v>#N/A</v>
      </c>
      <c r="D55" s="64" t="e">
        <f>INDEX(Travel!M:M,MATCH($A55,Travel!B:B,0))</f>
        <v>#N/A</v>
      </c>
      <c r="E55" s="64" t="e">
        <f>INDEX(ODC!L:L,MATCH($A55,ODC!B:B,0))</f>
        <v>#N/A</v>
      </c>
    </row>
    <row r="56" spans="1:5" x14ac:dyDescent="0.35">
      <c r="A56" t="s">
        <v>182</v>
      </c>
      <c r="B56" s="64" t="e">
        <f>INDEX(Labour!AB:AB,MATCH($A56,Labour!B:B,0))</f>
        <v>#N/A</v>
      </c>
      <c r="C56" s="64" t="e">
        <f>INDEX(Material!AB:AB,MATCH($A56,Material!B:B,0))</f>
        <v>#N/A</v>
      </c>
      <c r="D56" s="64" t="e">
        <f>INDEX(Travel!M:M,MATCH($A56,Travel!B:B,0))</f>
        <v>#N/A</v>
      </c>
      <c r="E56" s="64" t="e">
        <f>INDEX(ODC!L:L,MATCH($A56,ODC!B:B,0))</f>
        <v>#N/A</v>
      </c>
    </row>
    <row r="57" spans="1:5" x14ac:dyDescent="0.35">
      <c r="A57" t="s">
        <v>294</v>
      </c>
      <c r="B57" s="64" t="e">
        <f>INDEX(Labour!AB:AB,MATCH($A57,Labour!B:B,0))</f>
        <v>#N/A</v>
      </c>
      <c r="C57" s="64" t="e">
        <f>INDEX(Material!AB:AB,MATCH($A57,Material!B:B,0))</f>
        <v>#N/A</v>
      </c>
      <c r="D57" s="64" t="e">
        <f>INDEX(Travel!M:M,MATCH($A57,Travel!B:B,0))</f>
        <v>#N/A</v>
      </c>
      <c r="E57" s="64" t="e">
        <f>INDEX(ODC!L:L,MATCH($A57,ODC!B:B,0))</f>
        <v>#N/A</v>
      </c>
    </row>
    <row r="58" spans="1:5" x14ac:dyDescent="0.35">
      <c r="A58" t="s">
        <v>295</v>
      </c>
      <c r="B58" s="64" t="e">
        <f>INDEX(Labour!AB:AB,MATCH($A58,Labour!B:B,0))</f>
        <v>#N/A</v>
      </c>
      <c r="C58" s="64" t="e">
        <f>INDEX(Material!AB:AB,MATCH($A58,Material!B:B,0))</f>
        <v>#N/A</v>
      </c>
      <c r="D58" s="64" t="e">
        <f>INDEX(Travel!M:M,MATCH($A58,Travel!B:B,0))</f>
        <v>#N/A</v>
      </c>
      <c r="E58" s="64" t="e">
        <f>INDEX(ODC!L:L,MATCH($A58,ODC!B:B,0))</f>
        <v>#N/A</v>
      </c>
    </row>
    <row r="59" spans="1:5" x14ac:dyDescent="0.35">
      <c r="A59" t="s">
        <v>183</v>
      </c>
      <c r="B59" s="64" t="e">
        <f>INDEX(Labour!AB:AB,MATCH($A59,Labour!B:B,0))</f>
        <v>#N/A</v>
      </c>
      <c r="C59" s="64" t="e">
        <f>INDEX(Material!AB:AB,MATCH($A59,Material!B:B,0))</f>
        <v>#N/A</v>
      </c>
      <c r="D59" s="64" t="e">
        <f>INDEX(Travel!M:M,MATCH($A59,Travel!B:B,0))</f>
        <v>#N/A</v>
      </c>
      <c r="E59" s="64" t="e">
        <f>INDEX(ODC!L:L,MATCH($A59,ODC!B:B,0))</f>
        <v>#N/A</v>
      </c>
    </row>
    <row r="60" spans="1:5" x14ac:dyDescent="0.35">
      <c r="A60" t="s">
        <v>184</v>
      </c>
      <c r="B60" s="64" t="e">
        <f>INDEX(Labour!AB:AB,MATCH($A60,Labour!B:B,0))</f>
        <v>#N/A</v>
      </c>
      <c r="C60" s="64" t="e">
        <f>INDEX(Material!AB:AB,MATCH($A60,Material!B:B,0))</f>
        <v>#N/A</v>
      </c>
      <c r="D60" s="64" t="e">
        <f>INDEX(Travel!M:M,MATCH($A60,Travel!B:B,0))</f>
        <v>#N/A</v>
      </c>
      <c r="E60" s="64" t="e">
        <f>INDEX(ODC!L:L,MATCH($A60,ODC!B:B,0))</f>
        <v>#N/A</v>
      </c>
    </row>
    <row r="61" spans="1:5" x14ac:dyDescent="0.35">
      <c r="A61" t="s">
        <v>296</v>
      </c>
      <c r="B61" s="64" t="e">
        <f>INDEX(Labour!AB:AB,MATCH($A61,Labour!B:B,0))</f>
        <v>#N/A</v>
      </c>
      <c r="C61" s="64" t="e">
        <f>INDEX(Material!AB:AB,MATCH($A61,Material!B:B,0))</f>
        <v>#N/A</v>
      </c>
      <c r="D61" s="64" t="e">
        <f>INDEX(Travel!M:M,MATCH($A61,Travel!B:B,0))</f>
        <v>#N/A</v>
      </c>
      <c r="E61" s="64" t="e">
        <f>INDEX(ODC!L:L,MATCH($A61,ODC!B:B,0))</f>
        <v>#N/A</v>
      </c>
    </row>
    <row r="62" spans="1:5" x14ac:dyDescent="0.35">
      <c r="A62" t="s">
        <v>185</v>
      </c>
      <c r="B62" s="64" t="e">
        <f>INDEX(Labour!AB:AB,MATCH($A62,Labour!B:B,0))</f>
        <v>#N/A</v>
      </c>
      <c r="C62" s="64" t="e">
        <f>INDEX(Material!AB:AB,MATCH($A62,Material!B:B,0))</f>
        <v>#N/A</v>
      </c>
      <c r="D62" s="64" t="e">
        <f>INDEX(Travel!M:M,MATCH($A62,Travel!B:B,0))</f>
        <v>#N/A</v>
      </c>
      <c r="E62" s="64" t="e">
        <f>INDEX(ODC!L:L,MATCH($A62,ODC!B:B,0))</f>
        <v>#N/A</v>
      </c>
    </row>
    <row r="63" spans="1:5" x14ac:dyDescent="0.35">
      <c r="A63" t="s">
        <v>297</v>
      </c>
      <c r="B63" s="64" t="e">
        <f>INDEX(Labour!AB:AB,MATCH($A63,Labour!B:B,0))</f>
        <v>#N/A</v>
      </c>
      <c r="C63" s="64" t="e">
        <f>INDEX(Material!AB:AB,MATCH($A63,Material!B:B,0))</f>
        <v>#N/A</v>
      </c>
      <c r="D63" s="64" t="e">
        <f>INDEX(Travel!M:M,MATCH($A63,Travel!B:B,0))</f>
        <v>#N/A</v>
      </c>
      <c r="E63" s="64" t="e">
        <f>INDEX(ODC!L:L,MATCH($A63,ODC!B:B,0))</f>
        <v>#N/A</v>
      </c>
    </row>
    <row r="64" spans="1:5" x14ac:dyDescent="0.35">
      <c r="A64" t="s">
        <v>298</v>
      </c>
      <c r="B64" s="64" t="e">
        <f>INDEX(Labour!AB:AB,MATCH($A64,Labour!B:B,0))</f>
        <v>#N/A</v>
      </c>
      <c r="C64" s="64" t="e">
        <f>INDEX(Material!AB:AB,MATCH($A64,Material!B:B,0))</f>
        <v>#N/A</v>
      </c>
      <c r="D64" s="64" t="e">
        <f>INDEX(Travel!M:M,MATCH($A64,Travel!B:B,0))</f>
        <v>#N/A</v>
      </c>
      <c r="E64" s="64" t="e">
        <f>INDEX(ODC!L:L,MATCH($A64,ODC!B:B,0))</f>
        <v>#N/A</v>
      </c>
    </row>
    <row r="65" spans="1:5" x14ac:dyDescent="0.35">
      <c r="A65" t="s">
        <v>186</v>
      </c>
      <c r="B65" s="64" t="e">
        <f>INDEX(Labour!AB:AB,MATCH($A65,Labour!B:B,0))</f>
        <v>#N/A</v>
      </c>
      <c r="C65" s="64" t="e">
        <f>INDEX(Material!AB:AB,MATCH($A65,Material!B:B,0))</f>
        <v>#N/A</v>
      </c>
      <c r="D65" s="64" t="e">
        <f>INDEX(Travel!M:M,MATCH($A65,Travel!B:B,0))</f>
        <v>#N/A</v>
      </c>
      <c r="E65" s="64" t="e">
        <f>INDEX(ODC!L:L,MATCH($A65,ODC!B:B,0))</f>
        <v>#N/A</v>
      </c>
    </row>
    <row r="66" spans="1:5" x14ac:dyDescent="0.35">
      <c r="A66" t="s">
        <v>187</v>
      </c>
      <c r="B66" s="64" t="e">
        <f>INDEX(Labour!AB:AB,MATCH($A66,Labour!B:B,0))</f>
        <v>#N/A</v>
      </c>
      <c r="C66" s="64" t="e">
        <f>INDEX(Material!AB:AB,MATCH($A66,Material!B:B,0))</f>
        <v>#N/A</v>
      </c>
      <c r="D66" s="64" t="e">
        <f>INDEX(Travel!M:M,MATCH($A66,Travel!B:B,0))</f>
        <v>#N/A</v>
      </c>
      <c r="E66" s="64" t="e">
        <f>INDEX(ODC!L:L,MATCH($A66,ODC!B:B,0))</f>
        <v>#N/A</v>
      </c>
    </row>
    <row r="67" spans="1:5" x14ac:dyDescent="0.35">
      <c r="A67" t="s">
        <v>188</v>
      </c>
      <c r="B67" s="64" t="e">
        <f>INDEX(Labour!AB:AB,MATCH($A67,Labour!B:B,0))</f>
        <v>#N/A</v>
      </c>
      <c r="C67" s="64" t="e">
        <f>INDEX(Material!AB:AB,MATCH($A67,Material!B:B,0))</f>
        <v>#N/A</v>
      </c>
      <c r="D67" s="64" t="e">
        <f>INDEX(Travel!M:M,MATCH($A67,Travel!B:B,0))</f>
        <v>#N/A</v>
      </c>
      <c r="E67" s="64" t="e">
        <f>INDEX(ODC!L:L,MATCH($A67,ODC!B:B,0))</f>
        <v>#N/A</v>
      </c>
    </row>
    <row r="68" spans="1:5" x14ac:dyDescent="0.35">
      <c r="A68" t="s">
        <v>189</v>
      </c>
      <c r="B68" s="64" t="e">
        <f>INDEX(Labour!AB:AB,MATCH($A68,Labour!B:B,0))</f>
        <v>#N/A</v>
      </c>
      <c r="C68" s="64" t="e">
        <f>INDEX(Material!AB:AB,MATCH($A68,Material!B:B,0))</f>
        <v>#N/A</v>
      </c>
      <c r="D68" s="64" t="e">
        <f>INDEX(Travel!M:M,MATCH($A68,Travel!B:B,0))</f>
        <v>#N/A</v>
      </c>
      <c r="E68" s="64" t="e">
        <f>INDEX(ODC!L:L,MATCH($A68,ODC!B:B,0))</f>
        <v>#N/A</v>
      </c>
    </row>
    <row r="69" spans="1:5" x14ac:dyDescent="0.35">
      <c r="A69" t="s">
        <v>190</v>
      </c>
      <c r="B69" s="64" t="e">
        <f>INDEX(Labour!AB:AB,MATCH($A69,Labour!B:B,0))</f>
        <v>#N/A</v>
      </c>
      <c r="C69" s="64" t="e">
        <f>INDEX(Material!AB:AB,MATCH($A69,Material!B:B,0))</f>
        <v>#N/A</v>
      </c>
      <c r="D69" s="64" t="e">
        <f>INDEX(Travel!M:M,MATCH($A69,Travel!B:B,0))</f>
        <v>#N/A</v>
      </c>
      <c r="E69" s="64" t="e">
        <f>INDEX(ODC!L:L,MATCH($A69,ODC!B:B,0))</f>
        <v>#N/A</v>
      </c>
    </row>
    <row r="70" spans="1:5" x14ac:dyDescent="0.35">
      <c r="A70" t="s">
        <v>299</v>
      </c>
      <c r="B70" s="64" t="e">
        <f>INDEX(Labour!AB:AB,MATCH($A70,Labour!B:B,0))</f>
        <v>#N/A</v>
      </c>
      <c r="C70" s="64" t="e">
        <f>INDEX(Material!AB:AB,MATCH($A70,Material!B:B,0))</f>
        <v>#N/A</v>
      </c>
      <c r="D70" s="64" t="e">
        <f>INDEX(Travel!M:M,MATCH($A70,Travel!B:B,0))</f>
        <v>#N/A</v>
      </c>
      <c r="E70" s="64" t="e">
        <f>INDEX(ODC!L:L,MATCH($A70,ODC!B:B,0))</f>
        <v>#N/A</v>
      </c>
    </row>
    <row r="71" spans="1:5" s="171" customFormat="1" ht="12.75" customHeight="1" x14ac:dyDescent="0.35">
      <c r="B71" s="172"/>
      <c r="C71" s="172"/>
      <c r="D71" s="172"/>
      <c r="E71" s="172"/>
    </row>
    <row r="72" spans="1:5" x14ac:dyDescent="0.35">
      <c r="A72" s="67"/>
      <c r="B72" s="66" t="s">
        <v>300</v>
      </c>
      <c r="C72" s="65"/>
      <c r="D72" s="65"/>
      <c r="E72" s="65"/>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E9" sqref="E9"/>
    </sheetView>
  </sheetViews>
  <sheetFormatPr defaultRowHeight="14.5" x14ac:dyDescent="0.35"/>
  <cols>
    <col min="1" max="1" width="30.54296875" style="10" bestFit="1" customWidth="1"/>
  </cols>
  <sheetData>
    <row r="1" spans="1:1" x14ac:dyDescent="0.35">
      <c r="A1" s="10" t="s">
        <v>303</v>
      </c>
    </row>
    <row r="2" spans="1:1" x14ac:dyDescent="0.35">
      <c r="A2" s="59" t="s">
        <v>23</v>
      </c>
    </row>
    <row r="3" spans="1:1" x14ac:dyDescent="0.35">
      <c r="A3" s="59" t="s">
        <v>24</v>
      </c>
    </row>
    <row r="4" spans="1:1" x14ac:dyDescent="0.35">
      <c r="A4" s="59" t="s">
        <v>25</v>
      </c>
    </row>
    <row r="5" spans="1:1" x14ac:dyDescent="0.35">
      <c r="A5" s="59" t="s">
        <v>26</v>
      </c>
    </row>
    <row r="6" spans="1:1" x14ac:dyDescent="0.35">
      <c r="A6" s="59" t="s">
        <v>27</v>
      </c>
    </row>
    <row r="7" spans="1:1" x14ac:dyDescent="0.35">
      <c r="A7" s="59" t="s">
        <v>28</v>
      </c>
    </row>
    <row r="8" spans="1:1" x14ac:dyDescent="0.35">
      <c r="A8" s="59" t="s">
        <v>29</v>
      </c>
    </row>
    <row r="9" spans="1:1" x14ac:dyDescent="0.35">
      <c r="A9" s="59" t="s">
        <v>30</v>
      </c>
    </row>
    <row r="10" spans="1:1" x14ac:dyDescent="0.35">
      <c r="A10" s="59" t="s">
        <v>31</v>
      </c>
    </row>
    <row r="11" spans="1:1" x14ac:dyDescent="0.35">
      <c r="A11" s="59" t="s">
        <v>32</v>
      </c>
    </row>
    <row r="12" spans="1:1" x14ac:dyDescent="0.35">
      <c r="A12" s="59" t="s">
        <v>33</v>
      </c>
    </row>
    <row r="13" spans="1:1" x14ac:dyDescent="0.35">
      <c r="A13" s="59" t="s">
        <v>353</v>
      </c>
    </row>
    <row r="14" spans="1:1" x14ac:dyDescent="0.35">
      <c r="A14" s="59" t="s">
        <v>34</v>
      </c>
    </row>
    <row r="15" spans="1:1" x14ac:dyDescent="0.35">
      <c r="A15" s="59" t="s">
        <v>35</v>
      </c>
    </row>
    <row r="16" spans="1:1" x14ac:dyDescent="0.35">
      <c r="A16" s="59" t="s">
        <v>36</v>
      </c>
    </row>
    <row r="17" spans="1:1" x14ac:dyDescent="0.35">
      <c r="A17" s="59" t="s">
        <v>37</v>
      </c>
    </row>
    <row r="18" spans="1:1" x14ac:dyDescent="0.35">
      <c r="A18" s="59" t="s">
        <v>38</v>
      </c>
    </row>
    <row r="19" spans="1:1" x14ac:dyDescent="0.35">
      <c r="A19" s="59" t="s">
        <v>39</v>
      </c>
    </row>
    <row r="20" spans="1:1" x14ac:dyDescent="0.35">
      <c r="A20" s="59"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623f1cae-18bd-4bea-aab5-f371a379d937">NSIIDOCID-675770295-1093</_dlc_DocId>
    <_dlc_DocIdUrl xmlns="623f1cae-18bd-4bea-aab5-f371a379d937">
      <Url>https://dis.nr.ncia/nsii/ic/nciservice/_layouts/15/DocIdRedir.aspx?ID=NSIIDOCID-675770295-1093</Url>
      <Description>NSIIDOCID-675770295-1093</Description>
    </_dlc_DocIdUrl>
    <Type_x0020_Document xmlns="f88006e8-8b3a-4d76-a707-e7a9bb19ae7f">Admin Document</Type_x0020_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B0E1F6B9706D4094CACBB613341753" ma:contentTypeVersion="4" ma:contentTypeDescription="Create a new document." ma:contentTypeScope="" ma:versionID="9be5be6e49f2a993a038db2776f63a6b">
  <xsd:schema xmlns:xsd="http://www.w3.org/2001/XMLSchema" xmlns:xs="http://www.w3.org/2001/XMLSchema" xmlns:p="http://schemas.microsoft.com/office/2006/metadata/properties" xmlns:ns2="f88006e8-8b3a-4d76-a707-e7a9bb19ae7f" xmlns:ns3="623f1cae-18bd-4bea-aab5-f371a379d937" targetNamespace="http://schemas.microsoft.com/office/2006/metadata/properties" ma:root="true" ma:fieldsID="e349987254dfa02f4591e526c091b669" ns2:_="" ns3:_="">
    <xsd:import namespace="f88006e8-8b3a-4d76-a707-e7a9bb19ae7f"/>
    <xsd:import namespace="623f1cae-18bd-4bea-aab5-f371a379d937"/>
    <xsd:element name="properties">
      <xsd:complexType>
        <xsd:sequence>
          <xsd:element name="documentManagement">
            <xsd:complexType>
              <xsd:all>
                <xsd:element ref="ns2:Type_x0020_Documen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006e8-8b3a-4d76-a707-e7a9bb19ae7f" elementFormDefault="qualified">
    <xsd:import namespace="http://schemas.microsoft.com/office/2006/documentManagement/types"/>
    <xsd:import namespace="http://schemas.microsoft.com/office/infopath/2007/PartnerControls"/>
    <xsd:element name="Type_x0020_Document" ma:index="7" nillable="true" ma:displayName="Type Document" ma:default="Admin Document" ma:format="Dropdown" ma:internalName="Type_x0020_Document">
      <xsd:simpleType>
        <xsd:restriction base="dms:Choice">
          <xsd:enumeration value="Admin Document"/>
          <xsd:enumeration value="Technical Report"/>
        </xsd:restriction>
      </xsd:simple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fd456807-6760-4d1a-acbe-8bffdffcd3ac" ContentTypeId="0x01" PreviousValue="false"/>
</file>

<file path=customXml/itemProps1.xml><?xml version="1.0" encoding="utf-8"?>
<ds:datastoreItem xmlns:ds="http://schemas.openxmlformats.org/officeDocument/2006/customXml" ds:itemID="{3D9CF7DF-D27C-4CE8-ACEE-1FBE272E0346}">
  <ds:schemaRefs>
    <ds:schemaRef ds:uri="http://schemas.microsoft.com/sharepoint/events"/>
  </ds:schemaRefs>
</ds:datastoreItem>
</file>

<file path=customXml/itemProps2.xml><?xml version="1.0" encoding="utf-8"?>
<ds:datastoreItem xmlns:ds="http://schemas.openxmlformats.org/officeDocument/2006/customXml" ds:itemID="{82A22398-BA11-44AE-B308-8ECD2433053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88006e8-8b3a-4d76-a707-e7a9bb19ae7f"/>
    <ds:schemaRef ds:uri="623f1cae-18bd-4bea-aab5-f371a379d937"/>
    <ds:schemaRef ds:uri="http://www.w3.org/XML/1998/namespace"/>
  </ds:schemaRefs>
</ds:datastoreItem>
</file>

<file path=customXml/itemProps3.xml><?xml version="1.0" encoding="utf-8"?>
<ds:datastoreItem xmlns:ds="http://schemas.openxmlformats.org/officeDocument/2006/customXml" ds:itemID="{D6BD544A-C56C-4AAB-B288-1B91EAC01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006e8-8b3a-4d76-a707-e7a9bb19ae7f"/>
    <ds:schemaRef ds:uri="623f1cae-18bd-4bea-aab5-f371a379d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6131F0-0CB8-4034-9173-85169858395A}">
  <ds:schemaRefs>
    <ds:schemaRef ds:uri="http://schemas.microsoft.com/sharepoint/v3/contenttype/forms"/>
  </ds:schemaRefs>
</ds:datastoreItem>
</file>

<file path=customXml/itemProps5.xml><?xml version="1.0" encoding="utf-8"?>
<ds:datastoreItem xmlns:ds="http://schemas.openxmlformats.org/officeDocument/2006/customXml" ds:itemID="{158EF027-A4C8-4E57-9BF6-BC31BE395FC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20221206_NU - NCI CLS Book 1 Annex A Bidding Sheets Version 1.0</dc:title>
  <dc:creator>Green Sarah</dc:creator>
  <cp:lastModifiedBy>Benson Eva</cp:lastModifiedBy>
  <cp:lastPrinted>2018-08-17T12:06:07Z</cp:lastPrinted>
  <dcterms:created xsi:type="dcterms:W3CDTF">2017-07-10T07:03:59Z</dcterms:created>
  <dcterms:modified xsi:type="dcterms:W3CDTF">2023-02-06T12:34:17Z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0x01010028B0E1F6B9706D4094CACBB613341753</vt:lpwstr>
  </property>
  <property fmtid="{D5CDD505-2E9C-101B-9397-08002B2CF9AE}" pid="3" name="_dlc_DocIdItemGuid">
    <vt:lpwstr>055d73e8-c3e1-4c6d-93e2-6164bf845a60</vt:lpwstr>
  </property>
</Properties>
</file>