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ttps://ttplus.nr.ncia/NCIA-0593/SharedDocuments/"/>
    </mc:Choice>
  </mc:AlternateContent>
  <bookViews>
    <workbookView xWindow="0" yWindow="1845" windowWidth="19200" windowHeight="5055" tabRatio="914"/>
  </bookViews>
  <sheets>
    <sheet name="Sch.A Offer Summary" sheetId="60" r:id="rId1"/>
    <sheet name="CLIN 1-GPL disc. price" sheetId="44" r:id="rId2"/>
    <sheet name="CLIN 2-Services" sheetId="56" r:id="rId3"/>
    <sheet name="CLIN 3-Tempesting" sheetId="58" r:id="rId4"/>
    <sheet name="CLIN O1.1-GPL disc. price" sheetId="61" r:id="rId5"/>
    <sheet name="CLIN O1.3-Services" sheetId="65" r:id="rId6"/>
    <sheet name="CLIN O2.1-GPL disc. price" sheetId="62" r:id="rId7"/>
    <sheet name="CLIN O2.2-Services" sheetId="66" r:id="rId8"/>
    <sheet name="currencies list" sheetId="59" state="hidden" r:id="rId9"/>
  </sheets>
  <definedNames>
    <definedName name="_xlcn.WorksheetConnection_Revisedbiddingsheets.xlsxCLIN1_Labour" hidden="1">CLIN1_Labour</definedName>
    <definedName name="_xlcn.WorksheetConnection_Revisedbiddingsheets.xlsxCLIN2_Labour" hidden="1">CLIN2_Labour</definedName>
    <definedName name="_xlcn.WorksheetConnection_Revisedbiddingsheets.xlsxCLIN2_Material" hidden="1">CLIN2_Material</definedName>
  </definedNames>
  <calcPr calcId="152510"/>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62" l="1"/>
  <c r="F28" i="62"/>
  <c r="F27" i="62"/>
  <c r="F26" i="62"/>
  <c r="F25" i="62"/>
  <c r="F24" i="62"/>
  <c r="F23" i="62"/>
  <c r="F22" i="62"/>
  <c r="F21" i="62"/>
  <c r="F20" i="62"/>
  <c r="F19" i="62"/>
  <c r="F18" i="62"/>
  <c r="F17" i="62"/>
  <c r="F16" i="62"/>
  <c r="F15" i="62"/>
  <c r="F14" i="62"/>
  <c r="F13" i="62"/>
  <c r="F12" i="62"/>
  <c r="F11" i="62"/>
  <c r="F10" i="62"/>
  <c r="F9" i="62"/>
  <c r="F8" i="62"/>
  <c r="F7" i="62"/>
  <c r="F6" i="62"/>
  <c r="F5" i="62"/>
  <c r="F4" i="62"/>
  <c r="F3" i="62"/>
  <c r="F7" i="61"/>
  <c r="F8" i="61"/>
  <c r="F9" i="61"/>
  <c r="F10" i="61"/>
  <c r="F11" i="61"/>
  <c r="F12" i="61"/>
  <c r="F13" i="61"/>
  <c r="F14" i="61"/>
  <c r="F15" i="61"/>
  <c r="F16" i="61"/>
  <c r="F17" i="61"/>
  <c r="F18" i="61"/>
  <c r="F19" i="61"/>
  <c r="F21" i="61"/>
  <c r="F22" i="61"/>
  <c r="F23" i="61"/>
  <c r="F24" i="61"/>
  <c r="F25" i="61"/>
  <c r="F26" i="61"/>
  <c r="F27" i="61"/>
  <c r="F29" i="61"/>
  <c r="F4" i="61"/>
  <c r="F28" i="61"/>
  <c r="F5" i="61"/>
  <c r="F20" i="61"/>
  <c r="F3" i="61"/>
  <c r="F6" i="61"/>
  <c r="F30" i="61"/>
  <c r="F30" i="62"/>
  <c r="D41" i="65"/>
  <c r="D35" i="65"/>
  <c r="D34" i="65"/>
  <c r="D33" i="65"/>
  <c r="D40" i="65"/>
  <c r="D36" i="65"/>
  <c r="D19" i="60"/>
  <c r="D34" i="66"/>
  <c r="D33" i="66"/>
  <c r="D41" i="66"/>
  <c r="D35" i="66"/>
  <c r="D40" i="66"/>
  <c r="D36" i="66"/>
  <c r="F25" i="44"/>
  <c r="F24" i="44"/>
  <c r="F23" i="44"/>
  <c r="F21" i="44"/>
  <c r="F20" i="44"/>
  <c r="F19" i="44"/>
  <c r="F17" i="44"/>
  <c r="F16" i="44"/>
  <c r="F15" i="44"/>
  <c r="F13" i="44"/>
  <c r="F12" i="44"/>
  <c r="F11" i="44"/>
  <c r="F9" i="44"/>
  <c r="F8" i="44"/>
  <c r="F7" i="44"/>
  <c r="F5" i="44"/>
  <c r="F4" i="44"/>
  <c r="F6" i="44"/>
  <c r="D20" i="60"/>
  <c r="D16" i="60"/>
  <c r="G30" i="66"/>
  <c r="G30" i="65"/>
  <c r="G34" i="66"/>
  <c r="D15" i="60"/>
  <c r="D9" i="60"/>
  <c r="G33" i="66"/>
  <c r="G35" i="66"/>
  <c r="G40" i="66"/>
  <c r="G36" i="66"/>
  <c r="G41" i="66"/>
  <c r="E41" i="58"/>
  <c r="D12" i="60"/>
  <c r="G37" i="66"/>
  <c r="D21" i="60"/>
  <c r="G42" i="66"/>
  <c r="D22" i="60"/>
  <c r="G40" i="65"/>
  <c r="G35" i="65"/>
  <c r="G34" i="65"/>
  <c r="G36" i="65"/>
  <c r="G41" i="65"/>
  <c r="G33" i="65"/>
  <c r="G30" i="56"/>
  <c r="G37" i="65"/>
  <c r="D17" i="60"/>
  <c r="G42" i="65"/>
  <c r="D18" i="60"/>
  <c r="D24" i="60"/>
  <c r="F10" i="44"/>
  <c r="F14" i="44"/>
  <c r="F18" i="44"/>
  <c r="F22" i="44"/>
  <c r="F26" i="44"/>
  <c r="F27" i="44"/>
  <c r="F28" i="44"/>
  <c r="F29" i="44"/>
  <c r="F3" i="44"/>
  <c r="F30" i="44"/>
  <c r="D8" i="60"/>
  <c r="D40" i="56"/>
  <c r="G40" i="56"/>
  <c r="D35" i="56"/>
  <c r="G35" i="56"/>
  <c r="D33" i="56"/>
  <c r="G33" i="56"/>
  <c r="D36" i="56"/>
  <c r="G36" i="56"/>
  <c r="D34" i="56"/>
  <c r="G34" i="56"/>
  <c r="D41" i="56"/>
  <c r="G41" i="56"/>
  <c r="G42" i="56"/>
  <c r="D11" i="60"/>
  <c r="G37" i="56"/>
  <c r="D10" i="60"/>
  <c r="D14" i="60"/>
  <c r="D6" i="60"/>
  <c r="D5" i="60"/>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
        </x15:connection>
      </ext>
    </extLst>
  </connection>
</connections>
</file>

<file path=xl/sharedStrings.xml><?xml version="1.0" encoding="utf-8"?>
<sst xmlns="http://schemas.openxmlformats.org/spreadsheetml/2006/main" count="617" uniqueCount="439">
  <si>
    <t>CO-115760-e-FIT Schedule A - Standard End-User Equipment</t>
  </si>
  <si>
    <t xml:space="preserve">CLIN Number </t>
  </si>
  <si>
    <t>CLIN DESCRIPTION</t>
  </si>
  <si>
    <t>Firm Fixed Price</t>
  </si>
  <si>
    <t xml:space="preserve">Declare Currency =&gt; </t>
  </si>
  <si>
    <t>Grand Total Firm Fixed Price - Base Contract</t>
  </si>
  <si>
    <t>Grand Total Firm Fixed Price - Base Contract + Evaluated Options</t>
  </si>
  <si>
    <t>CLIN 1</t>
  </si>
  <si>
    <t>CLIN 1 (BASE 3Y-Evaluated) - Global Price List (GPL) discounted price</t>
  </si>
  <si>
    <t>CLIN 2.1</t>
  </si>
  <si>
    <t>CLIN 2.1 (BASE 3Y-Evaluated) - Engineering Services</t>
  </si>
  <si>
    <t>CLIN 2.2</t>
  </si>
  <si>
    <t>CLIN 2.2 (BASE 3Y-Evaluated) - PHS&amp;T</t>
  </si>
  <si>
    <t>CLIN 2.3</t>
  </si>
  <si>
    <t>CLIN 2.3 (BASE 3Y-Evaluated) - Warranty extentions</t>
  </si>
  <si>
    <t>CLIN 3</t>
  </si>
  <si>
    <t>CLIN 3 (BASE 3Y-Evaluated) - Tempesting</t>
  </si>
  <si>
    <t>Total Firm Fixed Price Base Contract</t>
  </si>
  <si>
    <t>CLIN O1.1</t>
  </si>
  <si>
    <t>CLIN O1.1 (OPTION1 1Y-Evaluated) - Global Price List (GPL) discounted price</t>
  </si>
  <si>
    <t>CLIN O1.2.1</t>
  </si>
  <si>
    <t>CLIN O1.2.1 (OPTION1 1Y-Evaluated) - Engineering Services</t>
  </si>
  <si>
    <t>CLIN O1.2.2</t>
  </si>
  <si>
    <t>CLIN O1.2.2 (OPTION1 1Y-Evaluated) - PHS&amp;T</t>
  </si>
  <si>
    <t>CLIN O1.2.3</t>
  </si>
  <si>
    <t>CLIN O1.2.3 (OPTION1 1Y-Evaluated) - Warranty extentions</t>
  </si>
  <si>
    <t>CLIN O2.1</t>
  </si>
  <si>
    <t>CLIN O2.1 (OPTION2 1Y-Evaluated) - Global Price List (GPL) discounted price</t>
  </si>
  <si>
    <t>CLIN O2.2.1</t>
  </si>
  <si>
    <t>CLIN O2.2.1 (OPTION2 1Y-Evaluated) - Engineering Services</t>
  </si>
  <si>
    <t>CLIN O2.2.2</t>
  </si>
  <si>
    <t>CLIN O2.2.2 (OPTION2 1Y-Evaluated) - PHS&amp;T</t>
  </si>
  <si>
    <t>CLIN O2.2.3</t>
  </si>
  <si>
    <t>CLIN O2.2.3 (OPTION2 1Y-Evaluated) - Warranty extentions</t>
  </si>
  <si>
    <t>Total Firm Fixed Price Evaluated Options</t>
  </si>
  <si>
    <t>CLIN</t>
  </si>
  <si>
    <t>Description</t>
  </si>
  <si>
    <t>Notional amounts ordered at Global Price List (GPL) Prices in EUR
(for evaluation purposes only)</t>
  </si>
  <si>
    <t>Discount % from GPL</t>
  </si>
  <si>
    <t>Evaluated price</t>
  </si>
  <si>
    <t>Bidder's comments (optional)</t>
  </si>
  <si>
    <t>1.1</t>
  </si>
  <si>
    <t>Laptop/Notebook - Standardized - DELL</t>
  </si>
  <si>
    <t>1.2</t>
  </si>
  <si>
    <t>Laptop/Notebook - Standardized - HPE</t>
  </si>
  <si>
    <t>1.3</t>
  </si>
  <si>
    <t>Laptop/Notebook - Non-standardized - DELL</t>
  </si>
  <si>
    <t>1.4</t>
  </si>
  <si>
    <t>Laptop/Notebook - Non-standardized - HPE</t>
  </si>
  <si>
    <t>1.5</t>
  </si>
  <si>
    <t>Workstation - Standardized - DELL</t>
  </si>
  <si>
    <t>1.6</t>
  </si>
  <si>
    <t>Workstation - Standardized - HPE</t>
  </si>
  <si>
    <t>1.7</t>
  </si>
  <si>
    <t>Workstation Non-standardized - DELL</t>
  </si>
  <si>
    <t>1.8</t>
  </si>
  <si>
    <t>Workstation - Non-standardized - HPE</t>
  </si>
  <si>
    <t>1.9</t>
  </si>
  <si>
    <t>Desktop PC Standardized - DELL</t>
  </si>
  <si>
    <t>1.10</t>
  </si>
  <si>
    <t>Desktop PC - Standardized - HPE</t>
  </si>
  <si>
    <t>1.11</t>
  </si>
  <si>
    <t>Desktop PC Non-standardized - DELL</t>
  </si>
  <si>
    <t>1.12</t>
  </si>
  <si>
    <t>Desktop PC - Non-standardized - HPE</t>
  </si>
  <si>
    <t>1.13</t>
  </si>
  <si>
    <t>Hybrids/Convertibles/Tablets - Standardized - DELL</t>
  </si>
  <si>
    <t>1.14</t>
  </si>
  <si>
    <t>Hybrids/Convertibles/Tablets - Standardized - HPE</t>
  </si>
  <si>
    <t>1.15</t>
  </si>
  <si>
    <t>Hybrids/Convertibles/Tablets Non-standardized - DELL</t>
  </si>
  <si>
    <t>1.16</t>
  </si>
  <si>
    <t>Hybrids/Convertibles/Tablets - Non-standardized - HPE</t>
  </si>
  <si>
    <t>1.17</t>
  </si>
  <si>
    <t>Thin Client - Standardized - DELL</t>
  </si>
  <si>
    <t>1.18</t>
  </si>
  <si>
    <t>Thin Client - Standardized - HPE</t>
  </si>
  <si>
    <t>1.19</t>
  </si>
  <si>
    <t>Thin Client Non-standardized - DELL</t>
  </si>
  <si>
    <t>1.20</t>
  </si>
  <si>
    <t>Thin Client - Non-standardized - HPE</t>
  </si>
  <si>
    <t>1.21</t>
  </si>
  <si>
    <t>Monitors/Displays - Standardized - DELL</t>
  </si>
  <si>
    <t>1.22</t>
  </si>
  <si>
    <t>Monitors/Displays - Standardized - HPE</t>
  </si>
  <si>
    <t>1.23</t>
  </si>
  <si>
    <t>Monitors/Displays - Non-standardized - DELL</t>
  </si>
  <si>
    <t>1.24</t>
  </si>
  <si>
    <t>Monitors/Displays - Non-standardized - HPE</t>
  </si>
  <si>
    <t>1.25</t>
  </si>
  <si>
    <t>KVM Switches</t>
  </si>
  <si>
    <t>1.26</t>
  </si>
  <si>
    <r>
      <t xml:space="preserve">Peripherals &amp; Accessories
  </t>
    </r>
    <r>
      <rPr>
        <sz val="9"/>
        <rFont val="Calibri"/>
        <family val="2"/>
        <scheme val="minor"/>
      </rPr>
      <t>1.26.1 Keyboard
   1.26.2 Mouse
   1.26.3 Webcam
   1.26.4 Smartcard Reader
   1.26.5 Headset
   1.26.6 Polycom Adapter
   1.26.7 USB conference kit
   1.26.8 Docking Station
   1.26.9 Power supply filters (all standards)
   1.26.10 Protective Sleeve
   1.26.11 Anti-theft cable with Kensington socket
   1.26.12 Lock security cable (Noblelock technology)
   1.26.13 Fibre optic patch-cords
   1.26.14 Copper patch-cord
   1.26.15 HDMI 1.4 to HDMI 1.4 cable 2m
   1.26.16 Power Adapter
   1.26.17 USB-C to HDMI Cable
   1.26.18 USB-C to DisplayPort
   1.26.19 USB-C to Ethernet Adapter
   1.26.20 Dell Active Pen
   1.26.21 Extended socket
   1.26.22 Power Cord 230 V EU
   1.26.23 Removable Storage Media (External USB)
   1.26.24 External USB HDDs
   1.26.25 External USB Sim DVD Drive
   1.26.26 Label Printers
   1.26.27 Desk Mounted Dual Monitor Stand
   1.26.28 Media Converter
   1.26.29 Projectors
   1.26.30 Personal audio conference speaker   
   1.26.31 Screen Privacy Filter
   1.26.32 Desktop Speaker System
   1.26.33 Mobile Adapter</t>
    </r>
  </si>
  <si>
    <t>1.27</t>
  </si>
  <si>
    <t>Printers, Plotters, DVD Robot</t>
  </si>
  <si>
    <t>Total CLIN 1 - Global Price List (GPL) discounted price</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</si>
  <si>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t>
    </r>
  </si>
  <si>
    <r>
      <rPr>
        <b/>
        <sz val="12"/>
        <color theme="1"/>
        <rFont val="Calibri"/>
        <family val="2"/>
        <scheme val="minor"/>
      </rPr>
      <t>Standardized equipment are considered the following items:</t>
    </r>
    <r>
      <rPr>
        <sz val="12"/>
        <color theme="1"/>
        <rFont val="Calibri"/>
        <family val="2"/>
        <scheme val="minor"/>
      </rPr>
      <t xml:space="preserve">
1.  Dell Latitude 7430  series or HPE equivalent  (COTS) and any further successor model thereto;
2.  Dell Latitude 7330 Rugged  series or HPE equivalent  (COTS, Tempest Level A, B &amp; C) and any further successor model thereto;
3.  Alienware X17 R1  series or HPE equivalent and any further successor model thereto;
4.  Dell Precision 3660 series or HPE equivalent (COTS, Tempest Level A, B &amp; C) and any further successor model thereto;
5.  Dell Precision 5820  series or HPE equivalent (COTS, Tempest Level A, B &amp; C) and any further successor model thereto;
6.  Dell Optiplex 5000 series (COTS, Tempest Level A, B &amp; C) or HPE equivalent, and any further successor model thereto;
7.  Latitude 7320  series or HPE equivalent and any further successor model thereto;
8.  Dell Latitude 7220 Rugged Extreme series or HPE equivalent and any further successor model thereto;
</t>
    </r>
    <r>
      <rPr>
        <sz val="12"/>
        <color rgb="FFFF0000"/>
        <rFont val="Calibri"/>
        <family val="2"/>
        <scheme val="minor"/>
      </rPr>
      <t>9.  Dell Wyse 5070  series or HPE equivalent (COTS, Tempest Level A, B &amp; C) and any further successor model thereto (EOL to confirm successor model)</t>
    </r>
    <r>
      <rPr>
        <sz val="12"/>
        <color theme="1"/>
        <rFont val="Calibri"/>
        <family val="2"/>
        <scheme val="minor"/>
      </rPr>
      <t xml:space="preserve">
10.  24" monitors  (COTS, Tempest Level A, B &amp; C).</t>
    </r>
  </si>
  <si>
    <r>
      <rPr>
        <b/>
        <sz val="12"/>
        <color theme="1"/>
        <rFont val="Calibri"/>
        <family val="2"/>
        <scheme val="minor"/>
      </rPr>
      <t>Non-standardized equipment are considered the following items:</t>
    </r>
    <r>
      <rPr>
        <sz val="12"/>
        <color theme="1"/>
        <rFont val="Calibri"/>
        <family val="2"/>
        <scheme val="minor"/>
      </rPr>
      <t xml:space="preserve">
1.  Items at a higher class than the standardized equipment as defined in this schedule. Lower class equipment than the standardized equipment does not meet minimum technical and security requirements therefore are not within the scope of the contract;
2.  Highty specialized equipment;
3.  Standardized equipment  as defined in this schedule with alternate configuration or minor modification.
</t>
    </r>
    <r>
      <rPr>
        <b/>
        <u/>
        <sz val="12"/>
        <color theme="1"/>
        <rFont val="Calibri"/>
        <family val="2"/>
        <scheme val="minor"/>
      </rPr>
      <t>NOTE</t>
    </r>
    <r>
      <rPr>
        <b/>
        <sz val="12"/>
        <color theme="1"/>
        <rFont val="Calibri"/>
        <family val="2"/>
        <scheme val="minor"/>
      </rPr>
      <t xml:space="preserve">: </t>
    </r>
    <r>
      <rPr>
        <sz val="12"/>
        <color theme="1"/>
        <rFont val="Calibri"/>
        <family val="2"/>
        <scheme val="minor"/>
      </rPr>
      <t>Non-standardized equipment will be required only as COTS, without Tempesting modification.</t>
    </r>
  </si>
  <si>
    <t>2</t>
  </si>
  <si>
    <t>Services</t>
  </si>
  <si>
    <t>2.1</t>
  </si>
  <si>
    <t>Engineering Services*</t>
  </si>
  <si>
    <t>Notional quantity of days (for evaluation purposes only)</t>
  </si>
  <si>
    <t>Currency (select from the drop-down list)</t>
  </si>
  <si>
    <t>Fully Burdened Daily Rate*</t>
  </si>
  <si>
    <t>2.1.1</t>
  </si>
  <si>
    <t>Senior Engineer</t>
  </si>
  <si>
    <t>2.1.2</t>
  </si>
  <si>
    <t>Intermediate Engineer</t>
  </si>
  <si>
    <t>2.1.3</t>
  </si>
  <si>
    <t>Junior Engineer</t>
  </si>
  <si>
    <t>2.1.4</t>
  </si>
  <si>
    <t>Senior System Engineer</t>
  </si>
  <si>
    <t>2.1.5</t>
  </si>
  <si>
    <t>Intermediate System Engineer</t>
  </si>
  <si>
    <t>2.1.6</t>
  </si>
  <si>
    <t>Junior System Engineer</t>
  </si>
  <si>
    <t>2.1.7</t>
  </si>
  <si>
    <t>Senior Communication Engineer</t>
  </si>
  <si>
    <t>2.1.8</t>
  </si>
  <si>
    <t>Intermediate Communication Engineer</t>
  </si>
  <si>
    <t>2.1.9</t>
  </si>
  <si>
    <t>Junior Communication Engineer</t>
  </si>
  <si>
    <t>2.1.10</t>
  </si>
  <si>
    <t>Senior Network Engineer</t>
  </si>
  <si>
    <t>2.1.11</t>
  </si>
  <si>
    <t>Intermediate Network Engineer</t>
  </si>
  <si>
    <t>2.1.12</t>
  </si>
  <si>
    <t>Junior Network Engineer</t>
  </si>
  <si>
    <t>2.1.13</t>
  </si>
  <si>
    <t>System Integration Analyst</t>
  </si>
  <si>
    <t>2.1.14</t>
  </si>
  <si>
    <t>Senior Software Programmer</t>
  </si>
  <si>
    <t>2.1.15</t>
  </si>
  <si>
    <t>Intermediate Software Programmer</t>
  </si>
  <si>
    <t>2.1.16</t>
  </si>
  <si>
    <t>Junior Software Programmer</t>
  </si>
  <si>
    <t>2.1.17</t>
  </si>
  <si>
    <t>System Support Engineer</t>
  </si>
  <si>
    <t>2.1.18</t>
  </si>
  <si>
    <t>Senior Test Engineer</t>
  </si>
  <si>
    <t>2.1.19</t>
  </si>
  <si>
    <t>Intermediate Test Engineer</t>
  </si>
  <si>
    <t>2.1.20</t>
  </si>
  <si>
    <t>Junior Test Engineer</t>
  </si>
  <si>
    <t>2.1.21</t>
  </si>
  <si>
    <t>Information Systems Security Engineer</t>
  </si>
  <si>
    <t>2.1.22</t>
  </si>
  <si>
    <t>Information Systems Security Specialist</t>
  </si>
  <si>
    <t>2.1.23</t>
  </si>
  <si>
    <t>Field Engineer</t>
  </si>
  <si>
    <t>2.1.24</t>
  </si>
  <si>
    <t>Senior Technician</t>
  </si>
  <si>
    <t>2.1.25</t>
  </si>
  <si>
    <t>Intermediate Technician</t>
  </si>
  <si>
    <t>2.1.26</t>
  </si>
  <si>
    <t>Junior Technician</t>
  </si>
  <si>
    <t>Sub-total CLIN 2.1 - Engineering Services</t>
  </si>
  <si>
    <t>2.2</t>
  </si>
  <si>
    <t>PHS&amp;T - Packaging, Handling, Shipping, and Transportation to NATO/ Customer Sites**</t>
  </si>
  <si>
    <t>Notional value of Task Orders in EUR (for evaluation purposes only)</t>
  </si>
  <si>
    <t>Shipment lead times (in weeks) to be added to the Producer LT</t>
  </si>
  <si>
    <t>PHS&amp;T price as fixed percentage % of TO value</t>
  </si>
  <si>
    <t>Evaluated PHS&amp;T price in EUR</t>
  </si>
  <si>
    <t>2.2.1</t>
  </si>
  <si>
    <t>North America</t>
  </si>
  <si>
    <t>2.2.2</t>
  </si>
  <si>
    <t>United Kingdom</t>
  </si>
  <si>
    <t>2.2.3</t>
  </si>
  <si>
    <r>
      <t>T</t>
    </r>
    <r>
      <rPr>
        <sz val="12"/>
        <rFont val="Calibri"/>
        <family val="2"/>
      </rPr>
      <t>ϋ</t>
    </r>
    <r>
      <rPr>
        <sz val="12"/>
        <rFont val="Calibri"/>
        <family val="2"/>
        <scheme val="minor"/>
      </rPr>
      <t>rkiye</t>
    </r>
  </si>
  <si>
    <t>2.2.4</t>
  </si>
  <si>
    <t>Europe</t>
  </si>
  <si>
    <t>Sub-total CLIN 2.2 - PHS&amp;T</t>
  </si>
  <si>
    <t>2.3</t>
  </si>
  <si>
    <t>Warranty Extensions***</t>
  </si>
  <si>
    <t>Notional value (= 20% of the total discounted value) for warranty extentions (for evaluation purposes only)</t>
  </si>
  <si>
    <t>Fixed percentage % to be applied on notional discounted value</t>
  </si>
  <si>
    <t>Evaluated warranty extention price in EUR</t>
  </si>
  <si>
    <t>2.3.1</t>
  </si>
  <si>
    <t>Warranty Extension from 1 year to 3 years</t>
  </si>
  <si>
    <t>2.3.2</t>
  </si>
  <si>
    <t>Warranty Extension from 1 year to 5 years</t>
  </si>
  <si>
    <t>Sub-total CLIN 2.3 - Warranty Extentions</t>
  </si>
  <si>
    <t>INSTRUCTIONS TO BIDDERS</t>
  </si>
  <si>
    <t>1.   Bidders are allowed to change only the yellow highlighted cells;
2.   All yellow highlighted cells must be filled in without omissions;
3.   Currency for CLIN 2.1 must be clearly indicated in cell F4.</t>
  </si>
  <si>
    <t>*</t>
  </si>
  <si>
    <t xml:space="preserve">Optional installation services will be added to the TO only if requested. The price in CLIN 2.1 shall include all installation activities including travel, material, per diem and other costs. Estimated allocation of requirements for engineering services: 5% North America - 10% United Kingdom - 1% Tϋrkiye - 84% Europe </t>
  </si>
  <si>
    <t>**</t>
  </si>
  <si>
    <t>The PHS&amp;T price shall be calculated based on the percentage provided by the Bidder and the price of the task orders, and can vary by region. The TO deliveries are assumed to include 5% warranty.</t>
  </si>
  <si>
    <t>***</t>
  </si>
  <si>
    <r>
      <t xml:space="preserve">The discounted unit price of each product shall include the standard warranty applicable for that product. This standard warranty shall be one year for all products, except for those products that are specified as 3-year or 5-year warranty in their respective schedule speciffication. For those products with 3-years or 5-years warranty, the discounted unit price shall include the specified warranty. 
Warranty extension price shall be calculated based on the percantage provided in CLIN 2.3 and the discounted unit price for the specific item. When this CLIN is added in a TO, the CLIN for the specific item should be mentioned in parentheses. 
</t>
    </r>
    <r>
      <rPr>
        <b/>
        <sz val="12"/>
        <rFont val="Calibri"/>
        <family val="2"/>
        <scheme val="minor"/>
      </rPr>
      <t>This warranty extension CLIN will only be applicable for items with one year warranty.</t>
    </r>
    <r>
      <rPr>
        <sz val="12"/>
        <rFont val="Calibri"/>
        <family val="2"/>
        <scheme val="minor"/>
      </rPr>
      <t xml:space="preserve"> Items that are specified as 3-years or 5-years warranty in their respective schedules will not have a warranty extension CLIN. </t>
    </r>
  </si>
  <si>
    <t>****</t>
  </si>
  <si>
    <t>Each Unit Price shall have the following factored in: (a) G&amp;A, (b) Administrative Cost, and (c) Profit</t>
  </si>
  <si>
    <t xml:space="preserve">CLIN ITEM - For ordering </t>
  </si>
  <si>
    <t>Unit price for Initial TEMPEST certification</t>
  </si>
  <si>
    <t>Initial TEMPEST certification process duration - weeks</t>
  </si>
  <si>
    <t>Leadtime for Serial Production - weeks</t>
  </si>
  <si>
    <t>Max Volume Serial Production per week (quantity)</t>
  </si>
  <si>
    <t>3.1</t>
  </si>
  <si>
    <t>Tower Workstation - Level C</t>
  </si>
  <si>
    <t>3.2</t>
  </si>
  <si>
    <t>Tower Workstation - Level B</t>
  </si>
  <si>
    <t>3.3</t>
  </si>
  <si>
    <t>Tower Workstation - Level A</t>
  </si>
  <si>
    <t>3.4</t>
  </si>
  <si>
    <t>Desktop PC - Level C</t>
  </si>
  <si>
    <t>3.5</t>
  </si>
  <si>
    <t>Desktop PC  - Level B</t>
  </si>
  <si>
    <t>3.6</t>
  </si>
  <si>
    <t>Desktop PC  - Level A</t>
  </si>
  <si>
    <t>3.7</t>
  </si>
  <si>
    <t>Thin Client - Level C</t>
  </si>
  <si>
    <t>3.8</t>
  </si>
  <si>
    <t>Thin Client - Level B</t>
  </si>
  <si>
    <t>3.9</t>
  </si>
  <si>
    <t>Thin Client - Level A</t>
  </si>
  <si>
    <t>3.10</t>
  </si>
  <si>
    <t>Touch Screen Desktop Monitor - Level C</t>
  </si>
  <si>
    <t>3.11</t>
  </si>
  <si>
    <t>Desktop Monitor - Level C</t>
  </si>
  <si>
    <t>3.12</t>
  </si>
  <si>
    <t>Desktop Monitor - Level B</t>
  </si>
  <si>
    <t>3.13</t>
  </si>
  <si>
    <t>Desktop Monitor - Level A</t>
  </si>
  <si>
    <t>3.14</t>
  </si>
  <si>
    <t>KVM - Level C</t>
  </si>
  <si>
    <t>3.15</t>
  </si>
  <si>
    <t>Dual Monitor KVM Switch - Level C</t>
  </si>
  <si>
    <t>3.16</t>
  </si>
  <si>
    <t>KVM 4 Port - Level C</t>
  </si>
  <si>
    <t>3.17</t>
  </si>
  <si>
    <t>KVM - Level B</t>
  </si>
  <si>
    <t>3.18</t>
  </si>
  <si>
    <t>Dual Monitor KVM Switch - Level B</t>
  </si>
  <si>
    <t>3.19</t>
  </si>
  <si>
    <t>KVM 4 Port - Level B</t>
  </si>
  <si>
    <t>3.20</t>
  </si>
  <si>
    <t>Keyboard - Level C</t>
  </si>
  <si>
    <t>3.21</t>
  </si>
  <si>
    <t>Keyboard - Level B</t>
  </si>
  <si>
    <t>3.22</t>
  </si>
  <si>
    <t>Keyboard - Level A</t>
  </si>
  <si>
    <t>3.23</t>
  </si>
  <si>
    <t>Mouse - Level C</t>
  </si>
  <si>
    <t>3.24</t>
  </si>
  <si>
    <t>Mouse - Level B</t>
  </si>
  <si>
    <t>3.25</t>
  </si>
  <si>
    <t>Mouse - Level A</t>
  </si>
  <si>
    <t>3.26</t>
  </si>
  <si>
    <t>Webcam - Level C</t>
  </si>
  <si>
    <t>3.27</t>
  </si>
  <si>
    <t>Webcam - Level B</t>
  </si>
  <si>
    <t>3.28</t>
  </si>
  <si>
    <t>Webcam - Level A</t>
  </si>
  <si>
    <t>3.29</t>
  </si>
  <si>
    <t>Smartcard Reader - Level C</t>
  </si>
  <si>
    <t>3.30</t>
  </si>
  <si>
    <t>Smartcard Reader - Level B</t>
  </si>
  <si>
    <t>3.31</t>
  </si>
  <si>
    <t>Smartcard Reader - Level A</t>
  </si>
  <si>
    <t>3.32</t>
  </si>
  <si>
    <t>Headset - Level C</t>
  </si>
  <si>
    <t>3.33</t>
  </si>
  <si>
    <t>Headset - Level B</t>
  </si>
  <si>
    <t>3.34</t>
  </si>
  <si>
    <t>Headset - Level A</t>
  </si>
  <si>
    <t>3.35</t>
  </si>
  <si>
    <t>Docking Station - Level C</t>
  </si>
  <si>
    <t>3.36</t>
  </si>
  <si>
    <t>Docking Station - Level B</t>
  </si>
  <si>
    <t>3.37</t>
  </si>
  <si>
    <t>Docking Station - Level A</t>
  </si>
  <si>
    <t>3.38</t>
  </si>
  <si>
    <t xml:space="preserve">Desktop Speaker System - Level C </t>
  </si>
  <si>
    <t>Total CLIN 4 - Tempesting</t>
  </si>
  <si>
    <r>
      <rPr>
        <b/>
        <sz val="12"/>
        <color theme="1"/>
        <rFont val="Calibri"/>
        <family val="2"/>
        <scheme val="minor"/>
      </rPr>
      <t>INSTRUCTIONS TO BIDDERS</t>
    </r>
    <r>
      <rPr>
        <sz val="12"/>
        <color theme="1"/>
        <rFont val="Calibri"/>
        <family val="2"/>
        <scheme val="minor"/>
      </rPr>
      <t xml:space="preserve">
1.   Bidders are allowed to change only the yellow highlighted cells;
2.   All yellow highlighted cells must be filled in without omissions;
3.   Currency for CLIN 3 must be clearly indicated in cell D3.</t>
    </r>
  </si>
  <si>
    <t>O1.1.1</t>
  </si>
  <si>
    <t>O1.1.2</t>
  </si>
  <si>
    <t>O1.1.3</t>
  </si>
  <si>
    <t>O1.1.4</t>
  </si>
  <si>
    <t>O1.1.5</t>
  </si>
  <si>
    <t>O1.1.6</t>
  </si>
  <si>
    <t>O1.1.7</t>
  </si>
  <si>
    <t>O1.1.8</t>
  </si>
  <si>
    <t>O1.1.9</t>
  </si>
  <si>
    <t>O1.1.10</t>
  </si>
  <si>
    <t>O1.1.11</t>
  </si>
  <si>
    <t>O1.1.12</t>
  </si>
  <si>
    <t>O1.1.13</t>
  </si>
  <si>
    <t>O1.1.14</t>
  </si>
  <si>
    <t>O1.1.15</t>
  </si>
  <si>
    <t>O1.1.16</t>
  </si>
  <si>
    <t>O1.1.17</t>
  </si>
  <si>
    <t>O1.1.18</t>
  </si>
  <si>
    <t>O1.1.19</t>
  </si>
  <si>
    <t>O1.1.20</t>
  </si>
  <si>
    <t>O1.1.21</t>
  </si>
  <si>
    <t>O1.1.22</t>
  </si>
  <si>
    <t>O1.1.23</t>
  </si>
  <si>
    <t>O1.1.24</t>
  </si>
  <si>
    <t>O1.1.25</t>
  </si>
  <si>
    <t>O1.1.26</t>
  </si>
  <si>
    <r>
      <t xml:space="preserve">Peripherals &amp; Accessories
  </t>
    </r>
    <r>
      <rPr>
        <sz val="9"/>
        <rFont val="Calibri"/>
        <family val="2"/>
        <scheme val="minor"/>
      </rPr>
      <t>O1.1.26.1 Keyboard
   O1.1.26.2 Mouse
   O1.1.26.3 Webcam
   O1.1.26.4 Smartcard Reader
   O1.1.26.5 Headset
   O1.1.26.6 Polycom Adapter
   O1.1.26.7 USB conference kit
   O1.1.26.8 Docking Station
   O1.1.26.9 Power supply filters (all standards)
   O1.1.26.10 Protective Sleeve
   O1.1.26.11 Anti-theft cable with Kensington socket
   O1.1.26.12 Lock security cable (Noblelock technology)
   O1.1.26.13 Fibre optic patch-cords
   O1.1.26.14 Copper patch-cord
   O1.1.26.15 HDMI 1.4 to HDMI 1.4 cable 2m
   O1.1.26.16 Power Adapter
   O1.1.26.17 USB-C to HDMI Cable
   O1.1.26.18 USB-C to DisplayPort
   O1.1.26.19 USB-C to Ethernet Adapter
   O1.1.26.20 Dell Active Pen
   O1.1.26.21 Extended socket
   O1.1.26.22 Power Cord 230 V EU
   O1.1.26.23 Removable Storage Media (External USB)
   O1.1.26.24 External USB HDDs
   O1.1.26.25 External USB Sim DVD Drive
   O1.1.26.26 Label Printers
   O1.1.26.27 Desk Mounted Dual Monitor Stand
   O1.1.26.28 Media Converter
   O1.1.26.29 Projectors
   O1.1.26.30 Personal audio conference speaker   
   O1.1.26.31 Screen Privacy Filter
   O1.1.26.32 Desktop Speaker System
   O1.1.26.33 Mobile Adapter</t>
    </r>
  </si>
  <si>
    <t>O1.1.27</t>
  </si>
  <si>
    <t>Total CLIN O1.1 - Global Price List (GPL) discounted price</t>
  </si>
  <si>
    <t>O1.2</t>
  </si>
  <si>
    <t>O1.2.1</t>
  </si>
  <si>
    <t>O1.2.1.1</t>
  </si>
  <si>
    <t>O1.2.1.2</t>
  </si>
  <si>
    <t>O1.2.1.3</t>
  </si>
  <si>
    <t>O1.2.1.4</t>
  </si>
  <si>
    <t>O1.2.1.5</t>
  </si>
  <si>
    <t>O1.2.1.6</t>
  </si>
  <si>
    <t>O1.2.1.7</t>
  </si>
  <si>
    <t>O1.2.1.8</t>
  </si>
  <si>
    <t>O1.2.1.9</t>
  </si>
  <si>
    <t>O1.2.1.10</t>
  </si>
  <si>
    <t>O1.2.1.11</t>
  </si>
  <si>
    <t>O1.2.1.12</t>
  </si>
  <si>
    <t>O1.2.1.13</t>
  </si>
  <si>
    <t>O1.2.1.14</t>
  </si>
  <si>
    <t>O1.2.1.15</t>
  </si>
  <si>
    <t>O1.2.1.16</t>
  </si>
  <si>
    <t>O1.2.1.17</t>
  </si>
  <si>
    <t>O1.2.1.18</t>
  </si>
  <si>
    <t>O1.2.1.19</t>
  </si>
  <si>
    <t>O1.2.1.20</t>
  </si>
  <si>
    <t>O1.2.1.21</t>
  </si>
  <si>
    <t>O1.2.1.22</t>
  </si>
  <si>
    <t>O1.2.1.23</t>
  </si>
  <si>
    <t>O1.2.1.24</t>
  </si>
  <si>
    <t>O1.2.1.25</t>
  </si>
  <si>
    <t>O1.2.1.26</t>
  </si>
  <si>
    <t>Sub-total CLIN O1.2.1 - Engineering Services</t>
  </si>
  <si>
    <t>O1.2.2</t>
  </si>
  <si>
    <t>O1.2.2.1</t>
  </si>
  <si>
    <t>O1.2.2.2</t>
  </si>
  <si>
    <t>O1.2.2.3</t>
  </si>
  <si>
    <t>O1.2.2.4</t>
  </si>
  <si>
    <t>Sub-total CLIN O1.2.2 - PHS&amp;T</t>
  </si>
  <si>
    <t>O1.2.3</t>
  </si>
  <si>
    <t>O1.2.3.1</t>
  </si>
  <si>
    <t>O1.2.3.2</t>
  </si>
  <si>
    <t>Sub-total CLIN O1.2.3 - Warranty Extentions</t>
  </si>
  <si>
    <t>1.   Bidders are allowed to change only the yellow highlighted cells;
2.   All yellow highlighted cells must be filled in without omissions;
3.   Currency for CLIN O1.2.1 must be clearly indicated in cell F4.</t>
  </si>
  <si>
    <t xml:space="preserve">Optional installation services will be added to the TO only if requested. The price in CLIN O1.2.1 shall include all installation activities including travel, material, per diem and other costs. Estimated allocation of requirements for engineering services: 5% North America - 10% United Kingdom - 1% Tϋrkiye - 84% Europe </t>
  </si>
  <si>
    <r>
      <t xml:space="preserve">The discounted unit price of each product shall include the standard warranty applicable for that product. This standard warranty shall be one year for all products, except for those products that are specified as 3-year or 5-year warranty in their respective schedule speciffication. For those products with 3-years or 5-years warranty, the discounted unit price shall include the specified warranty. 
Warranty extension price shall be calculated based on the percantage provided in CLIN O1.2.3 and the discounted unit price for the specific item. When this CLIN is added in a TO, the CLIN for the specific item should be mentioned in parentheses. 
</t>
    </r>
    <r>
      <rPr>
        <b/>
        <sz val="12"/>
        <rFont val="Calibri"/>
        <family val="2"/>
        <scheme val="minor"/>
      </rPr>
      <t>This warranty extension CLIN will only be applicable for items with one year warranty.</t>
    </r>
    <r>
      <rPr>
        <sz val="12"/>
        <rFont val="Calibri"/>
        <family val="2"/>
        <scheme val="minor"/>
      </rPr>
      <t xml:space="preserve"> Items that are specified as 3-years or 5-years warranty in their respective schedules will not have a warranty extension CLIN. </t>
    </r>
  </si>
  <si>
    <t>O2.1.1</t>
  </si>
  <si>
    <t>O2.1.2</t>
  </si>
  <si>
    <t>O2.1.3</t>
  </si>
  <si>
    <t>O2.1.4</t>
  </si>
  <si>
    <t>O2.1.5</t>
  </si>
  <si>
    <t>O2.1.6</t>
  </si>
  <si>
    <t>O2.1.7</t>
  </si>
  <si>
    <t>O2.1.8</t>
  </si>
  <si>
    <t>O2.1.9</t>
  </si>
  <si>
    <t>O2.1.10</t>
  </si>
  <si>
    <t>O2.1.11</t>
  </si>
  <si>
    <t>O2.1.12</t>
  </si>
  <si>
    <t>O2.1.13</t>
  </si>
  <si>
    <t>O2.1.14</t>
  </si>
  <si>
    <t>O2.1.15</t>
  </si>
  <si>
    <t>O2.1.16</t>
  </si>
  <si>
    <t>O2.1.17</t>
  </si>
  <si>
    <t>O2.1.18</t>
  </si>
  <si>
    <t>O2.1.19</t>
  </si>
  <si>
    <t>O2.1.20</t>
  </si>
  <si>
    <t>O2.1.21</t>
  </si>
  <si>
    <t>O2.1.22</t>
  </si>
  <si>
    <t>O2.1.23</t>
  </si>
  <si>
    <t>O2.1.24</t>
  </si>
  <si>
    <t>O2.1.25</t>
  </si>
  <si>
    <t>O2.1.26</t>
  </si>
  <si>
    <r>
      <t xml:space="preserve">Peripherals &amp; Accessories
  </t>
    </r>
    <r>
      <rPr>
        <sz val="9"/>
        <rFont val="Calibri"/>
        <family val="2"/>
        <scheme val="minor"/>
      </rPr>
      <t>O2.1.26.1 Keyboard
   O2.1.26.2 Mouse
   O2.1.26.3 Webcam
   O2.1.26.4 Smartcard Reader
   O2.1.26.5 Headset
   O2.1.26.6 Polycom Adapter
   O2.1.26.7 USB conference kit
   O2.1.26.8 Docking Station
   O2.1.26.9 Power supply filters (all standards)
   O2.1.26.10 Protective Sleeve
   O2.1.26.11 Anti-theft cable with Kensington socket
   O2.1.26.12 Lock security cable (Noblelock technology)
   O2.1.26.13 Fibre optic patch-cords
   O2.1.26.14 Copper patch-cord
   O2.1.26.15 HDMI 1.4 to HDMI 1.4 cable 2m
   O2.1.26.16 Power Adapter
   O2.1.26.17 USB-C to HDMI Cable
   O2.1.26.18 USB-C to DisplayPort
   O2.1.26.19 USB-C to Ethernet Adapter
   O2.1.26.20 Dell Active Pen
   O2.1.26.21 Extended socket
   O2.1.26.22 Power Cord 230 V EU
   O2.1.26.23 Removable Storage Media (External USB)
   O2.1.26.24 External USB HDDs
   O2.1.26.25 External USB Sim DVD Drive
   O2.1.26.26 Label Printers
   O2.1.26.27 Desk Mounted Dual Monitor Stand
   O2.1.26.28 Media Converter
   O2.1.26.29 Projectors
   O2.1.26.30 Personal audio conference speaker   
   O2.1.26.31 Screen Privacy Filter
   O2.1.26.32 Desktop Speaker System
   O2.1.26.33 Mobile Adapter</t>
    </r>
  </si>
  <si>
    <t>O2.1.27</t>
  </si>
  <si>
    <t>Total CLIN O2.1 - Global Price List (GPL) discounted price</t>
  </si>
  <si>
    <t>O2.2</t>
  </si>
  <si>
    <t>O2.2.1</t>
  </si>
  <si>
    <t>O2.2.1.1</t>
  </si>
  <si>
    <t>O2.2.1.2</t>
  </si>
  <si>
    <t>O2.2.1.3</t>
  </si>
  <si>
    <t>O2.2.1.4</t>
  </si>
  <si>
    <t>O2.2.1.5</t>
  </si>
  <si>
    <t>O2.2.1.6</t>
  </si>
  <si>
    <t>O2.2.1.7</t>
  </si>
  <si>
    <t>O2.2.1.8</t>
  </si>
  <si>
    <t>O2.2.1.9</t>
  </si>
  <si>
    <t>O2.2.1.10</t>
  </si>
  <si>
    <t>O2.2.1.11</t>
  </si>
  <si>
    <t>O2.2.1.12</t>
  </si>
  <si>
    <t>O2.2.1.13</t>
  </si>
  <si>
    <t>O2.2.1.14</t>
  </si>
  <si>
    <t>O2.2.1.15</t>
  </si>
  <si>
    <t>O2.2.1.16</t>
  </si>
  <si>
    <t>O2.2.1.17</t>
  </si>
  <si>
    <t>O2.2.1.18</t>
  </si>
  <si>
    <t>O2.2.1.19</t>
  </si>
  <si>
    <t>O2.2.1.20</t>
  </si>
  <si>
    <t>O2.2.1.21</t>
  </si>
  <si>
    <t>O2.2.1.22</t>
  </si>
  <si>
    <t>O2.2.1.23</t>
  </si>
  <si>
    <t>O2.2.1.24</t>
  </si>
  <si>
    <t>O2.2.1.25</t>
  </si>
  <si>
    <t>O2.2.1.26</t>
  </si>
  <si>
    <t>Sub-total CLIN O2.2.1 - Engineering Services</t>
  </si>
  <si>
    <t>O2.2.2</t>
  </si>
  <si>
    <t>O2.2.2.1</t>
  </si>
  <si>
    <t>O2.2.2.2</t>
  </si>
  <si>
    <t>O2.2.2.3</t>
  </si>
  <si>
    <t>O2.2.2.4</t>
  </si>
  <si>
    <t>Sub-total CLIN O2.2.2 - PHS&amp;T</t>
  </si>
  <si>
    <t>O2.2.3</t>
  </si>
  <si>
    <t>O2.2.3.1</t>
  </si>
  <si>
    <t>O2.2.3.2</t>
  </si>
  <si>
    <t>Sub-total CLIN O2.2.3 - Warranty Extentions</t>
  </si>
  <si>
    <t>1.   Bidders are allowed to change only the yellow highlighted cells;
2.   All yellow highlighted cells must be filled in without omissions;
3.   Currency for CLIN O2.2.1 must be clearly indicated in cell F4.</t>
  </si>
  <si>
    <t xml:space="preserve">Optional installation services will be added to the TO only if requested. The price in CLIN O2.2.1 shall include all installation activities including travel, material, per diem and other costs. Estimated allocation of requirements for engineering services: 5% North America - 10% United Kingdom - 1% Tϋrkiye - 84% Europe </t>
  </si>
  <si>
    <r>
      <t xml:space="preserve">The discounted unit price of each product shall include the standard warranty applicable for that product. This standard warranty shall be one year for all products, except for those products that are specified as 3-year or 5-year warranty in their respective schedule speciffication. For those products with 3-years or 5-years warranty, the discounted unit price shall include the specified warranty. 
Warranty extension price shall be calculated based on the percantage provided in CLIN O2.2.3 and the discounted unit price for the specific item. When this CLIN is added in a TO, the CLIN for the specific item should be mentioned in parentheses. 
</t>
    </r>
    <r>
      <rPr>
        <b/>
        <sz val="12"/>
        <rFont val="Calibri"/>
        <family val="2"/>
        <scheme val="minor"/>
      </rPr>
      <t>This warranty extension CLIN will only be applicable for items with one year warranty.</t>
    </r>
    <r>
      <rPr>
        <sz val="12"/>
        <rFont val="Calibri"/>
        <family val="2"/>
        <scheme val="minor"/>
      </rPr>
      <t xml:space="preserve"> Items that are specified as 3-years or 5-years warranty in their respective schedules will not have a warranty extension CLIN. </t>
    </r>
  </si>
  <si>
    <t>NATO Member States Currencies</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</si>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</sst>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_([$€-2]\ * #,##0.00_);_([$€-2]\ * \(#,##0.00\);_([$€-2]\ * &quot;-&quot;??_);_(@_)"/>
    <numFmt numFmtId="167" formatCode="0.0"/>
  </numFmts>
  <fonts count="33">
    <font>
      <sz val="11"/>
      <color theme="1"/>
      <name val="Calibri"/>
      <family val="2"/>
      <scheme val="minor"/>
    </font>
    <font>
      <sz val="11"/>
      <color theme="1"/>
      <name val="Calibri"/>
      <family val="2"/>
      <scheme val="minor"/>
    </font>
    <font>
      <sz val="10"/>
      <name val="Arial"/>
      <family val="2"/>
    </font>
    <font>
      <sz val="10"/>
      <name val="Times New Roman"/>
      <family val="1"/>
    </font>
    <font>
      <b/>
      <sz val="11"/>
      <name val="Calibri"/>
      <family val="2"/>
      <scheme val="minor"/>
    </font>
    <font>
      <sz val="11"/>
      <color rgb="FF006100"/>
      <name val="Calibri"/>
      <family val="2"/>
      <scheme val="minor"/>
    </font>
    <font>
      <b/>
      <sz val="12"/>
      <color theme="1"/>
      <name val="Calibri"/>
      <family val="2"/>
      <scheme val="minor"/>
    </font>
    <font>
      <b/>
      <sz val="12"/>
      <name val="Calibri"/>
      <family val="2"/>
      <scheme val="minor"/>
    </font>
    <font>
      <b/>
      <sz val="10"/>
      <name val="Times New Roman"/>
      <family val="1"/>
    </font>
    <font>
      <sz val="12"/>
      <name val="Calibri"/>
      <family val="2"/>
      <scheme val="minor"/>
    </font>
    <font>
      <sz val="12"/>
      <color theme="1"/>
      <name val="Calibri"/>
      <family val="2"/>
      <scheme val="minor"/>
    </font>
    <font>
      <sz val="10"/>
      <name val="Calibri"/>
      <family val="2"/>
      <scheme val="minor"/>
    </font>
    <font>
      <b/>
      <sz val="14"/>
      <name val="Calibri"/>
      <family val="2"/>
      <scheme val="minor"/>
    </font>
    <font>
      <b/>
      <sz val="14"/>
      <name val="Calibri"/>
      <family val="2"/>
    </font>
    <font>
      <b/>
      <sz val="12"/>
      <color theme="1"/>
      <name val="Times New Roman"/>
      <family val="1"/>
    </font>
    <font>
      <sz val="12"/>
      <name val="Times New Roman"/>
      <family val="1"/>
    </font>
    <font>
      <sz val="8"/>
      <name val="Calibri"/>
      <family val="2"/>
      <scheme val="minor"/>
    </font>
    <font>
      <b/>
      <sz val="12"/>
      <color rgb="FFFF0000"/>
      <name val="Calibri"/>
      <family val="2"/>
      <scheme val="minor"/>
    </font>
    <font>
      <sz val="11"/>
      <color rgb="FF000000"/>
      <name val="Calibri"/>
      <family val="2"/>
    </font>
    <font>
      <sz val="11"/>
      <name val="Calibri"/>
      <family val="2"/>
    </font>
    <font>
      <sz val="11"/>
      <color theme="1"/>
      <name val="Calibri"/>
      <family val="2"/>
    </font>
    <font>
      <sz val="9"/>
      <name val="Calibri"/>
      <family val="2"/>
      <scheme val="minor"/>
    </font>
    <font>
      <b/>
      <sz val="11"/>
      <name val="Calibri"/>
      <family val="2"/>
    </font>
    <font>
      <b/>
      <sz val="14"/>
      <color theme="1"/>
      <name val="Calibri"/>
      <family val="2"/>
      <scheme val="minor"/>
    </font>
    <font>
      <sz val="12"/>
      <name val="Calibri"/>
      <family val="2"/>
    </font>
    <font>
      <b/>
      <sz val="11"/>
      <color theme="0"/>
      <name val="Calibri"/>
      <family val="2"/>
      <scheme val="minor"/>
    </font>
    <font>
      <b/>
      <sz val="11"/>
      <color theme="1"/>
      <name val="Calibri"/>
      <family val="2"/>
      <scheme val="minor"/>
    </font>
    <font>
      <i/>
      <sz val="11"/>
      <color theme="1"/>
      <name val="Calibri"/>
      <family val="2"/>
      <scheme val="minor"/>
    </font>
    <font>
      <b/>
      <sz val="13"/>
      <color theme="0"/>
      <name val="Calibri"/>
      <family val="2"/>
      <scheme val="minor"/>
    </font>
    <font>
      <b/>
      <sz val="12"/>
      <color theme="0"/>
      <name val="Calibri"/>
      <family val="2"/>
      <scheme val="minor"/>
    </font>
    <font>
      <sz val="14"/>
      <color theme="1"/>
      <name val="Calibri"/>
      <family val="2"/>
      <scheme val="minor"/>
    </font>
    <font>
      <sz val="12"/>
      <color rgb="FFFF0000"/>
      <name val="Calibri"/>
      <family val="2"/>
      <scheme val="minor"/>
    </font>
    <font>
      <b/>
      <u/>
      <sz val="1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rgb="FF000000"/>
      </patternFill>
    </fill>
    <fill>
      <patternFill patternType="solid">
        <fgColor theme="1" tint="0.249977111117893"/>
        <bgColor indexed="64"/>
      </patternFill>
    </fill>
    <fill>
      <patternFill patternType="solid">
        <fgColor theme="5"/>
        <bgColor indexed="64"/>
      </patternFill>
    </fill>
    <fill>
      <patternFill patternType="solid">
        <fgColor theme="4" tint="0.3999755851924192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bottom/>
      <diagonal/>
    </border>
  </borders>
  <cellStyleXfs count="9">
    <xf numFmtId="0" fontId="0" fillId="0" borderId="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2" fillId="0" borderId="0"/>
    <xf numFmtId="0" fontId="5" fillId="5" borderId="0" applyNumberFormat="0" applyBorder="0" applyAlignment="0" applyProtection="0"/>
    <xf numFmtId="43" fontId="1" fillId="0" borderId="0" applyFont="0" applyFill="0" applyBorder="0" applyAlignment="0" applyProtection="0"/>
  </cellStyleXfs>
  <cellXfs count="126">
    <xf numFmtId="0" fontId="0" fillId="0" borderId="0" xfId="0"/>
    <xf numFmtId="0" fontId="3" fillId="0" borderId="0" xfId="0" applyFont="1" applyAlignment="1">
      <alignment horizontal="center" vertical="center"/>
    </xf>
    <xf numFmtId="0" fontId="7" fillId="6"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6" fillId="6" borderId="1" xfId="0" applyNumberFormat="1" applyFont="1" applyFill="1" applyBorder="1" applyAlignment="1">
      <alignment horizontal="center" vertical="center"/>
    </xf>
    <xf numFmtId="49" fontId="6" fillId="6"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10" fontId="9" fillId="3" borderId="1" xfId="4" applyNumberFormat="1" applyFont="1" applyFill="1" applyBorder="1" applyAlignment="1">
      <alignment horizontal="center" vertical="center" wrapText="1"/>
    </xf>
    <xf numFmtId="0" fontId="10" fillId="0" borderId="0" xfId="0" applyFont="1" applyBorder="1" applyAlignment="1">
      <alignment horizontal="left" vertical="center"/>
    </xf>
    <xf numFmtId="0" fontId="6" fillId="0" borderId="0" xfId="0" applyFont="1" applyAlignment="1">
      <alignment horizontal="center" vertical="center" wrapText="1"/>
    </xf>
    <xf numFmtId="0" fontId="17" fillId="0" borderId="6" xfId="0" applyFont="1" applyBorder="1" applyAlignment="1">
      <alignment vertical="center" wrapText="1"/>
    </xf>
    <xf numFmtId="0" fontId="11" fillId="0" borderId="0" xfId="0" applyFont="1" applyAlignment="1">
      <alignment vertical="center" wrapText="1"/>
    </xf>
    <xf numFmtId="0" fontId="11"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49" fontId="14" fillId="0" borderId="0" xfId="0" applyNumberFormat="1" applyFont="1" applyBorder="1" applyAlignment="1">
      <alignment horizontal="center" vertical="center"/>
    </xf>
    <xf numFmtId="0" fontId="15" fillId="0" borderId="0" xfId="0" applyFont="1" applyAlignment="1">
      <alignment vertical="center"/>
    </xf>
    <xf numFmtId="0" fontId="3" fillId="0" borderId="0" xfId="0" applyFont="1" applyAlignment="1">
      <alignment vertical="center" wrapText="1"/>
    </xf>
    <xf numFmtId="0" fontId="3" fillId="0" borderId="0" xfId="1" applyNumberFormat="1" applyFont="1" applyAlignment="1">
      <alignment vertical="center"/>
    </xf>
    <xf numFmtId="0" fontId="3" fillId="0" borderId="0" xfId="0" applyNumberFormat="1" applyFont="1" applyFill="1" applyAlignment="1">
      <alignment horizontal="left" vertical="center"/>
    </xf>
    <xf numFmtId="49" fontId="7" fillId="4" borderId="1" xfId="0"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wrapText="1"/>
    </xf>
    <xf numFmtId="166" fontId="9" fillId="0" borderId="1" xfId="0" applyNumberFormat="1" applyFont="1" applyFill="1" applyBorder="1" applyAlignment="1">
      <alignment horizontal="left" vertical="center" wrapText="1"/>
    </xf>
    <xf numFmtId="0" fontId="3" fillId="0" borderId="0" xfId="0" applyFont="1" applyAlignment="1">
      <alignment horizontal="center" vertical="center" wrapText="1"/>
    </xf>
    <xf numFmtId="0" fontId="3" fillId="0" borderId="0" xfId="1" applyNumberFormat="1" applyFont="1" applyAlignment="1">
      <alignment horizontal="center" vertical="center"/>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1" xfId="0" quotePrefix="1" applyFont="1" applyFill="1" applyBorder="1" applyAlignment="1">
      <alignment horizontal="center" vertical="center" wrapText="1"/>
    </xf>
    <xf numFmtId="0" fontId="3" fillId="3" borderId="0" xfId="0" applyFont="1" applyFill="1" applyAlignment="1">
      <alignment vertical="center"/>
    </xf>
    <xf numFmtId="49" fontId="14" fillId="8" borderId="1" xfId="0" applyNumberFormat="1" applyFont="1" applyFill="1" applyBorder="1" applyAlignment="1">
      <alignment horizontal="center" vertical="center"/>
    </xf>
    <xf numFmtId="0" fontId="17" fillId="0" borderId="0" xfId="0" applyFont="1" applyBorder="1" applyAlignment="1">
      <alignment vertical="center" wrapText="1"/>
    </xf>
    <xf numFmtId="49" fontId="7" fillId="2" borderId="1" xfId="0" quotePrefix="1" applyNumberFormat="1" applyFont="1" applyFill="1" applyBorder="1" applyAlignment="1">
      <alignment horizontal="center" vertical="center" wrapText="1"/>
    </xf>
    <xf numFmtId="0" fontId="9" fillId="0" borderId="1" xfId="7" applyFont="1" applyFill="1" applyBorder="1" applyAlignment="1">
      <alignment horizontal="center" vertical="center" wrapText="1"/>
    </xf>
    <xf numFmtId="0" fontId="9" fillId="2" borderId="1" xfId="7" applyFont="1" applyFill="1" applyBorder="1" applyAlignment="1">
      <alignment horizontal="center" vertical="center" wrapText="1"/>
    </xf>
    <xf numFmtId="4" fontId="7" fillId="3" borderId="1" xfId="0" applyNumberFormat="1" applyFont="1" applyFill="1" applyBorder="1" applyAlignment="1">
      <alignment vertical="center"/>
    </xf>
    <xf numFmtId="0" fontId="7" fillId="7" borderId="1" xfId="0" applyFont="1" applyFill="1" applyBorder="1" applyAlignment="1">
      <alignment vertical="center" wrapText="1"/>
    </xf>
    <xf numFmtId="4" fontId="9" fillId="3" borderId="1" xfId="0" applyNumberFormat="1" applyFont="1" applyFill="1" applyBorder="1" applyAlignment="1">
      <alignment horizontal="right" vertical="center" wrapText="1"/>
    </xf>
    <xf numFmtId="0" fontId="2" fillId="0" borderId="0" xfId="2" applyFont="1" applyAlignment="1">
      <alignment horizontal="center"/>
    </xf>
    <xf numFmtId="0" fontId="4" fillId="0" borderId="0" xfId="0" applyFont="1"/>
    <xf numFmtId="49" fontId="7" fillId="0" borderId="1" xfId="0" quotePrefix="1" applyNumberFormat="1" applyFont="1" applyFill="1" applyBorder="1" applyAlignment="1">
      <alignment horizontal="center" vertical="center" wrapText="1"/>
    </xf>
    <xf numFmtId="0" fontId="9" fillId="0" borderId="2" xfId="0" applyFont="1" applyFill="1" applyBorder="1" applyAlignment="1">
      <alignment vertical="center" wrapText="1"/>
    </xf>
    <xf numFmtId="10" fontId="9" fillId="3" borderId="1" xfId="4" applyNumberFormat="1" applyFont="1" applyFill="1" applyBorder="1" applyAlignment="1">
      <alignment horizontal="center" vertical="center"/>
    </xf>
    <xf numFmtId="167" fontId="9" fillId="3" borderId="1" xfId="0" applyNumberFormat="1" applyFont="1" applyFill="1" applyBorder="1" applyAlignment="1">
      <alignment horizontal="center" vertical="center"/>
    </xf>
    <xf numFmtId="167" fontId="20" fillId="3" borderId="1" xfId="0" applyNumberFormat="1" applyFont="1" applyFill="1" applyBorder="1" applyAlignment="1">
      <alignment horizontal="center" vertical="center" wrapText="1"/>
    </xf>
    <xf numFmtId="166" fontId="10" fillId="3" borderId="1" xfId="7" applyNumberFormat="1" applyFont="1" applyFill="1" applyBorder="1" applyAlignment="1">
      <alignment horizontal="left" vertical="center" wrapText="1"/>
    </xf>
    <xf numFmtId="166" fontId="7" fillId="3" borderId="1" xfId="0" applyNumberFormat="1" applyFont="1" applyFill="1" applyBorder="1" applyAlignment="1">
      <alignment vertical="center"/>
    </xf>
    <xf numFmtId="166" fontId="9" fillId="3" borderId="1" xfId="1" applyNumberFormat="1" applyFont="1" applyFill="1" applyBorder="1" applyAlignment="1">
      <alignment horizontal="center" vertical="center"/>
    </xf>
    <xf numFmtId="166" fontId="12" fillId="3" borderId="1" xfId="1" applyNumberFormat="1" applyFont="1" applyFill="1" applyBorder="1" applyAlignment="1">
      <alignment horizontal="center" vertical="center"/>
    </xf>
    <xf numFmtId="2" fontId="10" fillId="3" borderId="1" xfId="0" applyNumberFormat="1" applyFont="1" applyFill="1" applyBorder="1" applyAlignment="1">
      <alignment horizontal="center" vertical="center"/>
    </xf>
    <xf numFmtId="2" fontId="23" fillId="3" borderId="1" xfId="0" applyNumberFormat="1" applyFont="1" applyFill="1" applyBorder="1" applyAlignment="1">
      <alignment vertical="center"/>
    </xf>
    <xf numFmtId="164" fontId="7" fillId="4" borderId="1" xfId="1" applyNumberFormat="1" applyFont="1" applyFill="1" applyBorder="1" applyAlignment="1">
      <alignment horizontal="center" vertical="center" wrapText="1"/>
    </xf>
    <xf numFmtId="165" fontId="7" fillId="4" borderId="1" xfId="1" applyNumberFormat="1" applyFont="1" applyFill="1" applyBorder="1" applyAlignment="1">
      <alignment horizontal="center" vertical="center" wrapText="1"/>
    </xf>
    <xf numFmtId="49" fontId="7" fillId="4" borderId="1" xfId="0" quotePrefix="1" applyNumberFormat="1"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1"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14" fillId="8" borderId="7" xfId="0" applyNumberFormat="1" applyFont="1" applyFill="1" applyBorder="1" applyAlignment="1">
      <alignment horizontal="center" vertical="center"/>
    </xf>
    <xf numFmtId="49" fontId="7" fillId="0" borderId="5" xfId="0" quotePrefix="1"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0" fillId="2" borderId="0" xfId="0" applyFill="1"/>
    <xf numFmtId="0" fontId="28" fillId="10" borderId="1" xfId="0" applyFont="1" applyFill="1" applyBorder="1" applyAlignment="1">
      <alignment horizontal="center" vertical="center" wrapText="1"/>
    </xf>
    <xf numFmtId="0" fontId="26" fillId="11" borderId="2" xfId="0" applyFont="1" applyFill="1" applyBorder="1" applyAlignment="1">
      <alignment vertical="center"/>
    </xf>
    <xf numFmtId="0" fontId="29" fillId="11" borderId="3" xfId="0" applyFont="1" applyFill="1" applyBorder="1" applyAlignment="1">
      <alignment horizontal="right" vertical="center"/>
    </xf>
    <xf numFmtId="0" fontId="26" fillId="0" borderId="21" xfId="0" applyFont="1" applyFill="1" applyBorder="1" applyAlignment="1">
      <alignment vertical="center"/>
    </xf>
    <xf numFmtId="0" fontId="25" fillId="0" borderId="21" xfId="0" applyFont="1" applyFill="1" applyBorder="1" applyAlignment="1">
      <alignment horizontal="right" vertical="center"/>
    </xf>
    <xf numFmtId="0" fontId="6" fillId="12" borderId="8" xfId="0" applyFont="1" applyFill="1" applyBorder="1" applyAlignment="1">
      <alignment vertical="center"/>
    </xf>
    <xf numFmtId="0" fontId="0" fillId="12" borderId="9" xfId="0" applyFont="1" applyFill="1" applyBorder="1" applyAlignment="1">
      <alignment vertical="center"/>
    </xf>
    <xf numFmtId="43" fontId="30" fillId="12" borderId="10" xfId="1" applyNumberFormat="1" applyFont="1" applyFill="1" applyBorder="1" applyAlignment="1">
      <alignment vertical="center"/>
    </xf>
    <xf numFmtId="0" fontId="6" fillId="12" borderId="11" xfId="0" applyFont="1" applyFill="1" applyBorder="1" applyAlignment="1">
      <alignment vertical="center"/>
    </xf>
    <xf numFmtId="0" fontId="0" fillId="12" borderId="1" xfId="0" applyFont="1" applyFill="1" applyBorder="1" applyAlignment="1">
      <alignment vertical="center"/>
    </xf>
    <xf numFmtId="43" fontId="30" fillId="12" borderId="12" xfId="1" applyNumberFormat="1" applyFont="1" applyFill="1" applyBorder="1" applyAlignment="1">
      <alignment vertical="center"/>
    </xf>
    <xf numFmtId="0" fontId="26" fillId="0" borderId="22" xfId="0" applyFont="1" applyFill="1" applyBorder="1" applyAlignment="1">
      <alignment vertical="center"/>
    </xf>
    <xf numFmtId="0" fontId="0" fillId="0" borderId="22" xfId="0" applyFont="1" applyFill="1" applyBorder="1" applyAlignment="1">
      <alignment vertical="center"/>
    </xf>
    <xf numFmtId="43" fontId="30" fillId="0" borderId="22" xfId="1" applyNumberFormat="1"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9" xfId="0" applyFill="1" applyBorder="1" applyAlignment="1">
      <alignment vertical="center"/>
    </xf>
    <xf numFmtId="0" fontId="0" fillId="2" borderId="7" xfId="0" applyFill="1" applyBorder="1" applyAlignment="1">
      <alignment vertical="center"/>
    </xf>
    <xf numFmtId="0" fontId="0" fillId="2" borderId="11" xfId="0" applyFill="1" applyBorder="1" applyAlignment="1">
      <alignment vertical="center"/>
    </xf>
    <xf numFmtId="0" fontId="0" fillId="2" borderId="1" xfId="0" applyFill="1" applyBorder="1" applyAlignment="1">
      <alignment vertical="center"/>
    </xf>
    <xf numFmtId="164" fontId="0" fillId="0" borderId="12" xfId="1" applyFont="1" applyFill="1" applyBorder="1" applyAlignment="1">
      <alignment vertical="center"/>
    </xf>
    <xf numFmtId="0" fontId="26" fillId="13" borderId="13" xfId="0" applyFont="1" applyFill="1" applyBorder="1" applyAlignment="1">
      <alignment vertical="center"/>
    </xf>
    <xf numFmtId="0" fontId="26" fillId="13" borderId="14" xfId="0" applyFont="1" applyFill="1" applyBorder="1" applyAlignment="1">
      <alignment vertical="center"/>
    </xf>
    <xf numFmtId="43" fontId="26" fillId="13" borderId="15" xfId="1" applyNumberFormat="1" applyFont="1" applyFill="1" applyBorder="1" applyAlignment="1">
      <alignment vertical="center"/>
    </xf>
    <xf numFmtId="43" fontId="0" fillId="3" borderId="10" xfId="1" applyNumberFormat="1" applyFont="1" applyFill="1" applyBorder="1" applyAlignment="1">
      <alignment vertical="center"/>
    </xf>
    <xf numFmtId="43" fontId="0" fillId="3" borderId="20" xfId="1" applyNumberFormat="1" applyFont="1" applyFill="1" applyBorder="1" applyAlignment="1">
      <alignment vertical="center"/>
    </xf>
    <xf numFmtId="43" fontId="0" fillId="3" borderId="12" xfId="1" applyNumberFormat="1" applyFont="1" applyFill="1" applyBorder="1" applyAlignment="1">
      <alignment vertical="center"/>
    </xf>
    <xf numFmtId="0" fontId="0" fillId="2" borderId="23" xfId="0" applyFill="1" applyBorder="1" applyAlignment="1">
      <alignment vertical="center"/>
    </xf>
    <xf numFmtId="0" fontId="26" fillId="13" borderId="16" xfId="0" applyFont="1" applyFill="1" applyBorder="1" applyAlignment="1">
      <alignment vertical="center"/>
    </xf>
    <xf numFmtId="0" fontId="26" fillId="13" borderId="5" xfId="0" applyFont="1" applyFill="1" applyBorder="1" applyAlignment="1">
      <alignment vertical="center"/>
    </xf>
    <xf numFmtId="43" fontId="26" fillId="13" borderId="17" xfId="1" applyNumberFormat="1" applyFont="1" applyFill="1" applyBorder="1" applyAlignment="1">
      <alignment vertical="center"/>
    </xf>
    <xf numFmtId="0" fontId="27" fillId="2" borderId="0" xfId="0" applyFont="1" applyFill="1" applyAlignment="1">
      <alignment vertical="center"/>
    </xf>
    <xf numFmtId="0" fontId="10" fillId="0" borderId="0" xfId="0" applyFont="1" applyFill="1" applyBorder="1" applyAlignment="1">
      <alignment vertical="center" wrapText="1"/>
    </xf>
    <xf numFmtId="0" fontId="9" fillId="0" borderId="1" xfId="0" applyFont="1" applyFill="1" applyBorder="1" applyAlignment="1">
      <alignment vertical="center" wrapText="1"/>
    </xf>
    <xf numFmtId="0" fontId="9" fillId="7"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166" fontId="9" fillId="0" borderId="1" xfId="4" applyNumberFormat="1" applyFont="1" applyFill="1" applyBorder="1" applyAlignment="1">
      <alignment horizontal="center" vertical="center"/>
    </xf>
    <xf numFmtId="0" fontId="10" fillId="3" borderId="1" xfId="0" applyFont="1" applyFill="1" applyBorder="1" applyAlignment="1">
      <alignment horizontal="center" vertical="center"/>
    </xf>
    <xf numFmtId="164" fontId="0" fillId="2" borderId="0" xfId="0" applyNumberFormat="1" applyFill="1"/>
    <xf numFmtId="0" fontId="23" fillId="2" borderId="6" xfId="0" applyFont="1" applyFill="1" applyBorder="1" applyAlignment="1">
      <alignment horizontal="center" vertical="center"/>
    </xf>
    <xf numFmtId="49" fontId="7" fillId="7" borderId="2" xfId="0" applyNumberFormat="1" applyFont="1" applyFill="1" applyBorder="1" applyAlignment="1">
      <alignment horizontal="left" vertical="center" wrapText="1"/>
    </xf>
    <xf numFmtId="49" fontId="7" fillId="7" borderId="4" xfId="0" applyNumberFormat="1" applyFont="1" applyFill="1" applyBorder="1" applyAlignment="1">
      <alignment horizontal="left" vertical="center" wrapText="1"/>
    </xf>
    <xf numFmtId="49" fontId="7" fillId="7" borderId="3" xfId="0" applyNumberFormat="1" applyFont="1" applyFill="1" applyBorder="1" applyAlignment="1">
      <alignment horizontal="left" vertical="center" wrapText="1"/>
    </xf>
    <xf numFmtId="0" fontId="10" fillId="8" borderId="1" xfId="0" applyFont="1" applyFill="1" applyBorder="1" applyAlignment="1">
      <alignment horizontal="left" vertical="center" wrapText="1"/>
    </xf>
    <xf numFmtId="0" fontId="6" fillId="6" borderId="2" xfId="0" applyFont="1" applyFill="1" applyBorder="1" applyAlignment="1">
      <alignment horizontal="left" vertical="center"/>
    </xf>
    <xf numFmtId="0" fontId="6" fillId="6" borderId="4" xfId="0" applyFont="1" applyFill="1" applyBorder="1" applyAlignment="1">
      <alignment horizontal="left" vertical="center"/>
    </xf>
    <xf numFmtId="0" fontId="6" fillId="6" borderId="3" xfId="0" applyFont="1" applyFill="1" applyBorder="1" applyAlignment="1">
      <alignment horizontal="left" vertical="center"/>
    </xf>
    <xf numFmtId="0" fontId="13" fillId="8" borderId="1" xfId="0" applyNumberFormat="1" applyFont="1" applyFill="1" applyBorder="1" applyAlignment="1">
      <alignment horizontal="center" vertical="center"/>
    </xf>
    <xf numFmtId="0" fontId="24" fillId="8" borderId="1" xfId="0" applyNumberFormat="1" applyFont="1" applyFill="1" applyBorder="1" applyAlignment="1">
      <alignment horizontal="left" vertical="center" wrapText="1"/>
    </xf>
    <xf numFmtId="0" fontId="9" fillId="0" borderId="1" xfId="7" applyFont="1" applyFill="1" applyBorder="1" applyAlignment="1">
      <alignment horizontal="left" vertical="center" wrapText="1"/>
    </xf>
    <xf numFmtId="0" fontId="7" fillId="4" borderId="1" xfId="0" applyFont="1" applyFill="1" applyBorder="1" applyAlignment="1">
      <alignment horizontal="center" vertical="center" wrapText="1"/>
    </xf>
    <xf numFmtId="166" fontId="9" fillId="0" borderId="1" xfId="4" applyNumberFormat="1" applyFont="1" applyFill="1" applyBorder="1" applyAlignment="1">
      <alignment horizontal="center" vertical="center"/>
    </xf>
    <xf numFmtId="0" fontId="9" fillId="8"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6" fillId="7" borderId="1" xfId="0" applyFont="1" applyFill="1" applyBorder="1" applyAlignment="1">
      <alignment horizontal="left" vertical="center"/>
    </xf>
    <xf numFmtId="0" fontId="10" fillId="3" borderId="5"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 xfId="0" applyFont="1" applyFill="1" applyBorder="1" applyAlignment="1">
      <alignment horizontal="center" vertical="center"/>
    </xf>
    <xf numFmtId="0" fontId="10" fillId="8" borderId="2"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0" fillId="8" borderId="3" xfId="0" applyFont="1" applyFill="1" applyBorder="1" applyAlignment="1">
      <alignment horizontal="left" vertical="center" wrapText="1"/>
    </xf>
  </cellXfs>
  <cellStyles count="9">
    <cellStyle name="Comma" xfId="1" builtinId="3"/>
    <cellStyle name="Comma 2" xfId="8"/>
    <cellStyle name="Good" xfId="7" builtinId="26"/>
    <cellStyle name="Normal" xfId="0" builtinId="0"/>
    <cellStyle name="Normal - Style1" xfId="6"/>
    <cellStyle name="Normal 2" xfId="5"/>
    <cellStyle name="Normal 2 10" xfId="2"/>
    <cellStyle name="Normal 53"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12</xdr:row>
      <xdr:rowOff>0</xdr:rowOff>
    </xdr:from>
    <xdr:to>
      <xdr:col>11</xdr:col>
      <xdr:colOff>85725</xdr:colOff>
      <xdr:row>18</xdr:row>
      <xdr:rowOff>66675</xdr:rowOff>
    </xdr:to>
    <xdr:pic>
      <xdr:nvPicPr>
        <xdr:cNvPr id="3" name="Picture 2"/>
        <xdr:cNvPicPr>
          <a:picLocks noChangeAspect="1"/>
        </xdr:cNvPicPr>
      </xdr:nvPicPr>
      <xdr:blipFill>
        <a:blip xmlns:r="http://schemas.openxmlformats.org/officeDocument/2006/relationships" r:embed="rId1"/>
        <a:stretch>
          <a:fillRect/>
        </a:stretch>
      </xdr:blipFill>
      <xdr:spPr>
        <a:xfrm>
          <a:off x="8172450" y="2686051"/>
          <a:ext cx="3540303" cy="10553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E26"/>
  <sheetViews>
    <sheetView tabSelected="1" zoomScaleNormal="100" workbookViewId="0">
      <selection activeCell="C29" sqref="C29"/>
    </sheetView>
  </sheetViews>
  <sheetFormatPr defaultColWidth="8.85546875" defaultRowHeight="15"/>
  <cols>
    <col min="1" max="1" width="1.7109375" style="62" customWidth="1"/>
    <col min="2" max="2" width="15" style="62" customWidth="1"/>
    <col min="3" max="3" width="76.140625" style="62" customWidth="1"/>
    <col min="4" max="4" width="19.42578125" style="62" customWidth="1"/>
    <col min="5" max="16384" width="8.85546875" style="62"/>
  </cols>
  <sheetData>
    <row r="1" spans="2:5" ht="27.95" customHeight="1">
      <c r="B1" s="103" t="s">
        <v>0</v>
      </c>
      <c r="C1" s="103"/>
      <c r="D1" s="103"/>
      <c r="E1" s="94"/>
    </row>
    <row r="2" spans="2:5" ht="32.25" customHeight="1">
      <c r="B2" s="63" t="s">
        <v>1</v>
      </c>
      <c r="C2" s="63" t="s">
        <v>2</v>
      </c>
      <c r="D2" s="63" t="s">
        <v>3</v>
      </c>
    </row>
    <row r="3" spans="2:5" ht="15.75">
      <c r="B3" s="64"/>
      <c r="C3" s="65" t="s">
        <v>4</v>
      </c>
      <c r="D3" s="101"/>
    </row>
    <row r="4" spans="2:5" ht="15.75" thickBot="1">
      <c r="B4" s="66"/>
      <c r="C4" s="67"/>
    </row>
    <row r="5" spans="2:5" ht="18.75">
      <c r="B5" s="68" t="s">
        <v>5</v>
      </c>
      <c r="C5" s="69"/>
      <c r="D5" s="70">
        <f>SUBTOTAL(9,D8:D14)</f>
        <v>36000000</v>
      </c>
    </row>
    <row r="6" spans="2:5" ht="19.5" thickBot="1">
      <c r="B6" s="71" t="s">
        <v>6</v>
      </c>
      <c r="C6" s="72"/>
      <c r="D6" s="73">
        <f>SUBTOTAL(9,D8:D24)</f>
        <v>60000000</v>
      </c>
    </row>
    <row r="7" spans="2:5" ht="6.75" customHeight="1" thickBot="1">
      <c r="B7" s="74"/>
      <c r="C7" s="75"/>
      <c r="D7" s="76"/>
    </row>
    <row r="8" spans="2:5">
      <c r="B8" s="77" t="s">
        <v>7</v>
      </c>
      <c r="C8" s="78" t="s">
        <v>8</v>
      </c>
      <c r="D8" s="87">
        <f>'CLIN 1-GPL disc. price'!F30</f>
        <v>36000000</v>
      </c>
    </row>
    <row r="9" spans="2:5">
      <c r="B9" s="79" t="s">
        <v>9</v>
      </c>
      <c r="C9" s="80" t="s">
        <v>10</v>
      </c>
      <c r="D9" s="88">
        <f>'CLIN 2-Services'!G30</f>
        <v>0</v>
      </c>
    </row>
    <row r="10" spans="2:5">
      <c r="B10" s="79" t="s">
        <v>11</v>
      </c>
      <c r="C10" s="80" t="s">
        <v>12</v>
      </c>
      <c r="D10" s="88">
        <f>'CLIN 2-Services'!G37</f>
        <v>0</v>
      </c>
    </row>
    <row r="11" spans="2:5">
      <c r="B11" s="79" t="s">
        <v>13</v>
      </c>
      <c r="C11" s="80" t="s">
        <v>14</v>
      </c>
      <c r="D11" s="88">
        <f>'CLIN 2-Services'!G42</f>
        <v>0</v>
      </c>
    </row>
    <row r="12" spans="2:5">
      <c r="B12" s="79" t="s">
        <v>15</v>
      </c>
      <c r="C12" s="80" t="s">
        <v>16</v>
      </c>
      <c r="D12" s="88">
        <f>'CLIN 3-Tempesting'!E41</f>
        <v>0</v>
      </c>
    </row>
    <row r="13" spans="2:5" ht="2.1" customHeight="1">
      <c r="B13" s="81"/>
      <c r="C13" s="82"/>
      <c r="D13" s="83"/>
    </row>
    <row r="14" spans="2:5" ht="15.75" thickBot="1">
      <c r="B14" s="91" t="s">
        <v>17</v>
      </c>
      <c r="C14" s="92"/>
      <c r="D14" s="93">
        <f>SUBTOTAL(9,D8:D13)</f>
        <v>36000000</v>
      </c>
    </row>
    <row r="15" spans="2:5">
      <c r="B15" s="77" t="s">
        <v>18</v>
      </c>
      <c r="C15" s="78" t="s">
        <v>19</v>
      </c>
      <c r="D15" s="87">
        <f>'CLIN O1.1-GPL disc. price'!F30</f>
        <v>12000000</v>
      </c>
    </row>
    <row r="16" spans="2:5">
      <c r="B16" s="79" t="s">
        <v>20</v>
      </c>
      <c r="C16" s="80" t="s">
        <v>21</v>
      </c>
      <c r="D16" s="89">
        <f>'CLIN O1.3-Services'!G30</f>
        <v>0</v>
      </c>
    </row>
    <row r="17" spans="2:4">
      <c r="B17" s="79" t="s">
        <v>22</v>
      </c>
      <c r="C17" s="80" t="s">
        <v>23</v>
      </c>
      <c r="D17" s="89">
        <f>'CLIN O1.3-Services'!G37</f>
        <v>0</v>
      </c>
    </row>
    <row r="18" spans="2:4">
      <c r="B18" s="90" t="s">
        <v>24</v>
      </c>
      <c r="C18" s="82" t="s">
        <v>25</v>
      </c>
      <c r="D18" s="89">
        <f>'CLIN O1.3-Services'!G42</f>
        <v>0</v>
      </c>
    </row>
    <row r="19" spans="2:4">
      <c r="B19" s="81" t="s">
        <v>26</v>
      </c>
      <c r="C19" s="80" t="s">
        <v>27</v>
      </c>
      <c r="D19" s="89">
        <f>'CLIN O2.1-GPL disc. price'!F30</f>
        <v>12000000</v>
      </c>
    </row>
    <row r="20" spans="2:4">
      <c r="B20" s="79" t="s">
        <v>28</v>
      </c>
      <c r="C20" s="80" t="s">
        <v>29</v>
      </c>
      <c r="D20" s="89">
        <f>'CLIN O2.2-Services'!G30</f>
        <v>0</v>
      </c>
    </row>
    <row r="21" spans="2:4">
      <c r="B21" s="79" t="s">
        <v>30</v>
      </c>
      <c r="C21" s="80" t="s">
        <v>31</v>
      </c>
      <c r="D21" s="89">
        <f>'CLIN O2.2-Services'!G37</f>
        <v>0</v>
      </c>
    </row>
    <row r="22" spans="2:4">
      <c r="B22" s="79" t="s">
        <v>32</v>
      </c>
      <c r="C22" s="80" t="s">
        <v>33</v>
      </c>
      <c r="D22" s="89">
        <f>'CLIN O2.2-Services'!G42</f>
        <v>0</v>
      </c>
    </row>
    <row r="23" spans="2:4" ht="2.1" customHeight="1">
      <c r="B23" s="81"/>
      <c r="C23" s="82"/>
      <c r="D23" s="83"/>
    </row>
    <row r="24" spans="2:4" ht="15" customHeight="1" thickBot="1">
      <c r="B24" s="84" t="s">
        <v>34</v>
      </c>
      <c r="C24" s="85"/>
      <c r="D24" s="86">
        <f>SUBTOTAL(9,D15:D23)</f>
        <v>24000000</v>
      </c>
    </row>
    <row r="26" spans="2:4" ht="129.75" customHeight="1">
      <c r="D26" s="102"/>
    </row>
  </sheetData>
  <mergeCells count="1">
    <mergeCell ref="B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4"/>
  <sheetViews>
    <sheetView zoomScale="90" zoomScaleNormal="90" zoomScaleSheetLayoutView="70" zoomScalePageLayoutView="55" workbookViewId="0">
      <selection activeCell="F28" sqref="F28"/>
    </sheetView>
  </sheetViews>
  <sheetFormatPr defaultColWidth="9.140625" defaultRowHeight="15.75"/>
  <cols>
    <col min="1" max="1" width="2.7109375" style="14" customWidth="1"/>
    <col min="2" max="2" width="11" style="17" customWidth="1"/>
    <col min="3" max="3" width="58.85546875" style="18" customWidth="1"/>
    <col min="4" max="4" width="24.28515625" style="19" customWidth="1"/>
    <col min="5" max="5" width="12.7109375" style="19" customWidth="1"/>
    <col min="6" max="6" width="21.85546875" style="1" bestFit="1" customWidth="1"/>
    <col min="7" max="7" width="35.28515625" style="20" customWidth="1"/>
    <col min="8" max="9" width="12.85546875" style="20" customWidth="1"/>
    <col min="10" max="10" width="13.28515625" style="20" customWidth="1"/>
    <col min="11" max="11" width="21.85546875" style="21" customWidth="1"/>
    <col min="12" max="12" width="14.85546875" style="13" customWidth="1"/>
    <col min="13" max="13" width="12.28515625" style="13" bestFit="1" customWidth="1"/>
    <col min="14" max="14" width="9.140625" style="13"/>
    <col min="15" max="16" width="9.5703125" style="13" bestFit="1" customWidth="1"/>
    <col min="17" max="36" width="9.140625" style="13"/>
    <col min="37" max="16384" width="9.140625" style="14"/>
  </cols>
  <sheetData>
    <row r="1" spans="1:36" ht="15.75" customHeight="1">
      <c r="A1" s="8"/>
      <c r="B1" s="9"/>
      <c r="C1" s="10"/>
      <c r="D1" s="10"/>
      <c r="E1" s="10"/>
      <c r="F1" s="10"/>
      <c r="G1" s="11"/>
      <c r="H1" s="11"/>
      <c r="I1" s="11"/>
      <c r="J1" s="11"/>
      <c r="K1" s="12"/>
    </row>
    <row r="2" spans="1:36" s="15" customFormat="1" ht="96" customHeight="1">
      <c r="B2" s="5" t="s">
        <v>35</v>
      </c>
      <c r="C2" s="2" t="s">
        <v>36</v>
      </c>
      <c r="D2" s="2" t="s">
        <v>37</v>
      </c>
      <c r="E2" s="2" t="s">
        <v>38</v>
      </c>
      <c r="F2" s="2" t="s">
        <v>39</v>
      </c>
      <c r="G2" s="6" t="s">
        <v>40</v>
      </c>
      <c r="H2" s="11"/>
      <c r="I2" s="11"/>
      <c r="J2" s="11"/>
      <c r="K2" s="12"/>
      <c r="L2" s="16"/>
      <c r="M2" s="16"/>
      <c r="N2" s="16"/>
      <c r="O2" s="16"/>
      <c r="P2" s="16"/>
      <c r="Q2" s="16"/>
      <c r="R2" s="16"/>
      <c r="S2" s="16"/>
      <c r="T2" s="16"/>
      <c r="U2" s="16"/>
      <c r="V2" s="16"/>
      <c r="W2" s="16"/>
      <c r="X2" s="16"/>
      <c r="Y2" s="16"/>
      <c r="Z2" s="16"/>
      <c r="AA2" s="16"/>
      <c r="AB2" s="16"/>
      <c r="AC2" s="16"/>
      <c r="AD2" s="16"/>
      <c r="AE2" s="16"/>
      <c r="AF2" s="16"/>
      <c r="AG2" s="16"/>
      <c r="AH2" s="16"/>
      <c r="AI2" s="16"/>
      <c r="AJ2" s="16"/>
    </row>
    <row r="3" spans="1:36" ht="17.100000000000001" customHeight="1">
      <c r="B3" s="23" t="s">
        <v>41</v>
      </c>
      <c r="C3" s="3" t="s">
        <v>42</v>
      </c>
      <c r="D3" s="24">
        <v>4246300</v>
      </c>
      <c r="E3" s="7">
        <v>0</v>
      </c>
      <c r="F3" s="48">
        <f>D3*(1-E3)</f>
        <v>4246300</v>
      </c>
      <c r="G3" s="98"/>
      <c r="H3" s="11"/>
      <c r="I3" s="11"/>
      <c r="J3" s="11"/>
      <c r="K3" s="12"/>
    </row>
    <row r="4" spans="1:36" ht="17.100000000000001" customHeight="1">
      <c r="B4" s="23" t="s">
        <v>43</v>
      </c>
      <c r="C4" s="3" t="s">
        <v>44</v>
      </c>
      <c r="D4" s="24">
        <v>1819800</v>
      </c>
      <c r="E4" s="7">
        <v>0</v>
      </c>
      <c r="F4" s="48">
        <f>D4*(1-E4)</f>
        <v>1819800</v>
      </c>
      <c r="G4" s="98"/>
      <c r="H4" s="11"/>
      <c r="I4" s="11"/>
      <c r="J4" s="11"/>
      <c r="K4" s="12"/>
    </row>
    <row r="5" spans="1:36" ht="17.100000000000001" customHeight="1">
      <c r="B5" s="23" t="s">
        <v>45</v>
      </c>
      <c r="C5" s="3" t="s">
        <v>46</v>
      </c>
      <c r="D5" s="24">
        <v>1061600</v>
      </c>
      <c r="E5" s="7">
        <v>0</v>
      </c>
      <c r="F5" s="48">
        <f>D5*(1-E5)</f>
        <v>1061600</v>
      </c>
      <c r="G5" s="98"/>
      <c r="H5" s="11"/>
      <c r="I5" s="11"/>
      <c r="J5" s="11"/>
      <c r="K5" s="12"/>
    </row>
    <row r="6" spans="1:36" ht="17.100000000000001" customHeight="1">
      <c r="B6" s="23" t="s">
        <v>47</v>
      </c>
      <c r="C6" s="3" t="s">
        <v>48</v>
      </c>
      <c r="D6" s="24">
        <v>454900</v>
      </c>
      <c r="E6" s="7">
        <v>0</v>
      </c>
      <c r="F6" s="48">
        <f>D6*(1-E6)</f>
        <v>454900</v>
      </c>
      <c r="G6" s="98"/>
      <c r="H6" s="11"/>
      <c r="I6" s="11"/>
      <c r="J6" s="11"/>
      <c r="K6" s="12"/>
    </row>
    <row r="7" spans="1:36" ht="17.100000000000001" customHeight="1">
      <c r="B7" s="23" t="s">
        <v>49</v>
      </c>
      <c r="C7" s="3" t="s">
        <v>50</v>
      </c>
      <c r="D7" s="24">
        <v>2047300</v>
      </c>
      <c r="E7" s="7">
        <v>0</v>
      </c>
      <c r="F7" s="48">
        <f t="shared" ref="F7:F9" si="0">D7*(1-E7)</f>
        <v>2047300</v>
      </c>
      <c r="G7" s="98"/>
      <c r="H7" s="11"/>
      <c r="I7" s="11"/>
      <c r="J7" s="11"/>
      <c r="K7" s="12"/>
    </row>
    <row r="8" spans="1:36" ht="17.100000000000001" customHeight="1">
      <c r="B8" s="23" t="s">
        <v>51</v>
      </c>
      <c r="C8" s="3" t="s">
        <v>52</v>
      </c>
      <c r="D8" s="24">
        <v>877400</v>
      </c>
      <c r="E8" s="7">
        <v>0</v>
      </c>
      <c r="F8" s="48">
        <f t="shared" si="0"/>
        <v>877400</v>
      </c>
      <c r="G8" s="98"/>
      <c r="H8" s="11"/>
      <c r="I8" s="11"/>
      <c r="J8" s="11"/>
      <c r="K8" s="12"/>
    </row>
    <row r="9" spans="1:36" ht="17.100000000000001" customHeight="1">
      <c r="B9" s="23" t="s">
        <v>53</v>
      </c>
      <c r="C9" s="3" t="s">
        <v>54</v>
      </c>
      <c r="D9" s="24">
        <v>511800</v>
      </c>
      <c r="E9" s="7">
        <v>0</v>
      </c>
      <c r="F9" s="48">
        <f t="shared" si="0"/>
        <v>511800</v>
      </c>
      <c r="G9" s="98"/>
      <c r="H9" s="11"/>
      <c r="I9" s="11"/>
      <c r="J9" s="11"/>
      <c r="K9" s="12"/>
    </row>
    <row r="10" spans="1:36" ht="17.100000000000001" customHeight="1">
      <c r="B10" s="23" t="s">
        <v>55</v>
      </c>
      <c r="C10" s="3" t="s">
        <v>56</v>
      </c>
      <c r="D10" s="24">
        <v>219400</v>
      </c>
      <c r="E10" s="7">
        <v>0</v>
      </c>
      <c r="F10" s="48">
        <f t="shared" ref="F10:F29" si="1">D10*(1-E10)</f>
        <v>219400</v>
      </c>
      <c r="G10" s="98"/>
      <c r="H10" s="11"/>
      <c r="I10" s="11"/>
      <c r="J10" s="11"/>
      <c r="K10" s="12"/>
    </row>
    <row r="11" spans="1:36" ht="17.100000000000001" customHeight="1">
      <c r="B11" s="23" t="s">
        <v>57</v>
      </c>
      <c r="C11" s="3" t="s">
        <v>58</v>
      </c>
      <c r="D11" s="24">
        <v>5914500</v>
      </c>
      <c r="E11" s="7">
        <v>0</v>
      </c>
      <c r="F11" s="48">
        <f t="shared" ref="F11:F13" si="2">D11*(1-E11)</f>
        <v>5914500</v>
      </c>
      <c r="G11" s="98"/>
      <c r="H11" s="11"/>
      <c r="I11" s="11"/>
      <c r="J11" s="11"/>
      <c r="K11" s="12"/>
    </row>
    <row r="12" spans="1:36" ht="17.100000000000001" customHeight="1">
      <c r="B12" s="23" t="s">
        <v>59</v>
      </c>
      <c r="C12" s="3" t="s">
        <v>60</v>
      </c>
      <c r="D12" s="24">
        <v>2534800</v>
      </c>
      <c r="E12" s="7">
        <v>0</v>
      </c>
      <c r="F12" s="48">
        <f t="shared" si="2"/>
        <v>2534800</v>
      </c>
      <c r="G12" s="98"/>
      <c r="H12" s="11"/>
      <c r="I12" s="11"/>
      <c r="J12" s="11"/>
      <c r="K12" s="12"/>
    </row>
    <row r="13" spans="1:36" ht="17.100000000000001" customHeight="1">
      <c r="B13" s="23" t="s">
        <v>61</v>
      </c>
      <c r="C13" s="3" t="s">
        <v>62</v>
      </c>
      <c r="D13" s="24">
        <v>1478600</v>
      </c>
      <c r="E13" s="7">
        <v>0</v>
      </c>
      <c r="F13" s="48">
        <f t="shared" si="2"/>
        <v>1478600</v>
      </c>
      <c r="G13" s="98"/>
      <c r="H13" s="11"/>
      <c r="I13" s="11"/>
      <c r="J13" s="11"/>
      <c r="K13" s="12"/>
    </row>
    <row r="14" spans="1:36" ht="17.100000000000001" customHeight="1">
      <c r="B14" s="23" t="s">
        <v>63</v>
      </c>
      <c r="C14" s="3" t="s">
        <v>64</v>
      </c>
      <c r="D14" s="24">
        <v>633700</v>
      </c>
      <c r="E14" s="7">
        <v>0</v>
      </c>
      <c r="F14" s="48">
        <f t="shared" si="1"/>
        <v>633700</v>
      </c>
      <c r="G14" s="98"/>
      <c r="H14" s="11"/>
      <c r="I14" s="11"/>
      <c r="J14" s="11"/>
      <c r="K14" s="12"/>
    </row>
    <row r="15" spans="1:36">
      <c r="B15" s="23" t="s">
        <v>65</v>
      </c>
      <c r="C15" s="3" t="s">
        <v>66</v>
      </c>
      <c r="D15" s="24">
        <v>700</v>
      </c>
      <c r="E15" s="7">
        <v>0</v>
      </c>
      <c r="F15" s="48">
        <f t="shared" ref="F15:F17" si="3">D15*(1-E15)</f>
        <v>700</v>
      </c>
      <c r="G15" s="98"/>
      <c r="H15" s="11"/>
      <c r="I15" s="11"/>
      <c r="J15" s="11"/>
      <c r="K15" s="12"/>
    </row>
    <row r="16" spans="1:36">
      <c r="B16" s="23" t="s">
        <v>67</v>
      </c>
      <c r="C16" s="3" t="s">
        <v>68</v>
      </c>
      <c r="D16" s="24">
        <v>400</v>
      </c>
      <c r="E16" s="7">
        <v>0</v>
      </c>
      <c r="F16" s="48">
        <f t="shared" si="3"/>
        <v>400</v>
      </c>
      <c r="G16" s="98"/>
      <c r="H16" s="11"/>
      <c r="I16" s="11"/>
      <c r="J16" s="11"/>
      <c r="K16" s="12"/>
    </row>
    <row r="17" spans="2:11">
      <c r="B17" s="23" t="s">
        <v>69</v>
      </c>
      <c r="C17" s="3" t="s">
        <v>70</v>
      </c>
      <c r="D17" s="24">
        <v>200</v>
      </c>
      <c r="E17" s="7">
        <v>0</v>
      </c>
      <c r="F17" s="48">
        <f t="shared" si="3"/>
        <v>200</v>
      </c>
      <c r="G17" s="98"/>
      <c r="H17" s="11"/>
      <c r="I17" s="11"/>
      <c r="J17" s="11"/>
      <c r="K17" s="12"/>
    </row>
    <row r="18" spans="2:11">
      <c r="B18" s="23" t="s">
        <v>71</v>
      </c>
      <c r="C18" s="3" t="s">
        <v>72</v>
      </c>
      <c r="D18" s="24">
        <v>100</v>
      </c>
      <c r="E18" s="7">
        <v>0</v>
      </c>
      <c r="F18" s="48">
        <f t="shared" si="1"/>
        <v>100</v>
      </c>
      <c r="G18" s="98"/>
      <c r="H18" s="11"/>
      <c r="I18" s="11"/>
      <c r="J18" s="11"/>
      <c r="K18" s="12"/>
    </row>
    <row r="19" spans="2:11" ht="17.100000000000001" customHeight="1">
      <c r="B19" s="23" t="s">
        <v>73</v>
      </c>
      <c r="C19" s="3" t="s">
        <v>74</v>
      </c>
      <c r="D19" s="24">
        <v>454900</v>
      </c>
      <c r="E19" s="7">
        <v>0</v>
      </c>
      <c r="F19" s="48">
        <f t="shared" ref="F19:F21" si="4">D19*(1-E19)</f>
        <v>454900</v>
      </c>
      <c r="G19" s="98"/>
      <c r="H19" s="11"/>
      <c r="I19" s="11"/>
      <c r="J19" s="11"/>
      <c r="K19" s="12"/>
    </row>
    <row r="20" spans="2:11" ht="17.100000000000001" customHeight="1">
      <c r="B20" s="23" t="s">
        <v>75</v>
      </c>
      <c r="C20" s="3" t="s">
        <v>76</v>
      </c>
      <c r="D20" s="24">
        <v>195000</v>
      </c>
      <c r="E20" s="7">
        <v>0</v>
      </c>
      <c r="F20" s="48">
        <f t="shared" si="4"/>
        <v>195000</v>
      </c>
      <c r="G20" s="98"/>
      <c r="H20" s="11"/>
      <c r="I20" s="11"/>
      <c r="J20" s="11"/>
      <c r="K20" s="12"/>
    </row>
    <row r="21" spans="2:11" ht="17.100000000000001" customHeight="1">
      <c r="B21" s="23" t="s">
        <v>77</v>
      </c>
      <c r="C21" s="3" t="s">
        <v>78</v>
      </c>
      <c r="D21" s="24">
        <v>113800</v>
      </c>
      <c r="E21" s="7">
        <v>0</v>
      </c>
      <c r="F21" s="48">
        <f t="shared" si="4"/>
        <v>113800</v>
      </c>
      <c r="G21" s="98"/>
      <c r="H21" s="11"/>
      <c r="I21" s="11"/>
      <c r="J21" s="11"/>
      <c r="K21" s="12"/>
    </row>
    <row r="22" spans="2:11" ht="17.100000000000001" customHeight="1">
      <c r="B22" s="23" t="s">
        <v>79</v>
      </c>
      <c r="C22" s="3" t="s">
        <v>80</v>
      </c>
      <c r="D22" s="24">
        <v>48700</v>
      </c>
      <c r="E22" s="7">
        <v>0</v>
      </c>
      <c r="F22" s="48">
        <f t="shared" si="1"/>
        <v>48700</v>
      </c>
      <c r="G22" s="98"/>
      <c r="H22" s="11"/>
      <c r="I22" s="11"/>
      <c r="J22" s="11"/>
      <c r="K22" s="12"/>
    </row>
    <row r="23" spans="2:11" ht="17.100000000000001" customHeight="1">
      <c r="B23" s="23" t="s">
        <v>81</v>
      </c>
      <c r="C23" s="96" t="s">
        <v>82</v>
      </c>
      <c r="D23" s="24">
        <v>3412200</v>
      </c>
      <c r="E23" s="7">
        <v>0</v>
      </c>
      <c r="F23" s="48">
        <f t="shared" ref="F23:F25" si="5">D23*(1-E23)</f>
        <v>3412200</v>
      </c>
      <c r="G23" s="98"/>
      <c r="H23" s="11"/>
      <c r="I23" s="11"/>
      <c r="J23" s="11"/>
      <c r="K23" s="12"/>
    </row>
    <row r="24" spans="2:11" ht="17.100000000000001" customHeight="1">
      <c r="B24" s="23" t="s">
        <v>83</v>
      </c>
      <c r="C24" s="96" t="s">
        <v>84</v>
      </c>
      <c r="D24" s="24">
        <v>1462400</v>
      </c>
      <c r="E24" s="7">
        <v>0</v>
      </c>
      <c r="F24" s="48">
        <f t="shared" si="5"/>
        <v>1462400</v>
      </c>
      <c r="G24" s="98"/>
      <c r="H24" s="11"/>
      <c r="I24" s="11"/>
      <c r="J24" s="11"/>
      <c r="K24" s="12"/>
    </row>
    <row r="25" spans="2:11" ht="17.100000000000001" customHeight="1">
      <c r="B25" s="23" t="s">
        <v>85</v>
      </c>
      <c r="C25" s="96" t="s">
        <v>86</v>
      </c>
      <c r="D25" s="24">
        <v>853100</v>
      </c>
      <c r="E25" s="7">
        <v>0</v>
      </c>
      <c r="F25" s="48">
        <f t="shared" si="5"/>
        <v>853100</v>
      </c>
      <c r="G25" s="98"/>
      <c r="H25" s="11"/>
      <c r="I25" s="11"/>
      <c r="J25" s="11"/>
      <c r="K25" s="12"/>
    </row>
    <row r="26" spans="2:11" ht="17.100000000000001" customHeight="1">
      <c r="B26" s="23" t="s">
        <v>87</v>
      </c>
      <c r="C26" s="96" t="s">
        <v>88</v>
      </c>
      <c r="D26" s="24">
        <v>365600</v>
      </c>
      <c r="E26" s="7">
        <v>0</v>
      </c>
      <c r="F26" s="48">
        <f t="shared" si="1"/>
        <v>365600</v>
      </c>
      <c r="G26" s="98"/>
      <c r="H26" s="11"/>
      <c r="I26" s="11"/>
      <c r="J26" s="11"/>
      <c r="K26" s="12"/>
    </row>
    <row r="27" spans="2:11" ht="19.5" customHeight="1">
      <c r="B27" s="23" t="s">
        <v>89</v>
      </c>
      <c r="C27" s="3" t="s">
        <v>90</v>
      </c>
      <c r="D27" s="24">
        <v>1692500</v>
      </c>
      <c r="E27" s="7">
        <v>0</v>
      </c>
      <c r="F27" s="48">
        <f t="shared" si="1"/>
        <v>1692500</v>
      </c>
      <c r="G27" s="98"/>
      <c r="H27" s="11"/>
      <c r="I27" s="11"/>
      <c r="J27" s="11"/>
      <c r="K27" s="12"/>
    </row>
    <row r="28" spans="2:11" ht="409.5">
      <c r="B28" s="23" t="s">
        <v>91</v>
      </c>
      <c r="C28" s="3" t="s">
        <v>92</v>
      </c>
      <c r="D28" s="24">
        <v>5551600</v>
      </c>
      <c r="E28" s="7">
        <v>0</v>
      </c>
      <c r="F28" s="48">
        <f t="shared" si="1"/>
        <v>5551600</v>
      </c>
      <c r="G28" s="98"/>
      <c r="H28" s="11"/>
      <c r="I28" s="11"/>
      <c r="J28" s="11"/>
      <c r="K28" s="12"/>
    </row>
    <row r="29" spans="2:11" ht="15.75" customHeight="1">
      <c r="B29" s="23" t="s">
        <v>93</v>
      </c>
      <c r="C29" s="3" t="s">
        <v>94</v>
      </c>
      <c r="D29" s="24">
        <v>48700</v>
      </c>
      <c r="E29" s="7">
        <v>0</v>
      </c>
      <c r="F29" s="48">
        <f t="shared" si="1"/>
        <v>48700</v>
      </c>
      <c r="G29" s="98"/>
      <c r="H29" s="11"/>
      <c r="I29" s="11"/>
      <c r="J29" s="11"/>
      <c r="K29" s="12"/>
    </row>
    <row r="30" spans="2:11" ht="29.1" customHeight="1">
      <c r="B30" s="104" t="s">
        <v>95</v>
      </c>
      <c r="C30" s="105"/>
      <c r="D30" s="105"/>
      <c r="E30" s="106"/>
      <c r="F30" s="49">
        <f>SUM(F3:F29)</f>
        <v>36000000</v>
      </c>
      <c r="G30" s="97"/>
      <c r="H30" s="11"/>
      <c r="I30" s="11"/>
      <c r="J30" s="11"/>
      <c r="K30" s="12"/>
    </row>
    <row r="31" spans="2:11">
      <c r="H31" s="11"/>
      <c r="I31" s="11"/>
      <c r="J31" s="11"/>
      <c r="K31" s="12"/>
    </row>
    <row r="32" spans="2:11" ht="53.25" customHeight="1">
      <c r="B32" s="107" t="s">
        <v>96</v>
      </c>
      <c r="C32" s="107"/>
      <c r="D32" s="107"/>
      <c r="E32" s="107"/>
      <c r="F32" s="107"/>
      <c r="G32" s="107"/>
    </row>
    <row r="33" spans="2:7" ht="186" customHeight="1">
      <c r="B33" s="107" t="s">
        <v>97</v>
      </c>
      <c r="C33" s="107"/>
      <c r="D33" s="107"/>
      <c r="E33" s="107"/>
      <c r="F33" s="107"/>
      <c r="G33" s="107"/>
    </row>
    <row r="34" spans="2:7" ht="104.25" customHeight="1">
      <c r="B34" s="107" t="s">
        <v>98</v>
      </c>
      <c r="C34" s="107"/>
      <c r="D34" s="107"/>
      <c r="E34" s="107"/>
      <c r="F34" s="107"/>
      <c r="G34" s="107"/>
    </row>
  </sheetData>
  <mergeCells count="4">
    <mergeCell ref="B30:E30"/>
    <mergeCell ref="B32:G32"/>
    <mergeCell ref="B33:G33"/>
    <mergeCell ref="B34:G34"/>
  </mergeCells>
  <phoneticPr fontId="16" type="noConversion"/>
  <pageMargins left="0.70866141732283472" right="0.70866141732283472" top="0.74803149606299213" bottom="0.74803149606299213" header="0.31496062992125984" footer="0.31496062992125984"/>
  <pageSetup paperSize="9" scale="78" fitToHeight="0" orientation="landscape" verticalDpi="1200" r:id="rId1"/>
  <headerFooter>
    <oddHeader>&amp;L&amp;G&amp;CNATO UNCLASSIFIED</oddHeader>
  </headerFooter>
  <ignoredErrors>
    <ignoredError sqref="B3: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zoomScale="90" zoomScaleNormal="90" workbookViewId="0">
      <selection activeCell="I46" sqref="I46"/>
    </sheetView>
  </sheetViews>
  <sheetFormatPr defaultColWidth="9.140625" defaultRowHeight="15.75"/>
  <cols>
    <col min="1" max="1" width="9.140625" style="14"/>
    <col min="2" max="2" width="11" style="17" customWidth="1"/>
    <col min="3" max="3" width="46.5703125" style="18" customWidth="1"/>
    <col min="4" max="4" width="18.140625" style="18" customWidth="1"/>
    <col min="5" max="5" width="15.140625" style="19" customWidth="1"/>
    <col min="6" max="6" width="15.42578125" style="19" customWidth="1"/>
    <col min="7" max="7" width="15.85546875" style="1" customWidth="1"/>
    <col min="8" max="10" width="15.85546875" style="20" customWidth="1"/>
    <col min="11" max="11" width="14.85546875" style="13" customWidth="1"/>
    <col min="12" max="12" width="12.28515625" style="13" bestFit="1" customWidth="1"/>
    <col min="13" max="13" width="41.140625" style="13" customWidth="1"/>
    <col min="14" max="14" width="25.85546875" style="13" customWidth="1"/>
    <col min="15" max="15" width="9.5703125" style="13" bestFit="1" customWidth="1"/>
    <col min="16" max="35" width="9.140625" style="13"/>
    <col min="36" max="16384" width="9.140625" style="14"/>
  </cols>
  <sheetData>
    <row r="1" spans="1:10" ht="15.75" customHeight="1">
      <c r="A1" s="8"/>
      <c r="B1" s="9"/>
      <c r="C1" s="10"/>
      <c r="D1" s="10"/>
      <c r="E1" s="10"/>
      <c r="F1" s="10"/>
      <c r="G1" s="32"/>
      <c r="H1" s="11"/>
      <c r="I1" s="11"/>
      <c r="J1" s="11"/>
    </row>
    <row r="2" spans="1:10" s="15" customFormat="1">
      <c r="B2" s="4" t="s">
        <v>99</v>
      </c>
      <c r="C2" s="108" t="s">
        <v>100</v>
      </c>
      <c r="D2" s="109"/>
      <c r="E2" s="109"/>
      <c r="F2" s="109"/>
      <c r="G2" s="110"/>
      <c r="H2" s="11"/>
      <c r="I2" s="11"/>
      <c r="J2" s="11"/>
    </row>
    <row r="3" spans="1:10" s="15" customFormat="1" ht="94.5" collapsed="1">
      <c r="B3" s="54" t="s">
        <v>101</v>
      </c>
      <c r="C3" s="114" t="s">
        <v>102</v>
      </c>
      <c r="D3" s="114"/>
      <c r="E3" s="99" t="s">
        <v>103</v>
      </c>
      <c r="F3" s="22" t="s">
        <v>104</v>
      </c>
      <c r="G3" s="99" t="s">
        <v>105</v>
      </c>
      <c r="H3" s="11"/>
      <c r="I3" s="11"/>
      <c r="J3" s="11"/>
    </row>
    <row r="4" spans="1:10">
      <c r="B4" s="33" t="s">
        <v>106</v>
      </c>
      <c r="C4" s="113" t="s">
        <v>107</v>
      </c>
      <c r="D4" s="113"/>
      <c r="E4" s="34">
        <v>3</v>
      </c>
      <c r="F4" s="119"/>
      <c r="G4" s="38"/>
      <c r="H4" s="11"/>
      <c r="I4" s="11"/>
      <c r="J4" s="11"/>
    </row>
    <row r="5" spans="1:10">
      <c r="B5" s="33" t="s">
        <v>108</v>
      </c>
      <c r="C5" s="113" t="s">
        <v>109</v>
      </c>
      <c r="D5" s="113"/>
      <c r="E5" s="34">
        <v>3</v>
      </c>
      <c r="F5" s="120"/>
      <c r="G5" s="38"/>
      <c r="H5" s="11"/>
      <c r="I5" s="11"/>
      <c r="J5" s="11"/>
    </row>
    <row r="6" spans="1:10">
      <c r="B6" s="33" t="s">
        <v>110</v>
      </c>
      <c r="C6" s="113" t="s">
        <v>111</v>
      </c>
      <c r="D6" s="113"/>
      <c r="E6" s="34">
        <v>3</v>
      </c>
      <c r="F6" s="120"/>
      <c r="G6" s="38"/>
      <c r="H6" s="11"/>
      <c r="I6" s="11"/>
      <c r="J6" s="11"/>
    </row>
    <row r="7" spans="1:10">
      <c r="B7" s="33" t="s">
        <v>112</v>
      </c>
      <c r="C7" s="113" t="s">
        <v>113</v>
      </c>
      <c r="D7" s="113"/>
      <c r="E7" s="35">
        <v>3</v>
      </c>
      <c r="F7" s="120"/>
      <c r="G7" s="38"/>
      <c r="H7" s="11"/>
      <c r="I7" s="11"/>
      <c r="J7" s="11"/>
    </row>
    <row r="8" spans="1:10">
      <c r="B8" s="33" t="s">
        <v>114</v>
      </c>
      <c r="C8" s="113" t="s">
        <v>115</v>
      </c>
      <c r="D8" s="113"/>
      <c r="E8" s="35">
        <v>3</v>
      </c>
      <c r="F8" s="120"/>
      <c r="G8" s="38"/>
      <c r="H8" s="11"/>
      <c r="I8" s="11"/>
      <c r="J8" s="11"/>
    </row>
    <row r="9" spans="1:10">
      <c r="B9" s="33" t="s">
        <v>116</v>
      </c>
      <c r="C9" s="113" t="s">
        <v>117</v>
      </c>
      <c r="D9" s="113"/>
      <c r="E9" s="35">
        <v>3</v>
      </c>
      <c r="F9" s="120"/>
      <c r="G9" s="38"/>
      <c r="H9" s="11"/>
      <c r="I9" s="11"/>
      <c r="J9" s="11"/>
    </row>
    <row r="10" spans="1:10">
      <c r="B10" s="33" t="s">
        <v>118</v>
      </c>
      <c r="C10" s="113" t="s">
        <v>119</v>
      </c>
      <c r="D10" s="113"/>
      <c r="E10" s="34">
        <v>3</v>
      </c>
      <c r="F10" s="120"/>
      <c r="G10" s="38"/>
      <c r="H10" s="11"/>
      <c r="I10" s="11"/>
      <c r="J10" s="11"/>
    </row>
    <row r="11" spans="1:10">
      <c r="B11" s="33" t="s">
        <v>120</v>
      </c>
      <c r="C11" s="113" t="s">
        <v>121</v>
      </c>
      <c r="D11" s="113"/>
      <c r="E11" s="34">
        <v>3</v>
      </c>
      <c r="F11" s="120"/>
      <c r="G11" s="38"/>
      <c r="H11" s="11"/>
      <c r="I11" s="11"/>
      <c r="J11" s="11"/>
    </row>
    <row r="12" spans="1:10">
      <c r="B12" s="33" t="s">
        <v>122</v>
      </c>
      <c r="C12" s="113" t="s">
        <v>123</v>
      </c>
      <c r="D12" s="113"/>
      <c r="E12" s="34">
        <v>3</v>
      </c>
      <c r="F12" s="120"/>
      <c r="G12" s="38"/>
      <c r="H12" s="11"/>
      <c r="I12" s="11"/>
      <c r="J12" s="11"/>
    </row>
    <row r="13" spans="1:10">
      <c r="B13" s="33" t="s">
        <v>124</v>
      </c>
      <c r="C13" s="113" t="s">
        <v>125</v>
      </c>
      <c r="D13" s="113"/>
      <c r="E13" s="35">
        <v>3</v>
      </c>
      <c r="F13" s="120"/>
      <c r="G13" s="38"/>
      <c r="H13" s="11"/>
      <c r="I13" s="11"/>
      <c r="J13" s="11"/>
    </row>
    <row r="14" spans="1:10">
      <c r="B14" s="33" t="s">
        <v>126</v>
      </c>
      <c r="C14" s="113" t="s">
        <v>127</v>
      </c>
      <c r="D14" s="113"/>
      <c r="E14" s="35">
        <v>3</v>
      </c>
      <c r="F14" s="120"/>
      <c r="G14" s="38"/>
      <c r="H14" s="11"/>
      <c r="I14" s="11"/>
      <c r="J14" s="11"/>
    </row>
    <row r="15" spans="1:10">
      <c r="B15" s="33" t="s">
        <v>128</v>
      </c>
      <c r="C15" s="113" t="s">
        <v>129</v>
      </c>
      <c r="D15" s="113"/>
      <c r="E15" s="35">
        <v>3</v>
      </c>
      <c r="F15" s="120"/>
      <c r="G15" s="38"/>
      <c r="H15" s="11"/>
      <c r="I15" s="11"/>
      <c r="J15" s="11"/>
    </row>
    <row r="16" spans="1:10">
      <c r="B16" s="33" t="s">
        <v>130</v>
      </c>
      <c r="C16" s="113" t="s">
        <v>131</v>
      </c>
      <c r="D16" s="113"/>
      <c r="E16" s="34">
        <v>3</v>
      </c>
      <c r="F16" s="120"/>
      <c r="G16" s="38"/>
      <c r="H16" s="11"/>
      <c r="I16" s="11"/>
      <c r="J16" s="11"/>
    </row>
    <row r="17" spans="2:13">
      <c r="B17" s="33" t="s">
        <v>132</v>
      </c>
      <c r="C17" s="113" t="s">
        <v>133</v>
      </c>
      <c r="D17" s="113"/>
      <c r="E17" s="35">
        <v>3</v>
      </c>
      <c r="F17" s="120"/>
      <c r="G17" s="38"/>
      <c r="H17" s="11"/>
      <c r="I17" s="11"/>
      <c r="J17" s="11"/>
    </row>
    <row r="18" spans="2:13">
      <c r="B18" s="33" t="s">
        <v>134</v>
      </c>
      <c r="C18" s="113" t="s">
        <v>135</v>
      </c>
      <c r="D18" s="113"/>
      <c r="E18" s="35">
        <v>3</v>
      </c>
      <c r="F18" s="120"/>
      <c r="G18" s="38"/>
      <c r="H18" s="11"/>
      <c r="I18" s="11"/>
      <c r="J18" s="11"/>
    </row>
    <row r="19" spans="2:13">
      <c r="B19" s="33" t="s">
        <v>136</v>
      </c>
      <c r="C19" s="113" t="s">
        <v>137</v>
      </c>
      <c r="D19" s="113"/>
      <c r="E19" s="35">
        <v>3</v>
      </c>
      <c r="F19" s="120"/>
      <c r="G19" s="38"/>
      <c r="H19" s="11"/>
      <c r="I19" s="11"/>
      <c r="J19" s="11"/>
    </row>
    <row r="20" spans="2:13">
      <c r="B20" s="33" t="s">
        <v>138</v>
      </c>
      <c r="C20" s="113" t="s">
        <v>139</v>
      </c>
      <c r="D20" s="113"/>
      <c r="E20" s="35">
        <v>3</v>
      </c>
      <c r="F20" s="120"/>
      <c r="G20" s="38"/>
      <c r="H20" s="11"/>
      <c r="I20" s="11"/>
      <c r="J20" s="11"/>
    </row>
    <row r="21" spans="2:13">
      <c r="B21" s="33" t="s">
        <v>140</v>
      </c>
      <c r="C21" s="113" t="s">
        <v>141</v>
      </c>
      <c r="D21" s="113"/>
      <c r="E21" s="34">
        <v>3</v>
      </c>
      <c r="F21" s="120"/>
      <c r="G21" s="38"/>
      <c r="H21" s="11"/>
      <c r="I21" s="11"/>
      <c r="J21" s="11"/>
    </row>
    <row r="22" spans="2:13">
      <c r="B22" s="33" t="s">
        <v>142</v>
      </c>
      <c r="C22" s="113" t="s">
        <v>143</v>
      </c>
      <c r="D22" s="113"/>
      <c r="E22" s="34">
        <v>3</v>
      </c>
      <c r="F22" s="120"/>
      <c r="G22" s="38"/>
      <c r="H22" s="11"/>
      <c r="I22" s="11"/>
      <c r="J22" s="11"/>
    </row>
    <row r="23" spans="2:13">
      <c r="B23" s="33" t="s">
        <v>144</v>
      </c>
      <c r="C23" s="113" t="s">
        <v>145</v>
      </c>
      <c r="D23" s="113"/>
      <c r="E23" s="34">
        <v>3</v>
      </c>
      <c r="F23" s="120"/>
      <c r="G23" s="38"/>
      <c r="H23" s="11"/>
      <c r="I23" s="11"/>
      <c r="J23" s="11"/>
    </row>
    <row r="24" spans="2:13">
      <c r="B24" s="33" t="s">
        <v>146</v>
      </c>
      <c r="C24" s="113" t="s">
        <v>147</v>
      </c>
      <c r="D24" s="113"/>
      <c r="E24" s="35">
        <v>3</v>
      </c>
      <c r="F24" s="120"/>
      <c r="G24" s="38"/>
      <c r="H24" s="11"/>
      <c r="I24" s="11"/>
      <c r="J24" s="11"/>
    </row>
    <row r="25" spans="2:13">
      <c r="B25" s="33" t="s">
        <v>148</v>
      </c>
      <c r="C25" s="113" t="s">
        <v>149</v>
      </c>
      <c r="D25" s="113"/>
      <c r="E25" s="35">
        <v>3</v>
      </c>
      <c r="F25" s="120"/>
      <c r="G25" s="38"/>
      <c r="H25" s="11"/>
      <c r="I25" s="11"/>
      <c r="J25" s="11"/>
    </row>
    <row r="26" spans="2:13">
      <c r="B26" s="33" t="s">
        <v>150</v>
      </c>
      <c r="C26" s="113" t="s">
        <v>151</v>
      </c>
      <c r="D26" s="113"/>
      <c r="E26" s="34">
        <v>3</v>
      </c>
      <c r="F26" s="120"/>
      <c r="G26" s="38"/>
      <c r="H26" s="11"/>
      <c r="I26" s="11"/>
      <c r="J26" s="11"/>
    </row>
    <row r="27" spans="2:13">
      <c r="B27" s="33" t="s">
        <v>152</v>
      </c>
      <c r="C27" s="113" t="s">
        <v>153</v>
      </c>
      <c r="D27" s="113"/>
      <c r="E27" s="35">
        <v>3</v>
      </c>
      <c r="F27" s="120"/>
      <c r="G27" s="38"/>
      <c r="H27" s="11"/>
      <c r="I27" s="11"/>
      <c r="J27" s="11"/>
    </row>
    <row r="28" spans="2:13">
      <c r="B28" s="33" t="s">
        <v>154</v>
      </c>
      <c r="C28" s="113" t="s">
        <v>155</v>
      </c>
      <c r="D28" s="113"/>
      <c r="E28" s="35">
        <v>3</v>
      </c>
      <c r="F28" s="120"/>
      <c r="G28" s="38"/>
      <c r="H28" s="11"/>
      <c r="I28" s="11"/>
      <c r="J28" s="11"/>
    </row>
    <row r="29" spans="2:13">
      <c r="B29" s="33" t="s">
        <v>156</v>
      </c>
      <c r="C29" s="113" t="s">
        <v>157</v>
      </c>
      <c r="D29" s="113"/>
      <c r="E29" s="35">
        <v>3</v>
      </c>
      <c r="F29" s="120"/>
      <c r="G29" s="38"/>
      <c r="H29" s="11"/>
      <c r="I29" s="11"/>
      <c r="J29" s="11"/>
    </row>
    <row r="30" spans="2:13">
      <c r="B30" s="118" t="s">
        <v>158</v>
      </c>
      <c r="C30" s="118"/>
      <c r="D30" s="118"/>
      <c r="E30" s="118"/>
      <c r="F30" s="121"/>
      <c r="G30" s="36">
        <f>SUM(G4:G29)</f>
        <v>0</v>
      </c>
      <c r="H30" s="11"/>
      <c r="I30" s="11"/>
      <c r="J30" s="11"/>
      <c r="K30" s="14"/>
      <c r="L30" s="14"/>
      <c r="M30" s="14"/>
    </row>
    <row r="31" spans="2:13" ht="3.75" customHeight="1">
      <c r="B31" s="14"/>
      <c r="C31" s="14"/>
      <c r="D31" s="14"/>
      <c r="E31" s="14"/>
      <c r="F31" s="14"/>
      <c r="G31" s="32"/>
      <c r="H31" s="14"/>
      <c r="I31" s="14"/>
      <c r="J31" s="14"/>
      <c r="K31" s="14"/>
      <c r="L31" s="14"/>
      <c r="M31" s="14"/>
    </row>
    <row r="32" spans="2:13" ht="78.75">
      <c r="B32" s="54" t="s">
        <v>159</v>
      </c>
      <c r="C32" s="55" t="s">
        <v>160</v>
      </c>
      <c r="D32" s="99" t="s">
        <v>161</v>
      </c>
      <c r="E32" s="56" t="s">
        <v>162</v>
      </c>
      <c r="F32" s="56" t="s">
        <v>163</v>
      </c>
      <c r="G32" s="56" t="s">
        <v>164</v>
      </c>
      <c r="H32" s="14"/>
      <c r="I32" s="14"/>
      <c r="J32" s="14"/>
    </row>
    <row r="33" spans="1:35" s="30" customFormat="1">
      <c r="A33" s="13"/>
      <c r="B33" s="41" t="s">
        <v>165</v>
      </c>
      <c r="C33" s="42" t="s">
        <v>166</v>
      </c>
      <c r="D33" s="100">
        <f>0.01*'CLIN 1-GPL disc. price'!F30</f>
        <v>360000</v>
      </c>
      <c r="E33" s="44">
        <v>0</v>
      </c>
      <c r="F33" s="43">
        <v>0</v>
      </c>
      <c r="G33" s="46">
        <f>D33*F33</f>
        <v>0</v>
      </c>
      <c r="H33" s="14"/>
      <c r="I33" s="14"/>
      <c r="J33" s="14"/>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s="30" customFormat="1">
      <c r="A34" s="13"/>
      <c r="B34" s="41" t="s">
        <v>167</v>
      </c>
      <c r="C34" s="42" t="s">
        <v>168</v>
      </c>
      <c r="D34" s="100">
        <f>0.1*'CLIN 1-GPL disc. price'!F30</f>
        <v>3600000</v>
      </c>
      <c r="E34" s="44">
        <v>0</v>
      </c>
      <c r="F34" s="43">
        <v>0</v>
      </c>
      <c r="G34" s="46">
        <f>D34*F34</f>
        <v>0</v>
      </c>
      <c r="H34" s="14"/>
      <c r="I34" s="14"/>
      <c r="J34" s="14"/>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row>
    <row r="35" spans="1:35" s="30" customFormat="1">
      <c r="A35" s="13"/>
      <c r="B35" s="41" t="s">
        <v>169</v>
      </c>
      <c r="C35" s="42" t="s">
        <v>170</v>
      </c>
      <c r="D35" s="100">
        <f>0.01*'CLIN 1-GPL disc. price'!F30</f>
        <v>360000</v>
      </c>
      <c r="E35" s="44">
        <v>0</v>
      </c>
      <c r="F35" s="43">
        <v>0</v>
      </c>
      <c r="G35" s="46">
        <f>D35*F35</f>
        <v>0</v>
      </c>
      <c r="H35" s="14"/>
      <c r="I35" s="14"/>
      <c r="J35" s="14"/>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s="30" customFormat="1">
      <c r="A36" s="13"/>
      <c r="B36" s="41" t="s">
        <v>171</v>
      </c>
      <c r="C36" s="42" t="s">
        <v>172</v>
      </c>
      <c r="D36" s="100">
        <f>0.88*'CLIN 1-GPL disc. price'!F30</f>
        <v>31680000</v>
      </c>
      <c r="E36" s="44">
        <v>0</v>
      </c>
      <c r="F36" s="43">
        <v>0</v>
      </c>
      <c r="G36" s="46">
        <f>D36*F36</f>
        <v>0</v>
      </c>
      <c r="H36" s="14"/>
      <c r="I36" s="14"/>
      <c r="J36" s="14"/>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s="30" customFormat="1">
      <c r="A37" s="13"/>
      <c r="B37" s="118" t="s">
        <v>173</v>
      </c>
      <c r="C37" s="118"/>
      <c r="D37" s="118"/>
      <c r="E37" s="118"/>
      <c r="F37" s="118"/>
      <c r="G37" s="47">
        <f>SUM(G33:G36)</f>
        <v>0</v>
      </c>
      <c r="H37" s="14"/>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s="30" customFormat="1" ht="3.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139.5" customHeight="1">
      <c r="B39" s="54" t="s">
        <v>174</v>
      </c>
      <c r="C39" s="55" t="s">
        <v>175</v>
      </c>
      <c r="D39" s="114" t="s">
        <v>176</v>
      </c>
      <c r="E39" s="114"/>
      <c r="F39" s="52" t="s">
        <v>177</v>
      </c>
      <c r="G39" s="53" t="s">
        <v>178</v>
      </c>
      <c r="H39" s="13"/>
      <c r="I39" s="13"/>
      <c r="J39" s="13"/>
    </row>
    <row r="40" spans="1:35">
      <c r="B40" s="41" t="s">
        <v>179</v>
      </c>
      <c r="C40" s="3" t="s">
        <v>180</v>
      </c>
      <c r="D40" s="115">
        <f>0.2*'CLIN 1-GPL disc. price'!F30</f>
        <v>7200000</v>
      </c>
      <c r="E40" s="115"/>
      <c r="F40" s="43">
        <v>0</v>
      </c>
      <c r="G40" s="46">
        <f>D40*F40</f>
        <v>0</v>
      </c>
      <c r="H40" s="13"/>
      <c r="I40" s="13"/>
      <c r="J40" s="13"/>
    </row>
    <row r="41" spans="1:35">
      <c r="B41" s="60" t="s">
        <v>181</v>
      </c>
      <c r="C41" s="61" t="s">
        <v>182</v>
      </c>
      <c r="D41" s="115">
        <f>0.2*'CLIN 1-GPL disc. price'!F30</f>
        <v>7200000</v>
      </c>
      <c r="E41" s="115"/>
      <c r="F41" s="43">
        <v>0</v>
      </c>
      <c r="G41" s="46">
        <f>D41*F41</f>
        <v>0</v>
      </c>
      <c r="H41" s="13"/>
      <c r="I41" s="13"/>
      <c r="J41" s="13"/>
    </row>
    <row r="42" spans="1:35">
      <c r="B42" s="117" t="s">
        <v>183</v>
      </c>
      <c r="C42" s="117"/>
      <c r="D42" s="117"/>
      <c r="E42" s="117"/>
      <c r="F42" s="37"/>
      <c r="G42" s="47">
        <f>SUM(G40:G41)</f>
        <v>0</v>
      </c>
      <c r="H42" s="14"/>
      <c r="I42" s="14"/>
      <c r="J42" s="14"/>
      <c r="K42" s="14"/>
    </row>
    <row r="43" spans="1:35" ht="25.5" customHeight="1">
      <c r="B43" s="14"/>
      <c r="C43" s="14"/>
      <c r="D43" s="14"/>
      <c r="E43" s="14"/>
      <c r="F43" s="14"/>
      <c r="G43" s="14"/>
      <c r="H43" s="14"/>
      <c r="I43" s="14"/>
      <c r="J43" s="14"/>
      <c r="K43" s="14"/>
    </row>
    <row r="44" spans="1:35" ht="18.75">
      <c r="B44" s="111" t="s">
        <v>184</v>
      </c>
      <c r="C44" s="111"/>
      <c r="D44" s="111"/>
      <c r="E44" s="111"/>
      <c r="F44" s="111"/>
      <c r="G44" s="111"/>
      <c r="H44" s="1"/>
      <c r="I44" s="1"/>
      <c r="J44" s="1"/>
    </row>
    <row r="45" spans="1:35" ht="58.5" customHeight="1">
      <c r="B45" s="112" t="s">
        <v>185</v>
      </c>
      <c r="C45" s="112"/>
      <c r="D45" s="112"/>
      <c r="E45" s="112"/>
      <c r="F45" s="112"/>
      <c r="G45" s="112"/>
      <c r="H45" s="1"/>
      <c r="I45" s="1"/>
      <c r="J45" s="1"/>
    </row>
    <row r="46" spans="1:35" ht="57.75" customHeight="1">
      <c r="B46" s="59" t="s">
        <v>186</v>
      </c>
      <c r="C46" s="116" t="s">
        <v>187</v>
      </c>
      <c r="D46" s="116"/>
      <c r="E46" s="116"/>
      <c r="F46" s="116"/>
      <c r="G46" s="116"/>
      <c r="H46" s="1"/>
      <c r="I46" s="1"/>
      <c r="J46" s="1"/>
    </row>
    <row r="47" spans="1:35" ht="45.75" customHeight="1">
      <c r="B47" s="31" t="s">
        <v>188</v>
      </c>
      <c r="C47" s="116" t="s">
        <v>189</v>
      </c>
      <c r="D47" s="116"/>
      <c r="E47" s="116"/>
      <c r="F47" s="116"/>
      <c r="G47" s="116"/>
      <c r="H47" s="1"/>
      <c r="I47" s="1"/>
      <c r="J47" s="1"/>
    </row>
    <row r="48" spans="1:35" ht="171.75" customHeight="1">
      <c r="B48" s="31" t="s">
        <v>190</v>
      </c>
      <c r="C48" s="116" t="s">
        <v>191</v>
      </c>
      <c r="D48" s="116"/>
      <c r="E48" s="116"/>
      <c r="F48" s="116"/>
      <c r="G48" s="116"/>
      <c r="H48" s="1"/>
      <c r="I48" s="1"/>
      <c r="J48" s="1"/>
    </row>
    <row r="49" spans="2:10" ht="30.75" customHeight="1">
      <c r="B49" s="31" t="s">
        <v>192</v>
      </c>
      <c r="C49" s="116" t="s">
        <v>193</v>
      </c>
      <c r="D49" s="116"/>
      <c r="E49" s="116"/>
      <c r="F49" s="116"/>
      <c r="G49" s="116"/>
      <c r="H49" s="1"/>
      <c r="I49" s="1"/>
      <c r="J49" s="1"/>
    </row>
    <row r="50" spans="2:10">
      <c r="F50" s="1"/>
      <c r="H50" s="1"/>
      <c r="I50" s="1"/>
      <c r="J50" s="1"/>
    </row>
    <row r="51" spans="2:10">
      <c r="F51" s="1"/>
      <c r="H51" s="1"/>
      <c r="I51" s="1"/>
      <c r="J51" s="1"/>
    </row>
  </sheetData>
  <mergeCells count="41">
    <mergeCell ref="C13:D13"/>
    <mergeCell ref="C14:D14"/>
    <mergeCell ref="C15:D15"/>
    <mergeCell ref="C16:D16"/>
    <mergeCell ref="C8:D8"/>
    <mergeCell ref="C9:D9"/>
    <mergeCell ref="C10:D10"/>
    <mergeCell ref="C11:D11"/>
    <mergeCell ref="C12:D12"/>
    <mergeCell ref="C5:D5"/>
    <mergeCell ref="C6:D6"/>
    <mergeCell ref="C49:G49"/>
    <mergeCell ref="B42:E42"/>
    <mergeCell ref="C17:D17"/>
    <mergeCell ref="C19:D19"/>
    <mergeCell ref="C20:D20"/>
    <mergeCell ref="C21:D21"/>
    <mergeCell ref="C22:D22"/>
    <mergeCell ref="C46:G46"/>
    <mergeCell ref="C47:G47"/>
    <mergeCell ref="C48:G48"/>
    <mergeCell ref="B37:F37"/>
    <mergeCell ref="F4:F30"/>
    <mergeCell ref="B30:E30"/>
    <mergeCell ref="C7:D7"/>
    <mergeCell ref="C2:G2"/>
    <mergeCell ref="B44:G44"/>
    <mergeCell ref="B45:G45"/>
    <mergeCell ref="C28:D28"/>
    <mergeCell ref="C29:D29"/>
    <mergeCell ref="D39:E39"/>
    <mergeCell ref="D40:E40"/>
    <mergeCell ref="D41:E41"/>
    <mergeCell ref="C23:D23"/>
    <mergeCell ref="C24:D24"/>
    <mergeCell ref="C25:D25"/>
    <mergeCell ref="C26:D26"/>
    <mergeCell ref="C27:D27"/>
    <mergeCell ref="C18:D18"/>
    <mergeCell ref="C3:D3"/>
    <mergeCell ref="C4:D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3"/>
  <sheetViews>
    <sheetView workbookViewId="0">
      <selection activeCell="D55" sqref="D55"/>
    </sheetView>
  </sheetViews>
  <sheetFormatPr defaultColWidth="9.140625" defaultRowHeight="15.75"/>
  <cols>
    <col min="1" max="1" width="3.85546875" style="14" customWidth="1"/>
    <col min="2" max="2" width="8.42578125" style="17" customWidth="1"/>
    <col min="3" max="3" width="36.7109375" style="18" bestFit="1" customWidth="1"/>
    <col min="4" max="4" width="13.5703125" style="19" customWidth="1"/>
    <col min="5" max="5" width="16" style="19" customWidth="1"/>
    <col min="6" max="6" width="15.5703125" style="25" customWidth="1"/>
    <col min="7" max="7" width="15.5703125" style="1" customWidth="1"/>
    <col min="8" max="8" width="15.5703125" style="26" customWidth="1"/>
    <col min="9" max="10" width="21.85546875" style="20" customWidth="1"/>
    <col min="11" max="11" width="21.85546875" style="21" customWidth="1"/>
    <col min="12" max="12" width="14.85546875" style="13" customWidth="1"/>
    <col min="13" max="13" width="12.28515625" style="13" bestFit="1" customWidth="1"/>
    <col min="14" max="14" width="9.140625" style="13"/>
    <col min="15" max="16" width="9.5703125" style="13" bestFit="1" customWidth="1"/>
    <col min="17" max="36" width="9.140625" style="13"/>
    <col min="37" max="16384" width="9.140625" style="14"/>
  </cols>
  <sheetData>
    <row r="1" spans="2:11">
      <c r="F1" s="1"/>
      <c r="H1" s="1"/>
      <c r="I1" s="1"/>
      <c r="J1" s="1"/>
      <c r="K1" s="1"/>
    </row>
    <row r="2" spans="2:11" ht="75">
      <c r="B2" s="57" t="s">
        <v>35</v>
      </c>
      <c r="C2" s="57" t="s">
        <v>194</v>
      </c>
      <c r="D2" s="58" t="s">
        <v>104</v>
      </c>
      <c r="E2" s="58" t="s">
        <v>195</v>
      </c>
      <c r="F2" s="57" t="s">
        <v>196</v>
      </c>
      <c r="G2" s="57" t="s">
        <v>197</v>
      </c>
      <c r="H2" s="57" t="s">
        <v>198</v>
      </c>
      <c r="I2" s="1"/>
      <c r="J2" s="1"/>
      <c r="K2" s="1"/>
    </row>
    <row r="3" spans="2:11" ht="15.75" customHeight="1">
      <c r="B3" s="29" t="s">
        <v>199</v>
      </c>
      <c r="C3" s="28" t="s">
        <v>200</v>
      </c>
      <c r="D3" s="122"/>
      <c r="E3" s="50"/>
      <c r="F3" s="45"/>
      <c r="G3" s="45"/>
      <c r="H3" s="45"/>
      <c r="I3" s="1"/>
      <c r="J3" s="1"/>
      <c r="K3" s="1"/>
    </row>
    <row r="4" spans="2:11">
      <c r="B4" s="29" t="s">
        <v>201</v>
      </c>
      <c r="C4" s="28" t="s">
        <v>202</v>
      </c>
      <c r="D4" s="122"/>
      <c r="E4" s="50"/>
      <c r="F4" s="45"/>
      <c r="G4" s="45"/>
      <c r="H4" s="45"/>
      <c r="I4" s="1"/>
      <c r="J4" s="1"/>
      <c r="K4" s="1"/>
    </row>
    <row r="5" spans="2:11">
      <c r="B5" s="29" t="s">
        <v>203</v>
      </c>
      <c r="C5" s="28" t="s">
        <v>204</v>
      </c>
      <c r="D5" s="122"/>
      <c r="E5" s="50"/>
      <c r="F5" s="45"/>
      <c r="G5" s="45"/>
      <c r="H5" s="45"/>
      <c r="I5" s="1"/>
      <c r="J5" s="1"/>
      <c r="K5" s="1"/>
    </row>
    <row r="6" spans="2:11">
      <c r="B6" s="29" t="s">
        <v>205</v>
      </c>
      <c r="C6" s="27" t="s">
        <v>206</v>
      </c>
      <c r="D6" s="122"/>
      <c r="E6" s="50"/>
      <c r="F6" s="45"/>
      <c r="G6" s="45"/>
      <c r="H6" s="45"/>
    </row>
    <row r="7" spans="2:11">
      <c r="B7" s="29" t="s">
        <v>207</v>
      </c>
      <c r="C7" s="27" t="s">
        <v>208</v>
      </c>
      <c r="D7" s="122"/>
      <c r="E7" s="50"/>
      <c r="F7" s="45"/>
      <c r="G7" s="45"/>
      <c r="H7" s="45"/>
    </row>
    <row r="8" spans="2:11">
      <c r="B8" s="29" t="s">
        <v>209</v>
      </c>
      <c r="C8" s="28" t="s">
        <v>210</v>
      </c>
      <c r="D8" s="122"/>
      <c r="E8" s="50"/>
      <c r="F8" s="45"/>
      <c r="G8" s="45"/>
      <c r="H8" s="45"/>
    </row>
    <row r="9" spans="2:11">
      <c r="B9" s="29" t="s">
        <v>211</v>
      </c>
      <c r="C9" s="28" t="s">
        <v>212</v>
      </c>
      <c r="D9" s="122"/>
      <c r="E9" s="50"/>
      <c r="F9" s="45"/>
      <c r="G9" s="45"/>
      <c r="H9" s="45"/>
    </row>
    <row r="10" spans="2:11">
      <c r="B10" s="29" t="s">
        <v>213</v>
      </c>
      <c r="C10" s="28" t="s">
        <v>214</v>
      </c>
      <c r="D10" s="122"/>
      <c r="E10" s="50"/>
      <c r="F10" s="45"/>
      <c r="G10" s="45"/>
      <c r="H10" s="45"/>
    </row>
    <row r="11" spans="2:11">
      <c r="B11" s="29" t="s">
        <v>215</v>
      </c>
      <c r="C11" s="27" t="s">
        <v>216</v>
      </c>
      <c r="D11" s="122"/>
      <c r="E11" s="50"/>
      <c r="F11" s="45"/>
      <c r="G11" s="45"/>
      <c r="H11" s="45"/>
    </row>
    <row r="12" spans="2:11">
      <c r="B12" s="29" t="s">
        <v>217</v>
      </c>
      <c r="C12" s="28" t="s">
        <v>218</v>
      </c>
      <c r="D12" s="122"/>
      <c r="E12" s="50"/>
      <c r="F12" s="45"/>
      <c r="G12" s="45"/>
      <c r="H12" s="45"/>
    </row>
    <row r="13" spans="2:11">
      <c r="B13" s="29" t="s">
        <v>219</v>
      </c>
      <c r="C13" s="28" t="s">
        <v>220</v>
      </c>
      <c r="D13" s="122"/>
      <c r="E13" s="50"/>
      <c r="F13" s="45"/>
      <c r="G13" s="45"/>
      <c r="H13" s="45"/>
    </row>
    <row r="14" spans="2:11">
      <c r="B14" s="29" t="s">
        <v>221</v>
      </c>
      <c r="C14" s="28" t="s">
        <v>222</v>
      </c>
      <c r="D14" s="122"/>
      <c r="E14" s="50"/>
      <c r="F14" s="45"/>
      <c r="G14" s="45"/>
      <c r="H14" s="45"/>
    </row>
    <row r="15" spans="2:11">
      <c r="B15" s="29" t="s">
        <v>223</v>
      </c>
      <c r="C15" s="28" t="s">
        <v>224</v>
      </c>
      <c r="D15" s="122"/>
      <c r="E15" s="50"/>
      <c r="F15" s="45"/>
      <c r="G15" s="45"/>
      <c r="H15" s="45"/>
    </row>
    <row r="16" spans="2:11">
      <c r="B16" s="29" t="s">
        <v>225</v>
      </c>
      <c r="C16" s="27" t="s">
        <v>226</v>
      </c>
      <c r="D16" s="122"/>
      <c r="E16" s="50"/>
      <c r="F16" s="45"/>
      <c r="G16" s="45"/>
      <c r="H16" s="45"/>
    </row>
    <row r="17" spans="2:8">
      <c r="B17" s="29" t="s">
        <v>227</v>
      </c>
      <c r="C17" s="27" t="s">
        <v>228</v>
      </c>
      <c r="D17" s="122"/>
      <c r="E17" s="50"/>
      <c r="F17" s="45"/>
      <c r="G17" s="45"/>
      <c r="H17" s="45"/>
    </row>
    <row r="18" spans="2:8">
      <c r="B18" s="29" t="s">
        <v>229</v>
      </c>
      <c r="C18" s="27" t="s">
        <v>230</v>
      </c>
      <c r="D18" s="122"/>
      <c r="E18" s="50"/>
      <c r="F18" s="45"/>
      <c r="G18" s="45"/>
      <c r="H18" s="45"/>
    </row>
    <row r="19" spans="2:8">
      <c r="B19" s="29" t="s">
        <v>231</v>
      </c>
      <c r="C19" s="28" t="s">
        <v>232</v>
      </c>
      <c r="D19" s="122"/>
      <c r="E19" s="50"/>
      <c r="F19" s="45"/>
      <c r="G19" s="45"/>
      <c r="H19" s="45"/>
    </row>
    <row r="20" spans="2:8">
      <c r="B20" s="29" t="s">
        <v>233</v>
      </c>
      <c r="C20" s="28" t="s">
        <v>234</v>
      </c>
      <c r="D20" s="122"/>
      <c r="E20" s="50"/>
      <c r="F20" s="45"/>
      <c r="G20" s="45"/>
      <c r="H20" s="45"/>
    </row>
    <row r="21" spans="2:8">
      <c r="B21" s="29" t="s">
        <v>235</v>
      </c>
      <c r="C21" s="28" t="s">
        <v>236</v>
      </c>
      <c r="D21" s="122"/>
      <c r="E21" s="50"/>
      <c r="F21" s="45"/>
      <c r="G21" s="45"/>
      <c r="H21" s="45"/>
    </row>
    <row r="22" spans="2:8">
      <c r="B22" s="29" t="s">
        <v>237</v>
      </c>
      <c r="C22" s="28" t="s">
        <v>238</v>
      </c>
      <c r="D22" s="122"/>
      <c r="E22" s="50"/>
      <c r="F22" s="45"/>
      <c r="G22" s="45"/>
      <c r="H22" s="45"/>
    </row>
    <row r="23" spans="2:8">
      <c r="B23" s="29" t="s">
        <v>239</v>
      </c>
      <c r="C23" s="28" t="s">
        <v>240</v>
      </c>
      <c r="D23" s="122"/>
      <c r="E23" s="50"/>
      <c r="F23" s="45"/>
      <c r="G23" s="45"/>
      <c r="H23" s="45"/>
    </row>
    <row r="24" spans="2:8">
      <c r="B24" s="29" t="s">
        <v>241</v>
      </c>
      <c r="C24" s="28" t="s">
        <v>242</v>
      </c>
      <c r="D24" s="122"/>
      <c r="E24" s="50"/>
      <c r="F24" s="45"/>
      <c r="G24" s="45"/>
      <c r="H24" s="45"/>
    </row>
    <row r="25" spans="2:8">
      <c r="B25" s="29" t="s">
        <v>243</v>
      </c>
      <c r="C25" s="28" t="s">
        <v>244</v>
      </c>
      <c r="D25" s="122"/>
      <c r="E25" s="50"/>
      <c r="F25" s="45"/>
      <c r="G25" s="45"/>
      <c r="H25" s="45"/>
    </row>
    <row r="26" spans="2:8">
      <c r="B26" s="29" t="s">
        <v>245</v>
      </c>
      <c r="C26" s="28" t="s">
        <v>246</v>
      </c>
      <c r="D26" s="122"/>
      <c r="E26" s="50"/>
      <c r="F26" s="45"/>
      <c r="G26" s="45"/>
      <c r="H26" s="45"/>
    </row>
    <row r="27" spans="2:8">
      <c r="B27" s="29" t="s">
        <v>247</v>
      </c>
      <c r="C27" s="27" t="s">
        <v>248</v>
      </c>
      <c r="D27" s="122"/>
      <c r="E27" s="50"/>
      <c r="F27" s="45"/>
      <c r="G27" s="45"/>
      <c r="H27" s="45"/>
    </row>
    <row r="28" spans="2:8">
      <c r="B28" s="29" t="s">
        <v>249</v>
      </c>
      <c r="C28" s="27" t="s">
        <v>250</v>
      </c>
      <c r="D28" s="122"/>
      <c r="E28" s="50"/>
      <c r="F28" s="45"/>
      <c r="G28" s="45"/>
      <c r="H28" s="45"/>
    </row>
    <row r="29" spans="2:8">
      <c r="B29" s="29" t="s">
        <v>251</v>
      </c>
      <c r="C29" s="27" t="s">
        <v>252</v>
      </c>
      <c r="D29" s="122"/>
      <c r="E29" s="50"/>
      <c r="F29" s="45"/>
      <c r="G29" s="45"/>
      <c r="H29" s="45"/>
    </row>
    <row r="30" spans="2:8">
      <c r="B30" s="29" t="s">
        <v>253</v>
      </c>
      <c r="C30" s="28" t="s">
        <v>254</v>
      </c>
      <c r="D30" s="122"/>
      <c r="E30" s="50"/>
      <c r="F30" s="45"/>
      <c r="G30" s="45"/>
      <c r="H30" s="45"/>
    </row>
    <row r="31" spans="2:8">
      <c r="B31" s="29" t="s">
        <v>255</v>
      </c>
      <c r="C31" s="28" t="s">
        <v>256</v>
      </c>
      <c r="D31" s="122"/>
      <c r="E31" s="50"/>
      <c r="F31" s="45"/>
      <c r="G31" s="45"/>
      <c r="H31" s="45"/>
    </row>
    <row r="32" spans="2:8">
      <c r="B32" s="29" t="s">
        <v>257</v>
      </c>
      <c r="C32" s="28" t="s">
        <v>258</v>
      </c>
      <c r="D32" s="122"/>
      <c r="E32" s="50"/>
      <c r="F32" s="45"/>
      <c r="G32" s="45"/>
      <c r="H32" s="45"/>
    </row>
    <row r="33" spans="2:8">
      <c r="B33" s="29" t="s">
        <v>259</v>
      </c>
      <c r="C33" s="28" t="s">
        <v>260</v>
      </c>
      <c r="D33" s="122"/>
      <c r="E33" s="50"/>
      <c r="F33" s="45"/>
      <c r="G33" s="45"/>
      <c r="H33" s="45"/>
    </row>
    <row r="34" spans="2:8">
      <c r="B34" s="29" t="s">
        <v>261</v>
      </c>
      <c r="C34" s="28" t="s">
        <v>262</v>
      </c>
      <c r="D34" s="122"/>
      <c r="E34" s="50"/>
      <c r="F34" s="45"/>
      <c r="G34" s="45"/>
      <c r="H34" s="45"/>
    </row>
    <row r="35" spans="2:8">
      <c r="B35" s="29" t="s">
        <v>263</v>
      </c>
      <c r="C35" s="28" t="s">
        <v>264</v>
      </c>
      <c r="D35" s="122"/>
      <c r="E35" s="50"/>
      <c r="F35" s="45"/>
      <c r="G35" s="45"/>
      <c r="H35" s="45"/>
    </row>
    <row r="36" spans="2:8">
      <c r="B36" s="29" t="s">
        <v>265</v>
      </c>
      <c r="C36" s="28" t="s">
        <v>266</v>
      </c>
      <c r="D36" s="122"/>
      <c r="E36" s="50"/>
      <c r="F36" s="45"/>
      <c r="G36" s="45"/>
      <c r="H36" s="45"/>
    </row>
    <row r="37" spans="2:8">
      <c r="B37" s="29" t="s">
        <v>267</v>
      </c>
      <c r="C37" s="28" t="s">
        <v>268</v>
      </c>
      <c r="D37" s="122"/>
      <c r="E37" s="50"/>
      <c r="F37" s="45"/>
      <c r="G37" s="45"/>
      <c r="H37" s="45"/>
    </row>
    <row r="38" spans="2:8">
      <c r="B38" s="29" t="s">
        <v>269</v>
      </c>
      <c r="C38" s="28" t="s">
        <v>270</v>
      </c>
      <c r="D38" s="122"/>
      <c r="E38" s="50"/>
      <c r="F38" s="45"/>
      <c r="G38" s="45"/>
      <c r="H38" s="45"/>
    </row>
    <row r="39" spans="2:8">
      <c r="B39" s="29" t="s">
        <v>271</v>
      </c>
      <c r="C39" s="28" t="s">
        <v>272</v>
      </c>
      <c r="D39" s="122"/>
      <c r="E39" s="50"/>
      <c r="F39" s="45"/>
      <c r="G39" s="45"/>
      <c r="H39" s="45"/>
    </row>
    <row r="40" spans="2:8">
      <c r="B40" s="29" t="s">
        <v>273</v>
      </c>
      <c r="C40" s="27" t="s">
        <v>274</v>
      </c>
      <c r="D40" s="122"/>
      <c r="E40" s="50"/>
      <c r="F40" s="45"/>
      <c r="G40" s="45"/>
      <c r="H40" s="45"/>
    </row>
    <row r="41" spans="2:8" ht="23.25" customHeight="1">
      <c r="B41" s="118" t="s">
        <v>275</v>
      </c>
      <c r="C41" s="118"/>
      <c r="D41" s="122"/>
      <c r="E41" s="51">
        <f>SUM(E3:E40)</f>
        <v>0</v>
      </c>
    </row>
    <row r="43" spans="2:8" ht="71.25" customHeight="1">
      <c r="B43" s="123" t="s">
        <v>276</v>
      </c>
      <c r="C43" s="124"/>
      <c r="D43" s="124"/>
      <c r="E43" s="124"/>
      <c r="F43" s="124"/>
      <c r="G43" s="124"/>
      <c r="H43" s="125"/>
    </row>
  </sheetData>
  <mergeCells count="3">
    <mergeCell ref="B41:C41"/>
    <mergeCell ref="D3:D41"/>
    <mergeCell ref="B43:H43"/>
  </mergeCells>
  <pageMargins left="0.7" right="0.7" top="0.75" bottom="0.75" header="0.3" footer="0.3"/>
  <pageSetup paperSize="9" orientation="portrait" verticalDpi="0" r:id="rId1"/>
  <ignoredErrors>
    <ignoredError sqref="B3:B4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E35"/>
  <sheetViews>
    <sheetView topLeftCell="A5" zoomScale="80" zoomScaleNormal="80" workbookViewId="0">
      <selection activeCell="D3" sqref="D3:D29"/>
    </sheetView>
  </sheetViews>
  <sheetFormatPr defaultColWidth="9.140625" defaultRowHeight="15.75"/>
  <cols>
    <col min="1" max="1" width="2.7109375" style="14" customWidth="1"/>
    <col min="2" max="2" width="11" style="17" customWidth="1"/>
    <col min="3" max="3" width="84.85546875" style="18" customWidth="1"/>
    <col min="4" max="4" width="24.28515625" style="19" customWidth="1"/>
    <col min="5" max="5" width="12.7109375" style="19" customWidth="1"/>
    <col min="6" max="6" width="21.85546875" style="1" bestFit="1" customWidth="1"/>
    <col min="7" max="7" width="37.28515625" style="20" customWidth="1"/>
    <col min="8" max="8" width="12.28515625" style="13" bestFit="1" customWidth="1"/>
    <col min="9" max="9" width="9.140625" style="13"/>
    <col min="10" max="11" width="9.5703125" style="13" bestFit="1" customWidth="1"/>
    <col min="12" max="31" width="9.140625" style="13"/>
    <col min="32" max="16384" width="9.140625" style="14"/>
  </cols>
  <sheetData>
    <row r="1" spans="1:31">
      <c r="A1" s="8"/>
      <c r="B1" s="9"/>
      <c r="C1" s="10"/>
      <c r="D1" s="10"/>
      <c r="E1" s="10"/>
      <c r="F1" s="10"/>
      <c r="G1" s="11"/>
    </row>
    <row r="2" spans="1:31" s="15" customFormat="1" ht="78.75">
      <c r="B2" s="5" t="s">
        <v>35</v>
      </c>
      <c r="C2" s="2" t="s">
        <v>36</v>
      </c>
      <c r="D2" s="2" t="s">
        <v>37</v>
      </c>
      <c r="E2" s="2" t="s">
        <v>38</v>
      </c>
      <c r="F2" s="2" t="s">
        <v>39</v>
      </c>
      <c r="G2" s="6" t="s">
        <v>40</v>
      </c>
      <c r="H2" s="16"/>
      <c r="I2" s="16"/>
      <c r="J2" s="16"/>
      <c r="K2" s="16"/>
      <c r="L2" s="16"/>
      <c r="M2" s="16"/>
      <c r="N2" s="16"/>
      <c r="O2" s="16"/>
      <c r="P2" s="16"/>
      <c r="Q2" s="16"/>
      <c r="R2" s="16"/>
      <c r="S2" s="16"/>
      <c r="T2" s="16"/>
      <c r="U2" s="16"/>
      <c r="V2" s="16"/>
      <c r="W2" s="16"/>
      <c r="X2" s="16"/>
      <c r="Y2" s="16"/>
      <c r="Z2" s="16"/>
      <c r="AA2" s="16"/>
      <c r="AB2" s="16"/>
      <c r="AC2" s="16"/>
      <c r="AD2" s="16"/>
      <c r="AE2" s="16"/>
    </row>
    <row r="3" spans="1:31">
      <c r="B3" s="23" t="s">
        <v>277</v>
      </c>
      <c r="C3" s="3" t="s">
        <v>42</v>
      </c>
      <c r="D3" s="24">
        <v>1415400</v>
      </c>
      <c r="E3" s="7">
        <v>0</v>
      </c>
      <c r="F3" s="48">
        <f>D3*(1-E3)</f>
        <v>1415400</v>
      </c>
      <c r="G3" s="98"/>
    </row>
    <row r="4" spans="1:31">
      <c r="B4" s="23" t="s">
        <v>278</v>
      </c>
      <c r="C4" s="3" t="s">
        <v>44</v>
      </c>
      <c r="D4" s="24">
        <v>606600</v>
      </c>
      <c r="E4" s="7">
        <v>0</v>
      </c>
      <c r="F4" s="48">
        <f>D4*(1-E4)</f>
        <v>606600</v>
      </c>
      <c r="G4" s="98"/>
    </row>
    <row r="5" spans="1:31">
      <c r="B5" s="23" t="s">
        <v>279</v>
      </c>
      <c r="C5" s="3" t="s">
        <v>46</v>
      </c>
      <c r="D5" s="24">
        <v>353900</v>
      </c>
      <c r="E5" s="7">
        <v>0</v>
      </c>
      <c r="F5" s="48">
        <f>D5*(1-E5)</f>
        <v>353900</v>
      </c>
      <c r="G5" s="98"/>
    </row>
    <row r="6" spans="1:31">
      <c r="B6" s="23" t="s">
        <v>280</v>
      </c>
      <c r="C6" s="3" t="s">
        <v>48</v>
      </c>
      <c r="D6" s="24">
        <v>151600</v>
      </c>
      <c r="E6" s="7">
        <v>0</v>
      </c>
      <c r="F6" s="48">
        <f>D6*(1-E6)</f>
        <v>151600</v>
      </c>
      <c r="G6" s="98"/>
    </row>
    <row r="7" spans="1:31">
      <c r="B7" s="23" t="s">
        <v>281</v>
      </c>
      <c r="C7" s="3" t="s">
        <v>50</v>
      </c>
      <c r="D7" s="24">
        <v>682400</v>
      </c>
      <c r="E7" s="7">
        <v>0</v>
      </c>
      <c r="F7" s="48">
        <f t="shared" ref="F7:F29" si="0">D7*(1-E7)</f>
        <v>682400</v>
      </c>
      <c r="G7" s="98"/>
    </row>
    <row r="8" spans="1:31">
      <c r="B8" s="23" t="s">
        <v>282</v>
      </c>
      <c r="C8" s="3" t="s">
        <v>52</v>
      </c>
      <c r="D8" s="24">
        <v>292500</v>
      </c>
      <c r="E8" s="7">
        <v>0</v>
      </c>
      <c r="F8" s="48">
        <f t="shared" si="0"/>
        <v>292500</v>
      </c>
      <c r="G8" s="98"/>
    </row>
    <row r="9" spans="1:31">
      <c r="B9" s="23" t="s">
        <v>283</v>
      </c>
      <c r="C9" s="3" t="s">
        <v>54</v>
      </c>
      <c r="D9" s="24">
        <v>170600</v>
      </c>
      <c r="E9" s="7">
        <v>0</v>
      </c>
      <c r="F9" s="48">
        <f t="shared" si="0"/>
        <v>170600</v>
      </c>
      <c r="G9" s="98"/>
    </row>
    <row r="10" spans="1:31">
      <c r="B10" s="23" t="s">
        <v>284</v>
      </c>
      <c r="C10" s="3" t="s">
        <v>56</v>
      </c>
      <c r="D10" s="24">
        <v>73100</v>
      </c>
      <c r="E10" s="7">
        <v>0</v>
      </c>
      <c r="F10" s="48">
        <f t="shared" si="0"/>
        <v>73100</v>
      </c>
      <c r="G10" s="98"/>
    </row>
    <row r="11" spans="1:31">
      <c r="B11" s="23" t="s">
        <v>285</v>
      </c>
      <c r="C11" s="3" t="s">
        <v>58</v>
      </c>
      <c r="D11" s="24">
        <v>1971500</v>
      </c>
      <c r="E11" s="7">
        <v>0</v>
      </c>
      <c r="F11" s="48">
        <f t="shared" si="0"/>
        <v>1971500</v>
      </c>
      <c r="G11" s="98"/>
    </row>
    <row r="12" spans="1:31">
      <c r="B12" s="23" t="s">
        <v>286</v>
      </c>
      <c r="C12" s="3" t="s">
        <v>60</v>
      </c>
      <c r="D12" s="24">
        <v>844900</v>
      </c>
      <c r="E12" s="7">
        <v>0</v>
      </c>
      <c r="F12" s="48">
        <f t="shared" si="0"/>
        <v>844900</v>
      </c>
      <c r="G12" s="98"/>
    </row>
    <row r="13" spans="1:31">
      <c r="B13" s="23" t="s">
        <v>287</v>
      </c>
      <c r="C13" s="3" t="s">
        <v>62</v>
      </c>
      <c r="D13" s="24">
        <v>492900</v>
      </c>
      <c r="E13" s="7">
        <v>0</v>
      </c>
      <c r="F13" s="48">
        <f t="shared" si="0"/>
        <v>492900</v>
      </c>
      <c r="G13" s="98"/>
    </row>
    <row r="14" spans="1:31">
      <c r="B14" s="23" t="s">
        <v>288</v>
      </c>
      <c r="C14" s="3" t="s">
        <v>64</v>
      </c>
      <c r="D14" s="24">
        <v>211200</v>
      </c>
      <c r="E14" s="7">
        <v>0</v>
      </c>
      <c r="F14" s="48">
        <f t="shared" si="0"/>
        <v>211200</v>
      </c>
      <c r="G14" s="98"/>
    </row>
    <row r="15" spans="1:31">
      <c r="B15" s="23" t="s">
        <v>289</v>
      </c>
      <c r="C15" s="3" t="s">
        <v>66</v>
      </c>
      <c r="D15" s="24">
        <v>250</v>
      </c>
      <c r="E15" s="7">
        <v>0</v>
      </c>
      <c r="F15" s="48">
        <f t="shared" si="0"/>
        <v>250</v>
      </c>
      <c r="G15" s="98"/>
    </row>
    <row r="16" spans="1:31">
      <c r="B16" s="23" t="s">
        <v>290</v>
      </c>
      <c r="C16" s="3" t="s">
        <v>68</v>
      </c>
      <c r="D16" s="24">
        <v>150</v>
      </c>
      <c r="E16" s="7">
        <v>0</v>
      </c>
      <c r="F16" s="48">
        <f t="shared" si="0"/>
        <v>150</v>
      </c>
      <c r="G16" s="98"/>
    </row>
    <row r="17" spans="2:7">
      <c r="B17" s="23" t="s">
        <v>291</v>
      </c>
      <c r="C17" s="3" t="s">
        <v>70</v>
      </c>
      <c r="D17" s="24">
        <v>100</v>
      </c>
      <c r="E17" s="7">
        <v>0</v>
      </c>
      <c r="F17" s="48">
        <f t="shared" si="0"/>
        <v>100</v>
      </c>
      <c r="G17" s="98"/>
    </row>
    <row r="18" spans="2:7">
      <c r="B18" s="23" t="s">
        <v>292</v>
      </c>
      <c r="C18" s="3" t="s">
        <v>72</v>
      </c>
      <c r="D18" s="24">
        <v>100</v>
      </c>
      <c r="E18" s="7">
        <v>0</v>
      </c>
      <c r="F18" s="48">
        <f t="shared" si="0"/>
        <v>100</v>
      </c>
      <c r="G18" s="98"/>
    </row>
    <row r="19" spans="2:7">
      <c r="B19" s="23" t="s">
        <v>293</v>
      </c>
      <c r="C19" s="3" t="s">
        <v>74</v>
      </c>
      <c r="D19" s="24">
        <v>151600</v>
      </c>
      <c r="E19" s="7">
        <v>0</v>
      </c>
      <c r="F19" s="48">
        <f t="shared" si="0"/>
        <v>151600</v>
      </c>
      <c r="G19" s="98"/>
    </row>
    <row r="20" spans="2:7">
      <c r="B20" s="23" t="s">
        <v>294</v>
      </c>
      <c r="C20" s="3" t="s">
        <v>76</v>
      </c>
      <c r="D20" s="24">
        <v>65000</v>
      </c>
      <c r="E20" s="7">
        <v>0</v>
      </c>
      <c r="F20" s="48">
        <f t="shared" si="0"/>
        <v>65000</v>
      </c>
      <c r="G20" s="98"/>
    </row>
    <row r="21" spans="2:7">
      <c r="B21" s="23" t="s">
        <v>295</v>
      </c>
      <c r="C21" s="3" t="s">
        <v>78</v>
      </c>
      <c r="D21" s="24">
        <v>37900</v>
      </c>
      <c r="E21" s="7">
        <v>0</v>
      </c>
      <c r="F21" s="48">
        <f t="shared" si="0"/>
        <v>37900</v>
      </c>
      <c r="G21" s="98"/>
    </row>
    <row r="22" spans="2:7">
      <c r="B22" s="23" t="s">
        <v>296</v>
      </c>
      <c r="C22" s="3" t="s">
        <v>80</v>
      </c>
      <c r="D22" s="24">
        <v>16200</v>
      </c>
      <c r="E22" s="7">
        <v>0</v>
      </c>
      <c r="F22" s="48">
        <f t="shared" si="0"/>
        <v>16200</v>
      </c>
      <c r="G22" s="98"/>
    </row>
    <row r="23" spans="2:7">
      <c r="B23" s="23" t="s">
        <v>297</v>
      </c>
      <c r="C23" s="96" t="s">
        <v>82</v>
      </c>
      <c r="D23" s="24">
        <v>1137400</v>
      </c>
      <c r="E23" s="7">
        <v>0</v>
      </c>
      <c r="F23" s="48">
        <f t="shared" si="0"/>
        <v>1137400</v>
      </c>
      <c r="G23" s="98"/>
    </row>
    <row r="24" spans="2:7">
      <c r="B24" s="23" t="s">
        <v>298</v>
      </c>
      <c r="C24" s="96" t="s">
        <v>84</v>
      </c>
      <c r="D24" s="24">
        <v>487500</v>
      </c>
      <c r="E24" s="7">
        <v>0</v>
      </c>
      <c r="F24" s="48">
        <f t="shared" si="0"/>
        <v>487500</v>
      </c>
      <c r="G24" s="98"/>
    </row>
    <row r="25" spans="2:7">
      <c r="B25" s="23" t="s">
        <v>299</v>
      </c>
      <c r="C25" s="96" t="s">
        <v>86</v>
      </c>
      <c r="D25" s="24">
        <v>284400</v>
      </c>
      <c r="E25" s="7">
        <v>0</v>
      </c>
      <c r="F25" s="48">
        <f t="shared" si="0"/>
        <v>284400</v>
      </c>
      <c r="G25" s="98"/>
    </row>
    <row r="26" spans="2:7">
      <c r="B26" s="23" t="s">
        <v>300</v>
      </c>
      <c r="C26" s="96" t="s">
        <v>88</v>
      </c>
      <c r="D26" s="24">
        <v>121900</v>
      </c>
      <c r="E26" s="7">
        <v>0</v>
      </c>
      <c r="F26" s="48">
        <f t="shared" si="0"/>
        <v>121900</v>
      </c>
      <c r="G26" s="98"/>
    </row>
    <row r="27" spans="2:7">
      <c r="B27" s="23" t="s">
        <v>301</v>
      </c>
      <c r="C27" s="3" t="s">
        <v>90</v>
      </c>
      <c r="D27" s="24">
        <v>564200</v>
      </c>
      <c r="E27" s="7">
        <v>0</v>
      </c>
      <c r="F27" s="48">
        <f t="shared" si="0"/>
        <v>564200</v>
      </c>
      <c r="G27" s="98"/>
    </row>
    <row r="28" spans="2:7" ht="409.5">
      <c r="B28" s="23" t="s">
        <v>302</v>
      </c>
      <c r="C28" s="3" t="s">
        <v>303</v>
      </c>
      <c r="D28" s="24">
        <v>1850500</v>
      </c>
      <c r="E28" s="7">
        <v>0</v>
      </c>
      <c r="F28" s="48">
        <f t="shared" si="0"/>
        <v>1850500</v>
      </c>
      <c r="G28" s="98"/>
    </row>
    <row r="29" spans="2:7">
      <c r="B29" s="23" t="s">
        <v>304</v>
      </c>
      <c r="C29" s="3" t="s">
        <v>94</v>
      </c>
      <c r="D29" s="24">
        <v>16200</v>
      </c>
      <c r="E29" s="7">
        <v>0</v>
      </c>
      <c r="F29" s="48">
        <f t="shared" si="0"/>
        <v>16200</v>
      </c>
      <c r="G29" s="98"/>
    </row>
    <row r="30" spans="2:7" ht="18.75">
      <c r="B30" s="104" t="s">
        <v>305</v>
      </c>
      <c r="C30" s="105"/>
      <c r="D30" s="105"/>
      <c r="E30" s="106"/>
      <c r="F30" s="49">
        <f>SUM(F3:F29)</f>
        <v>12000000</v>
      </c>
      <c r="G30" s="97"/>
    </row>
    <row r="32" spans="2:7" ht="51" customHeight="1">
      <c r="B32" s="107" t="s">
        <v>96</v>
      </c>
      <c r="C32" s="107"/>
      <c r="D32" s="107"/>
      <c r="E32" s="107"/>
      <c r="F32" s="107"/>
      <c r="G32" s="107"/>
    </row>
    <row r="33" spans="2:7" s="13" customFormat="1" ht="185.25" customHeight="1">
      <c r="B33" s="107" t="s">
        <v>97</v>
      </c>
      <c r="C33" s="107"/>
      <c r="D33" s="107"/>
      <c r="E33" s="107"/>
      <c r="F33" s="107"/>
      <c r="G33" s="107"/>
    </row>
    <row r="34" spans="2:7" s="13" customFormat="1" ht="108.75" customHeight="1">
      <c r="B34" s="107" t="s">
        <v>98</v>
      </c>
      <c r="C34" s="107"/>
      <c r="D34" s="107"/>
      <c r="E34" s="107"/>
      <c r="F34" s="107"/>
      <c r="G34" s="107"/>
    </row>
    <row r="35" spans="2:7" s="13" customFormat="1">
      <c r="B35" s="95"/>
      <c r="C35" s="95"/>
      <c r="D35" s="95"/>
      <c r="E35" s="95"/>
      <c r="F35" s="95"/>
      <c r="G35" s="95"/>
    </row>
  </sheetData>
  <mergeCells count="4">
    <mergeCell ref="B30:E30"/>
    <mergeCell ref="B32:G32"/>
    <mergeCell ref="B33:G33"/>
    <mergeCell ref="B34:G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51"/>
  <sheetViews>
    <sheetView zoomScale="90" zoomScaleNormal="90" workbookViewId="0">
      <selection activeCell="K30" sqref="K30:K31"/>
    </sheetView>
  </sheetViews>
  <sheetFormatPr defaultColWidth="9.140625" defaultRowHeight="15.75"/>
  <cols>
    <col min="1" max="1" width="9.140625" style="14"/>
    <col min="2" max="2" width="11" style="17" customWidth="1"/>
    <col min="3" max="3" width="46.5703125" style="18" customWidth="1"/>
    <col min="4" max="4" width="18.140625" style="18" customWidth="1"/>
    <col min="5" max="5" width="15.140625" style="19" customWidth="1"/>
    <col min="6" max="6" width="15.42578125" style="19" customWidth="1"/>
    <col min="7" max="7" width="15.85546875" style="1" customWidth="1"/>
    <col min="8" max="10" width="15.85546875" style="20" customWidth="1"/>
    <col min="11" max="11" width="14.85546875" style="13" customWidth="1"/>
    <col min="12" max="12" width="12.28515625" style="13" bestFit="1" customWidth="1"/>
    <col min="13" max="13" width="41.140625" style="13" customWidth="1"/>
    <col min="14" max="14" width="25.85546875" style="13" customWidth="1"/>
    <col min="15" max="15" width="9.5703125" style="13" bestFit="1" customWidth="1"/>
    <col min="16" max="35" width="9.140625" style="13"/>
    <col min="36" max="16384" width="9.140625" style="14"/>
  </cols>
  <sheetData>
    <row r="1" spans="1:10" ht="15.75" customHeight="1">
      <c r="A1" s="8"/>
      <c r="B1" s="9"/>
      <c r="C1" s="10"/>
      <c r="D1" s="10"/>
      <c r="E1" s="10"/>
      <c r="F1" s="10"/>
      <c r="G1" s="32"/>
      <c r="H1" s="11"/>
      <c r="I1" s="11"/>
      <c r="J1" s="11"/>
    </row>
    <row r="2" spans="1:10" s="15" customFormat="1">
      <c r="B2" s="4" t="s">
        <v>306</v>
      </c>
      <c r="C2" s="108" t="s">
        <v>100</v>
      </c>
      <c r="D2" s="109"/>
      <c r="E2" s="109"/>
      <c r="F2" s="109"/>
      <c r="G2" s="110"/>
      <c r="H2" s="11"/>
      <c r="I2" s="11"/>
      <c r="J2" s="11"/>
    </row>
    <row r="3" spans="1:10" s="15" customFormat="1" ht="94.5" collapsed="1">
      <c r="B3" s="54" t="s">
        <v>307</v>
      </c>
      <c r="C3" s="114" t="s">
        <v>102</v>
      </c>
      <c r="D3" s="114"/>
      <c r="E3" s="99" t="s">
        <v>103</v>
      </c>
      <c r="F3" s="22" t="s">
        <v>104</v>
      </c>
      <c r="G3" s="99" t="s">
        <v>105</v>
      </c>
      <c r="H3" s="11"/>
      <c r="I3" s="11"/>
      <c r="J3" s="11"/>
    </row>
    <row r="4" spans="1:10">
      <c r="B4" s="33" t="s">
        <v>308</v>
      </c>
      <c r="C4" s="113" t="s">
        <v>107</v>
      </c>
      <c r="D4" s="113"/>
      <c r="E4" s="34">
        <v>1</v>
      </c>
      <c r="F4" s="119"/>
      <c r="G4" s="38"/>
      <c r="H4" s="11"/>
      <c r="I4" s="11"/>
      <c r="J4" s="11"/>
    </row>
    <row r="5" spans="1:10">
      <c r="B5" s="33" t="s">
        <v>309</v>
      </c>
      <c r="C5" s="113" t="s">
        <v>109</v>
      </c>
      <c r="D5" s="113"/>
      <c r="E5" s="34">
        <v>1</v>
      </c>
      <c r="F5" s="120"/>
      <c r="G5" s="38"/>
      <c r="H5" s="11"/>
      <c r="I5" s="11"/>
      <c r="J5" s="11"/>
    </row>
    <row r="6" spans="1:10">
      <c r="B6" s="33" t="s">
        <v>310</v>
      </c>
      <c r="C6" s="113" t="s">
        <v>111</v>
      </c>
      <c r="D6" s="113"/>
      <c r="E6" s="34">
        <v>1</v>
      </c>
      <c r="F6" s="120"/>
      <c r="G6" s="38"/>
      <c r="H6" s="11"/>
      <c r="I6" s="11"/>
      <c r="J6" s="11"/>
    </row>
    <row r="7" spans="1:10">
      <c r="B7" s="33" t="s">
        <v>311</v>
      </c>
      <c r="C7" s="113" t="s">
        <v>113</v>
      </c>
      <c r="D7" s="113"/>
      <c r="E7" s="35">
        <v>1</v>
      </c>
      <c r="F7" s="120"/>
      <c r="G7" s="38"/>
      <c r="H7" s="11"/>
      <c r="I7" s="11"/>
      <c r="J7" s="11"/>
    </row>
    <row r="8" spans="1:10">
      <c r="B8" s="33" t="s">
        <v>312</v>
      </c>
      <c r="C8" s="113" t="s">
        <v>115</v>
      </c>
      <c r="D8" s="113"/>
      <c r="E8" s="35">
        <v>1</v>
      </c>
      <c r="F8" s="120"/>
      <c r="G8" s="38"/>
      <c r="H8" s="11"/>
      <c r="I8" s="11"/>
      <c r="J8" s="11"/>
    </row>
    <row r="9" spans="1:10">
      <c r="B9" s="33" t="s">
        <v>313</v>
      </c>
      <c r="C9" s="113" t="s">
        <v>117</v>
      </c>
      <c r="D9" s="113"/>
      <c r="E9" s="35">
        <v>1</v>
      </c>
      <c r="F9" s="120"/>
      <c r="G9" s="38"/>
      <c r="H9" s="11"/>
      <c r="I9" s="11"/>
      <c r="J9" s="11"/>
    </row>
    <row r="10" spans="1:10">
      <c r="B10" s="33" t="s">
        <v>314</v>
      </c>
      <c r="C10" s="113" t="s">
        <v>119</v>
      </c>
      <c r="D10" s="113"/>
      <c r="E10" s="34">
        <v>1</v>
      </c>
      <c r="F10" s="120"/>
      <c r="G10" s="38"/>
      <c r="H10" s="11"/>
      <c r="I10" s="11"/>
      <c r="J10" s="11"/>
    </row>
    <row r="11" spans="1:10">
      <c r="B11" s="33" t="s">
        <v>315</v>
      </c>
      <c r="C11" s="113" t="s">
        <v>121</v>
      </c>
      <c r="D11" s="113"/>
      <c r="E11" s="34">
        <v>1</v>
      </c>
      <c r="F11" s="120"/>
      <c r="G11" s="38"/>
      <c r="H11" s="11"/>
      <c r="I11" s="11"/>
      <c r="J11" s="11"/>
    </row>
    <row r="12" spans="1:10">
      <c r="B12" s="33" t="s">
        <v>316</v>
      </c>
      <c r="C12" s="113" t="s">
        <v>123</v>
      </c>
      <c r="D12" s="113"/>
      <c r="E12" s="34">
        <v>1</v>
      </c>
      <c r="F12" s="120"/>
      <c r="G12" s="38"/>
      <c r="H12" s="11"/>
      <c r="I12" s="11"/>
      <c r="J12" s="11"/>
    </row>
    <row r="13" spans="1:10">
      <c r="B13" s="33" t="s">
        <v>317</v>
      </c>
      <c r="C13" s="113" t="s">
        <v>125</v>
      </c>
      <c r="D13" s="113"/>
      <c r="E13" s="35">
        <v>1</v>
      </c>
      <c r="F13" s="120"/>
      <c r="G13" s="38"/>
      <c r="H13" s="11"/>
      <c r="I13" s="11"/>
      <c r="J13" s="11"/>
    </row>
    <row r="14" spans="1:10">
      <c r="B14" s="33" t="s">
        <v>318</v>
      </c>
      <c r="C14" s="113" t="s">
        <v>127</v>
      </c>
      <c r="D14" s="113"/>
      <c r="E14" s="35">
        <v>1</v>
      </c>
      <c r="F14" s="120"/>
      <c r="G14" s="38"/>
      <c r="H14" s="11"/>
      <c r="I14" s="11"/>
      <c r="J14" s="11"/>
    </row>
    <row r="15" spans="1:10">
      <c r="B15" s="33" t="s">
        <v>319</v>
      </c>
      <c r="C15" s="113" t="s">
        <v>129</v>
      </c>
      <c r="D15" s="113"/>
      <c r="E15" s="35">
        <v>1</v>
      </c>
      <c r="F15" s="120"/>
      <c r="G15" s="38"/>
      <c r="H15" s="11"/>
      <c r="I15" s="11"/>
      <c r="J15" s="11"/>
    </row>
    <row r="16" spans="1:10">
      <c r="B16" s="33" t="s">
        <v>320</v>
      </c>
      <c r="C16" s="113" t="s">
        <v>131</v>
      </c>
      <c r="D16" s="113"/>
      <c r="E16" s="34">
        <v>1</v>
      </c>
      <c r="F16" s="120"/>
      <c r="G16" s="38"/>
      <c r="H16" s="11"/>
      <c r="I16" s="11"/>
      <c r="J16" s="11"/>
    </row>
    <row r="17" spans="2:13">
      <c r="B17" s="33" t="s">
        <v>321</v>
      </c>
      <c r="C17" s="113" t="s">
        <v>133</v>
      </c>
      <c r="D17" s="113"/>
      <c r="E17" s="35">
        <v>1</v>
      </c>
      <c r="F17" s="120"/>
      <c r="G17" s="38"/>
      <c r="H17" s="11"/>
      <c r="I17" s="11"/>
      <c r="J17" s="11"/>
    </row>
    <row r="18" spans="2:13">
      <c r="B18" s="33" t="s">
        <v>322</v>
      </c>
      <c r="C18" s="113" t="s">
        <v>135</v>
      </c>
      <c r="D18" s="113"/>
      <c r="E18" s="35">
        <v>1</v>
      </c>
      <c r="F18" s="120"/>
      <c r="G18" s="38"/>
      <c r="H18" s="11"/>
      <c r="I18" s="11"/>
      <c r="J18" s="11"/>
    </row>
    <row r="19" spans="2:13">
      <c r="B19" s="33" t="s">
        <v>323</v>
      </c>
      <c r="C19" s="113" t="s">
        <v>137</v>
      </c>
      <c r="D19" s="113"/>
      <c r="E19" s="35">
        <v>1</v>
      </c>
      <c r="F19" s="120"/>
      <c r="G19" s="38"/>
      <c r="H19" s="11"/>
      <c r="I19" s="11"/>
      <c r="J19" s="11"/>
    </row>
    <row r="20" spans="2:13">
      <c r="B20" s="33" t="s">
        <v>324</v>
      </c>
      <c r="C20" s="113" t="s">
        <v>139</v>
      </c>
      <c r="D20" s="113"/>
      <c r="E20" s="35">
        <v>1</v>
      </c>
      <c r="F20" s="120"/>
      <c r="G20" s="38"/>
      <c r="H20" s="11"/>
      <c r="I20" s="11"/>
      <c r="J20" s="11"/>
    </row>
    <row r="21" spans="2:13">
      <c r="B21" s="33" t="s">
        <v>325</v>
      </c>
      <c r="C21" s="113" t="s">
        <v>141</v>
      </c>
      <c r="D21" s="113"/>
      <c r="E21" s="34">
        <v>1</v>
      </c>
      <c r="F21" s="120"/>
      <c r="G21" s="38"/>
      <c r="H21" s="11"/>
      <c r="I21" s="11"/>
      <c r="J21" s="11"/>
    </row>
    <row r="22" spans="2:13">
      <c r="B22" s="33" t="s">
        <v>326</v>
      </c>
      <c r="C22" s="113" t="s">
        <v>143</v>
      </c>
      <c r="D22" s="113"/>
      <c r="E22" s="34">
        <v>1</v>
      </c>
      <c r="F22" s="120"/>
      <c r="G22" s="38"/>
      <c r="H22" s="11"/>
      <c r="I22" s="11"/>
      <c r="J22" s="11"/>
    </row>
    <row r="23" spans="2:13">
      <c r="B23" s="33" t="s">
        <v>327</v>
      </c>
      <c r="C23" s="113" t="s">
        <v>145</v>
      </c>
      <c r="D23" s="113"/>
      <c r="E23" s="34">
        <v>1</v>
      </c>
      <c r="F23" s="120"/>
      <c r="G23" s="38"/>
      <c r="H23" s="11"/>
      <c r="I23" s="11"/>
      <c r="J23" s="11"/>
    </row>
    <row r="24" spans="2:13">
      <c r="B24" s="33" t="s">
        <v>328</v>
      </c>
      <c r="C24" s="113" t="s">
        <v>147</v>
      </c>
      <c r="D24" s="113"/>
      <c r="E24" s="35">
        <v>1</v>
      </c>
      <c r="F24" s="120"/>
      <c r="G24" s="38"/>
      <c r="H24" s="11"/>
      <c r="I24" s="11"/>
      <c r="J24" s="11"/>
    </row>
    <row r="25" spans="2:13">
      <c r="B25" s="33" t="s">
        <v>329</v>
      </c>
      <c r="C25" s="113" t="s">
        <v>149</v>
      </c>
      <c r="D25" s="113"/>
      <c r="E25" s="35">
        <v>1</v>
      </c>
      <c r="F25" s="120"/>
      <c r="G25" s="38"/>
      <c r="H25" s="11"/>
      <c r="I25" s="11"/>
      <c r="J25" s="11"/>
    </row>
    <row r="26" spans="2:13">
      <c r="B26" s="33" t="s">
        <v>330</v>
      </c>
      <c r="C26" s="113" t="s">
        <v>151</v>
      </c>
      <c r="D26" s="113"/>
      <c r="E26" s="34">
        <v>1</v>
      </c>
      <c r="F26" s="120"/>
      <c r="G26" s="38"/>
      <c r="H26" s="11"/>
      <c r="I26" s="11"/>
      <c r="J26" s="11"/>
    </row>
    <row r="27" spans="2:13">
      <c r="B27" s="33" t="s">
        <v>331</v>
      </c>
      <c r="C27" s="113" t="s">
        <v>153</v>
      </c>
      <c r="D27" s="113"/>
      <c r="E27" s="35">
        <v>1</v>
      </c>
      <c r="F27" s="120"/>
      <c r="G27" s="38"/>
      <c r="H27" s="11"/>
      <c r="I27" s="11"/>
      <c r="J27" s="11"/>
    </row>
    <row r="28" spans="2:13">
      <c r="B28" s="33" t="s">
        <v>332</v>
      </c>
      <c r="C28" s="113" t="s">
        <v>155</v>
      </c>
      <c r="D28" s="113"/>
      <c r="E28" s="35">
        <v>1</v>
      </c>
      <c r="F28" s="120"/>
      <c r="G28" s="38"/>
      <c r="H28" s="11"/>
      <c r="I28" s="11"/>
      <c r="J28" s="11"/>
    </row>
    <row r="29" spans="2:13">
      <c r="B29" s="33" t="s">
        <v>333</v>
      </c>
      <c r="C29" s="113" t="s">
        <v>157</v>
      </c>
      <c r="D29" s="113"/>
      <c r="E29" s="35">
        <v>1</v>
      </c>
      <c r="F29" s="120"/>
      <c r="G29" s="38"/>
      <c r="H29" s="11"/>
      <c r="I29" s="11"/>
      <c r="J29" s="11"/>
    </row>
    <row r="30" spans="2:13">
      <c r="B30" s="118" t="s">
        <v>334</v>
      </c>
      <c r="C30" s="118"/>
      <c r="D30" s="118"/>
      <c r="E30" s="118"/>
      <c r="F30" s="121"/>
      <c r="G30" s="36">
        <f>SUM(G4:G29)</f>
        <v>0</v>
      </c>
      <c r="H30" s="11"/>
      <c r="I30" s="11"/>
      <c r="J30" s="11"/>
      <c r="K30" s="14"/>
      <c r="L30" s="14"/>
      <c r="M30" s="14"/>
    </row>
    <row r="31" spans="2:13" ht="3.75" customHeight="1">
      <c r="B31" s="14"/>
      <c r="C31" s="14"/>
      <c r="D31" s="14"/>
      <c r="E31" s="14"/>
      <c r="F31" s="14"/>
      <c r="G31" s="32"/>
      <c r="H31" s="14"/>
      <c r="I31" s="14"/>
      <c r="J31" s="14"/>
      <c r="K31" s="14"/>
      <c r="L31" s="14"/>
      <c r="M31" s="14"/>
    </row>
    <row r="32" spans="2:13" ht="78.75">
      <c r="B32" s="54" t="s">
        <v>335</v>
      </c>
      <c r="C32" s="55" t="s">
        <v>160</v>
      </c>
      <c r="D32" s="99" t="s">
        <v>161</v>
      </c>
      <c r="E32" s="56" t="s">
        <v>162</v>
      </c>
      <c r="F32" s="56" t="s">
        <v>163</v>
      </c>
      <c r="G32" s="56" t="s">
        <v>164</v>
      </c>
      <c r="H32" s="14"/>
      <c r="I32" s="14"/>
      <c r="J32" s="14"/>
    </row>
    <row r="33" spans="1:35" s="30" customFormat="1">
      <c r="A33" s="13"/>
      <c r="B33" s="41" t="s">
        <v>336</v>
      </c>
      <c r="C33" s="42" t="s">
        <v>166</v>
      </c>
      <c r="D33" s="100">
        <f>0.01*'CLIN O1.1-GPL disc. price'!F30</f>
        <v>120000</v>
      </c>
      <c r="E33" s="44">
        <v>0</v>
      </c>
      <c r="F33" s="43">
        <v>0</v>
      </c>
      <c r="G33" s="46">
        <f>D33*F33</f>
        <v>0</v>
      </c>
      <c r="H33" s="14"/>
      <c r="I33" s="14"/>
      <c r="J33" s="14"/>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s="30" customFormat="1">
      <c r="A34" s="13"/>
      <c r="B34" s="41" t="s">
        <v>337</v>
      </c>
      <c r="C34" s="42" t="s">
        <v>168</v>
      </c>
      <c r="D34" s="100">
        <f>0.1*'CLIN O1.1-GPL disc. price'!F30</f>
        <v>1200000</v>
      </c>
      <c r="E34" s="44">
        <v>0</v>
      </c>
      <c r="F34" s="43">
        <v>0</v>
      </c>
      <c r="G34" s="46">
        <f>D34*F34</f>
        <v>0</v>
      </c>
      <c r="H34" s="14"/>
      <c r="I34" s="14"/>
      <c r="J34" s="14"/>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row>
    <row r="35" spans="1:35" s="30" customFormat="1">
      <c r="A35" s="13"/>
      <c r="B35" s="41" t="s">
        <v>338</v>
      </c>
      <c r="C35" s="42" t="s">
        <v>170</v>
      </c>
      <c r="D35" s="100">
        <f>0.01*'CLIN O1.1-GPL disc. price'!F30</f>
        <v>120000</v>
      </c>
      <c r="E35" s="44">
        <v>0</v>
      </c>
      <c r="F35" s="43">
        <v>0</v>
      </c>
      <c r="G35" s="46">
        <f>D35*F35</f>
        <v>0</v>
      </c>
      <c r="H35" s="14"/>
      <c r="I35" s="14"/>
      <c r="J35" s="14"/>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s="30" customFormat="1">
      <c r="A36" s="13"/>
      <c r="B36" s="41" t="s">
        <v>339</v>
      </c>
      <c r="C36" s="42" t="s">
        <v>172</v>
      </c>
      <c r="D36" s="100">
        <f>0.88*'CLIN O1.1-GPL disc. price'!F30</f>
        <v>10560000</v>
      </c>
      <c r="E36" s="44">
        <v>0</v>
      </c>
      <c r="F36" s="43">
        <v>0</v>
      </c>
      <c r="G36" s="46">
        <f>D36*F36</f>
        <v>0</v>
      </c>
      <c r="H36" s="14"/>
      <c r="I36" s="14"/>
      <c r="J36" s="14"/>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s="30" customFormat="1">
      <c r="A37" s="13"/>
      <c r="B37" s="118" t="s">
        <v>340</v>
      </c>
      <c r="C37" s="118"/>
      <c r="D37" s="118"/>
      <c r="E37" s="118"/>
      <c r="F37" s="118"/>
      <c r="G37" s="47">
        <f>SUM(G33:G36)</f>
        <v>0</v>
      </c>
      <c r="H37" s="14"/>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s="30" customFormat="1" ht="3.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139.5" customHeight="1">
      <c r="B39" s="54" t="s">
        <v>341</v>
      </c>
      <c r="C39" s="55" t="s">
        <v>175</v>
      </c>
      <c r="D39" s="114" t="s">
        <v>176</v>
      </c>
      <c r="E39" s="114"/>
      <c r="F39" s="52" t="s">
        <v>177</v>
      </c>
      <c r="G39" s="53" t="s">
        <v>178</v>
      </c>
      <c r="H39" s="13"/>
      <c r="I39" s="13"/>
      <c r="J39" s="13"/>
    </row>
    <row r="40" spans="1:35">
      <c r="B40" s="41" t="s">
        <v>342</v>
      </c>
      <c r="C40" s="3" t="s">
        <v>180</v>
      </c>
      <c r="D40" s="115">
        <f>0.2*'CLIN O1.1-GPL disc. price'!F30</f>
        <v>2400000</v>
      </c>
      <c r="E40" s="115"/>
      <c r="F40" s="43">
        <v>0</v>
      </c>
      <c r="G40" s="46">
        <f>D40*F40</f>
        <v>0</v>
      </c>
      <c r="H40" s="13"/>
      <c r="I40" s="13"/>
      <c r="J40" s="13"/>
    </row>
    <row r="41" spans="1:35">
      <c r="B41" s="41" t="s">
        <v>343</v>
      </c>
      <c r="C41" s="61" t="s">
        <v>182</v>
      </c>
      <c r="D41" s="115">
        <f>0.2*'CLIN O1.1-GPL disc. price'!F30</f>
        <v>2400000</v>
      </c>
      <c r="E41" s="115"/>
      <c r="F41" s="43">
        <v>0</v>
      </c>
      <c r="G41" s="46">
        <f>D41*F41</f>
        <v>0</v>
      </c>
      <c r="H41" s="13"/>
      <c r="I41" s="13"/>
      <c r="J41" s="13"/>
    </row>
    <row r="42" spans="1:35">
      <c r="B42" s="117" t="s">
        <v>344</v>
      </c>
      <c r="C42" s="117"/>
      <c r="D42" s="117"/>
      <c r="E42" s="117"/>
      <c r="F42" s="37"/>
      <c r="G42" s="47">
        <f>SUM(G40:G41)</f>
        <v>0</v>
      </c>
      <c r="H42" s="14"/>
      <c r="I42" s="14"/>
      <c r="J42" s="14"/>
      <c r="K42" s="14"/>
    </row>
    <row r="43" spans="1:35" ht="25.5" customHeight="1">
      <c r="B43" s="14"/>
      <c r="C43" s="14"/>
      <c r="D43" s="14"/>
      <c r="E43" s="14"/>
      <c r="F43" s="14"/>
      <c r="G43" s="14"/>
      <c r="H43" s="14"/>
      <c r="I43" s="14"/>
      <c r="J43" s="14"/>
      <c r="K43" s="14"/>
    </row>
    <row r="44" spans="1:35" ht="18.75">
      <c r="B44" s="111" t="s">
        <v>184</v>
      </c>
      <c r="C44" s="111"/>
      <c r="D44" s="111"/>
      <c r="E44" s="111"/>
      <c r="F44" s="111"/>
      <c r="G44" s="111"/>
      <c r="H44" s="1"/>
      <c r="I44" s="1"/>
      <c r="J44" s="1"/>
    </row>
    <row r="45" spans="1:35" ht="58.5" customHeight="1">
      <c r="B45" s="112" t="s">
        <v>345</v>
      </c>
      <c r="C45" s="112"/>
      <c r="D45" s="112"/>
      <c r="E45" s="112"/>
      <c r="F45" s="112"/>
      <c r="G45" s="112"/>
      <c r="H45" s="1"/>
      <c r="I45" s="1"/>
      <c r="J45" s="1"/>
    </row>
    <row r="46" spans="1:35" ht="57.75" customHeight="1">
      <c r="B46" s="59" t="s">
        <v>186</v>
      </c>
      <c r="C46" s="116" t="s">
        <v>346</v>
      </c>
      <c r="D46" s="116"/>
      <c r="E46" s="116"/>
      <c r="F46" s="116"/>
      <c r="G46" s="116"/>
      <c r="H46" s="1"/>
      <c r="I46" s="1"/>
      <c r="J46" s="1"/>
    </row>
    <row r="47" spans="1:35" ht="45.75" customHeight="1">
      <c r="B47" s="31" t="s">
        <v>188</v>
      </c>
      <c r="C47" s="116" t="s">
        <v>189</v>
      </c>
      <c r="D47" s="116"/>
      <c r="E47" s="116"/>
      <c r="F47" s="116"/>
      <c r="G47" s="116"/>
      <c r="H47" s="1"/>
      <c r="I47" s="1"/>
      <c r="J47" s="1"/>
    </row>
    <row r="48" spans="1:35" ht="171.75" customHeight="1">
      <c r="B48" s="31" t="s">
        <v>190</v>
      </c>
      <c r="C48" s="116" t="s">
        <v>347</v>
      </c>
      <c r="D48" s="116"/>
      <c r="E48" s="116"/>
      <c r="F48" s="116"/>
      <c r="G48" s="116"/>
      <c r="H48" s="1"/>
      <c r="I48" s="1"/>
      <c r="J48" s="1"/>
    </row>
    <row r="49" spans="2:10" ht="30.75" customHeight="1">
      <c r="B49" s="31" t="s">
        <v>192</v>
      </c>
      <c r="C49" s="116" t="s">
        <v>193</v>
      </c>
      <c r="D49" s="116"/>
      <c r="E49" s="116"/>
      <c r="F49" s="116"/>
      <c r="G49" s="116"/>
      <c r="H49" s="1"/>
      <c r="I49" s="1"/>
      <c r="J49" s="1"/>
    </row>
    <row r="50" spans="2:10">
      <c r="F50" s="1"/>
      <c r="H50" s="1"/>
      <c r="I50" s="1"/>
      <c r="J50" s="1"/>
    </row>
    <row r="51" spans="2:10">
      <c r="F51" s="1"/>
      <c r="H51" s="1"/>
      <c r="I51" s="1"/>
      <c r="J51" s="1"/>
    </row>
  </sheetData>
  <mergeCells count="41">
    <mergeCell ref="C49:G49"/>
    <mergeCell ref="B42:E42"/>
    <mergeCell ref="B44:G44"/>
    <mergeCell ref="B45:G45"/>
    <mergeCell ref="C46:G46"/>
    <mergeCell ref="C47:G47"/>
    <mergeCell ref="C48:G48"/>
    <mergeCell ref="C21:D21"/>
    <mergeCell ref="D41:E41"/>
    <mergeCell ref="C23:D23"/>
    <mergeCell ref="C24:D24"/>
    <mergeCell ref="C25:D25"/>
    <mergeCell ref="C26:D26"/>
    <mergeCell ref="C27:D27"/>
    <mergeCell ref="C28:D28"/>
    <mergeCell ref="C29:D29"/>
    <mergeCell ref="B30:E30"/>
    <mergeCell ref="B37:F37"/>
    <mergeCell ref="D39:E39"/>
    <mergeCell ref="D40:E40"/>
    <mergeCell ref="C16:D16"/>
    <mergeCell ref="C17:D17"/>
    <mergeCell ref="C18:D18"/>
    <mergeCell ref="C19:D19"/>
    <mergeCell ref="C20:D20"/>
    <mergeCell ref="C2:G2"/>
    <mergeCell ref="C3:D3"/>
    <mergeCell ref="C4:D4"/>
    <mergeCell ref="F4:F30"/>
    <mergeCell ref="C5:D5"/>
    <mergeCell ref="C6:D6"/>
    <mergeCell ref="C7:D7"/>
    <mergeCell ref="C8:D8"/>
    <mergeCell ref="C9:D9"/>
    <mergeCell ref="C10:D10"/>
    <mergeCell ref="C22:D22"/>
    <mergeCell ref="C11:D11"/>
    <mergeCell ref="C12:D12"/>
    <mergeCell ref="C13:D13"/>
    <mergeCell ref="C14:D14"/>
    <mergeCell ref="C15:D15"/>
  </mergeCells>
  <pageMargins left="0.7" right="0.7" top="0.75" bottom="0.75" header="0.3" footer="0.3"/>
  <ignoredErrors>
    <ignoredError sqref="D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E35"/>
  <sheetViews>
    <sheetView zoomScale="90" zoomScaleNormal="90" workbookViewId="0">
      <selection activeCell="D19" sqref="D19"/>
    </sheetView>
  </sheetViews>
  <sheetFormatPr defaultColWidth="9.140625" defaultRowHeight="15.75"/>
  <cols>
    <col min="1" max="1" width="2.7109375" style="14" customWidth="1"/>
    <col min="2" max="2" width="11" style="17" customWidth="1"/>
    <col min="3" max="3" width="80.7109375" style="18" customWidth="1"/>
    <col min="4" max="4" width="24.28515625" style="19" customWidth="1"/>
    <col min="5" max="5" width="12.7109375" style="19" customWidth="1"/>
    <col min="6" max="6" width="21.85546875" style="1" bestFit="1" customWidth="1"/>
    <col min="7" max="7" width="39.7109375" style="20" customWidth="1"/>
    <col min="8" max="8" width="12.28515625" style="13" bestFit="1" customWidth="1"/>
    <col min="9" max="9" width="9.140625" style="13"/>
    <col min="10" max="11" width="9.5703125" style="13" bestFit="1" customWidth="1"/>
    <col min="12" max="31" width="9.140625" style="13"/>
    <col min="32" max="16384" width="9.140625" style="14"/>
  </cols>
  <sheetData>
    <row r="1" spans="1:31">
      <c r="A1" s="8"/>
      <c r="B1" s="9"/>
      <c r="C1" s="10"/>
      <c r="D1" s="10"/>
      <c r="E1" s="10"/>
      <c r="F1" s="10"/>
      <c r="G1" s="11"/>
    </row>
    <row r="2" spans="1:31" s="15" customFormat="1" ht="78.75">
      <c r="B2" s="5" t="s">
        <v>35</v>
      </c>
      <c r="C2" s="2" t="s">
        <v>36</v>
      </c>
      <c r="D2" s="2" t="s">
        <v>37</v>
      </c>
      <c r="E2" s="2" t="s">
        <v>38</v>
      </c>
      <c r="F2" s="2" t="s">
        <v>39</v>
      </c>
      <c r="G2" s="6" t="s">
        <v>40</v>
      </c>
      <c r="H2" s="16"/>
      <c r="I2" s="16"/>
      <c r="J2" s="16"/>
      <c r="K2" s="16"/>
      <c r="L2" s="16"/>
      <c r="M2" s="16"/>
      <c r="N2" s="16"/>
      <c r="O2" s="16"/>
      <c r="P2" s="16"/>
      <c r="Q2" s="16"/>
      <c r="R2" s="16"/>
      <c r="S2" s="16"/>
      <c r="T2" s="16"/>
      <c r="U2" s="16"/>
      <c r="V2" s="16"/>
      <c r="W2" s="16"/>
      <c r="X2" s="16"/>
      <c r="Y2" s="16"/>
      <c r="Z2" s="16"/>
      <c r="AA2" s="16"/>
      <c r="AB2" s="16"/>
      <c r="AC2" s="16"/>
      <c r="AD2" s="16"/>
      <c r="AE2" s="16"/>
    </row>
    <row r="3" spans="1:31">
      <c r="B3" s="23" t="s">
        <v>348</v>
      </c>
      <c r="C3" s="3" t="s">
        <v>42</v>
      </c>
      <c r="D3" s="24">
        <v>1415400</v>
      </c>
      <c r="E3" s="7">
        <v>0</v>
      </c>
      <c r="F3" s="48">
        <f>D3*(1-E3)</f>
        <v>1415400</v>
      </c>
      <c r="G3" s="98"/>
    </row>
    <row r="4" spans="1:31">
      <c r="B4" s="23" t="s">
        <v>349</v>
      </c>
      <c r="C4" s="3" t="s">
        <v>44</v>
      </c>
      <c r="D4" s="24">
        <v>606600</v>
      </c>
      <c r="E4" s="7">
        <v>0</v>
      </c>
      <c r="F4" s="48">
        <f>D4*(1-E4)</f>
        <v>606600</v>
      </c>
      <c r="G4" s="98"/>
    </row>
    <row r="5" spans="1:31">
      <c r="B5" s="23" t="s">
        <v>350</v>
      </c>
      <c r="C5" s="3" t="s">
        <v>46</v>
      </c>
      <c r="D5" s="24">
        <v>353900</v>
      </c>
      <c r="E5" s="7">
        <v>0</v>
      </c>
      <c r="F5" s="48">
        <f>D5*(1-E5)</f>
        <v>353900</v>
      </c>
      <c r="G5" s="98"/>
    </row>
    <row r="6" spans="1:31">
      <c r="B6" s="23" t="s">
        <v>351</v>
      </c>
      <c r="C6" s="3" t="s">
        <v>48</v>
      </c>
      <c r="D6" s="24">
        <v>151600</v>
      </c>
      <c r="E6" s="7">
        <v>0</v>
      </c>
      <c r="F6" s="48">
        <f>D6*(1-E6)</f>
        <v>151600</v>
      </c>
      <c r="G6" s="98"/>
    </row>
    <row r="7" spans="1:31">
      <c r="B7" s="23" t="s">
        <v>352</v>
      </c>
      <c r="C7" s="3" t="s">
        <v>50</v>
      </c>
      <c r="D7" s="24">
        <v>682400</v>
      </c>
      <c r="E7" s="7">
        <v>0</v>
      </c>
      <c r="F7" s="48">
        <f t="shared" ref="F7:F29" si="0">D7*(1-E7)</f>
        <v>682400</v>
      </c>
      <c r="G7" s="98"/>
    </row>
    <row r="8" spans="1:31">
      <c r="B8" s="23" t="s">
        <v>353</v>
      </c>
      <c r="C8" s="3" t="s">
        <v>52</v>
      </c>
      <c r="D8" s="24">
        <v>292500</v>
      </c>
      <c r="E8" s="7">
        <v>0</v>
      </c>
      <c r="F8" s="48">
        <f t="shared" si="0"/>
        <v>292500</v>
      </c>
      <c r="G8" s="98"/>
    </row>
    <row r="9" spans="1:31">
      <c r="B9" s="23" t="s">
        <v>354</v>
      </c>
      <c r="C9" s="3" t="s">
        <v>54</v>
      </c>
      <c r="D9" s="24">
        <v>170600</v>
      </c>
      <c r="E9" s="7">
        <v>0</v>
      </c>
      <c r="F9" s="48">
        <f t="shared" si="0"/>
        <v>170600</v>
      </c>
      <c r="G9" s="98"/>
    </row>
    <row r="10" spans="1:31">
      <c r="B10" s="23" t="s">
        <v>355</v>
      </c>
      <c r="C10" s="3" t="s">
        <v>56</v>
      </c>
      <c r="D10" s="24">
        <v>73100</v>
      </c>
      <c r="E10" s="7">
        <v>0</v>
      </c>
      <c r="F10" s="48">
        <f t="shared" si="0"/>
        <v>73100</v>
      </c>
      <c r="G10" s="98"/>
    </row>
    <row r="11" spans="1:31">
      <c r="B11" s="23" t="s">
        <v>356</v>
      </c>
      <c r="C11" s="3" t="s">
        <v>58</v>
      </c>
      <c r="D11" s="24">
        <v>1971500</v>
      </c>
      <c r="E11" s="7">
        <v>0</v>
      </c>
      <c r="F11" s="48">
        <f t="shared" si="0"/>
        <v>1971500</v>
      </c>
      <c r="G11" s="98"/>
    </row>
    <row r="12" spans="1:31">
      <c r="B12" s="23" t="s">
        <v>357</v>
      </c>
      <c r="C12" s="3" t="s">
        <v>60</v>
      </c>
      <c r="D12" s="24">
        <v>844900</v>
      </c>
      <c r="E12" s="7">
        <v>0</v>
      </c>
      <c r="F12" s="48">
        <f t="shared" si="0"/>
        <v>844900</v>
      </c>
      <c r="G12" s="98"/>
    </row>
    <row r="13" spans="1:31">
      <c r="B13" s="23" t="s">
        <v>358</v>
      </c>
      <c r="C13" s="3" t="s">
        <v>62</v>
      </c>
      <c r="D13" s="24">
        <v>492900</v>
      </c>
      <c r="E13" s="7">
        <v>0</v>
      </c>
      <c r="F13" s="48">
        <f t="shared" si="0"/>
        <v>492900</v>
      </c>
      <c r="G13" s="98"/>
    </row>
    <row r="14" spans="1:31">
      <c r="B14" s="23" t="s">
        <v>359</v>
      </c>
      <c r="C14" s="3" t="s">
        <v>64</v>
      </c>
      <c r="D14" s="24">
        <v>211200</v>
      </c>
      <c r="E14" s="7">
        <v>0</v>
      </c>
      <c r="F14" s="48">
        <f t="shared" si="0"/>
        <v>211200</v>
      </c>
      <c r="G14" s="98"/>
    </row>
    <row r="15" spans="1:31">
      <c r="B15" s="23" t="s">
        <v>360</v>
      </c>
      <c r="C15" s="3" t="s">
        <v>66</v>
      </c>
      <c r="D15" s="24">
        <v>250</v>
      </c>
      <c r="E15" s="7">
        <v>0</v>
      </c>
      <c r="F15" s="48">
        <f t="shared" si="0"/>
        <v>250</v>
      </c>
      <c r="G15" s="98"/>
    </row>
    <row r="16" spans="1:31">
      <c r="B16" s="23" t="s">
        <v>361</v>
      </c>
      <c r="C16" s="3" t="s">
        <v>68</v>
      </c>
      <c r="D16" s="24">
        <v>150</v>
      </c>
      <c r="E16" s="7">
        <v>0</v>
      </c>
      <c r="F16" s="48">
        <f t="shared" si="0"/>
        <v>150</v>
      </c>
      <c r="G16" s="98"/>
    </row>
    <row r="17" spans="2:7">
      <c r="B17" s="23" t="s">
        <v>362</v>
      </c>
      <c r="C17" s="3" t="s">
        <v>70</v>
      </c>
      <c r="D17" s="24">
        <v>100</v>
      </c>
      <c r="E17" s="7">
        <v>0</v>
      </c>
      <c r="F17" s="48">
        <f t="shared" si="0"/>
        <v>100</v>
      </c>
      <c r="G17" s="98"/>
    </row>
    <row r="18" spans="2:7">
      <c r="B18" s="23" t="s">
        <v>363</v>
      </c>
      <c r="C18" s="3" t="s">
        <v>72</v>
      </c>
      <c r="D18" s="24">
        <v>100</v>
      </c>
      <c r="E18" s="7">
        <v>0</v>
      </c>
      <c r="F18" s="48">
        <f t="shared" si="0"/>
        <v>100</v>
      </c>
      <c r="G18" s="98"/>
    </row>
    <row r="19" spans="2:7">
      <c r="B19" s="23" t="s">
        <v>364</v>
      </c>
      <c r="C19" s="3" t="s">
        <v>74</v>
      </c>
      <c r="D19" s="24">
        <v>151600</v>
      </c>
      <c r="E19" s="7">
        <v>0</v>
      </c>
      <c r="F19" s="48">
        <f t="shared" si="0"/>
        <v>151600</v>
      </c>
      <c r="G19" s="98"/>
    </row>
    <row r="20" spans="2:7">
      <c r="B20" s="23" t="s">
        <v>365</v>
      </c>
      <c r="C20" s="3" t="s">
        <v>76</v>
      </c>
      <c r="D20" s="24">
        <v>65000</v>
      </c>
      <c r="E20" s="7">
        <v>0</v>
      </c>
      <c r="F20" s="48">
        <f t="shared" si="0"/>
        <v>65000</v>
      </c>
      <c r="G20" s="98"/>
    </row>
    <row r="21" spans="2:7">
      <c r="B21" s="23" t="s">
        <v>366</v>
      </c>
      <c r="C21" s="3" t="s">
        <v>78</v>
      </c>
      <c r="D21" s="24">
        <v>37900</v>
      </c>
      <c r="E21" s="7">
        <v>0</v>
      </c>
      <c r="F21" s="48">
        <f t="shared" si="0"/>
        <v>37900</v>
      </c>
      <c r="G21" s="98"/>
    </row>
    <row r="22" spans="2:7">
      <c r="B22" s="23" t="s">
        <v>367</v>
      </c>
      <c r="C22" s="3" t="s">
        <v>80</v>
      </c>
      <c r="D22" s="24">
        <v>16200</v>
      </c>
      <c r="E22" s="7">
        <v>0</v>
      </c>
      <c r="F22" s="48">
        <f t="shared" si="0"/>
        <v>16200</v>
      </c>
      <c r="G22" s="98"/>
    </row>
    <row r="23" spans="2:7">
      <c r="B23" s="23" t="s">
        <v>368</v>
      </c>
      <c r="C23" s="96" t="s">
        <v>82</v>
      </c>
      <c r="D23" s="24">
        <v>1137400</v>
      </c>
      <c r="E23" s="7">
        <v>0</v>
      </c>
      <c r="F23" s="48">
        <f t="shared" si="0"/>
        <v>1137400</v>
      </c>
      <c r="G23" s="98"/>
    </row>
    <row r="24" spans="2:7">
      <c r="B24" s="23" t="s">
        <v>369</v>
      </c>
      <c r="C24" s="96" t="s">
        <v>84</v>
      </c>
      <c r="D24" s="24">
        <v>487500</v>
      </c>
      <c r="E24" s="7">
        <v>0</v>
      </c>
      <c r="F24" s="48">
        <f t="shared" si="0"/>
        <v>487500</v>
      </c>
      <c r="G24" s="98"/>
    </row>
    <row r="25" spans="2:7">
      <c r="B25" s="23" t="s">
        <v>370</v>
      </c>
      <c r="C25" s="96" t="s">
        <v>86</v>
      </c>
      <c r="D25" s="24">
        <v>284400</v>
      </c>
      <c r="E25" s="7">
        <v>0</v>
      </c>
      <c r="F25" s="48">
        <f t="shared" si="0"/>
        <v>284400</v>
      </c>
      <c r="G25" s="98"/>
    </row>
    <row r="26" spans="2:7">
      <c r="B26" s="23" t="s">
        <v>371</v>
      </c>
      <c r="C26" s="96" t="s">
        <v>88</v>
      </c>
      <c r="D26" s="24">
        <v>121900</v>
      </c>
      <c r="E26" s="7">
        <v>0</v>
      </c>
      <c r="F26" s="48">
        <f t="shared" si="0"/>
        <v>121900</v>
      </c>
      <c r="G26" s="98"/>
    </row>
    <row r="27" spans="2:7">
      <c r="B27" s="23" t="s">
        <v>372</v>
      </c>
      <c r="C27" s="3" t="s">
        <v>90</v>
      </c>
      <c r="D27" s="24">
        <v>564200</v>
      </c>
      <c r="E27" s="7">
        <v>0</v>
      </c>
      <c r="F27" s="48">
        <f t="shared" si="0"/>
        <v>564200</v>
      </c>
      <c r="G27" s="98"/>
    </row>
    <row r="28" spans="2:7" ht="409.5">
      <c r="B28" s="23" t="s">
        <v>373</v>
      </c>
      <c r="C28" s="3" t="s">
        <v>374</v>
      </c>
      <c r="D28" s="24">
        <v>1850500</v>
      </c>
      <c r="E28" s="7">
        <v>0</v>
      </c>
      <c r="F28" s="48">
        <f t="shared" si="0"/>
        <v>1850500</v>
      </c>
      <c r="G28" s="98"/>
    </row>
    <row r="29" spans="2:7">
      <c r="B29" s="23" t="s">
        <v>375</v>
      </c>
      <c r="C29" s="3" t="s">
        <v>94</v>
      </c>
      <c r="D29" s="24">
        <v>16200</v>
      </c>
      <c r="E29" s="7">
        <v>0</v>
      </c>
      <c r="F29" s="48">
        <f t="shared" si="0"/>
        <v>16200</v>
      </c>
      <c r="G29" s="98"/>
    </row>
    <row r="30" spans="2:7" ht="18.75">
      <c r="B30" s="104" t="s">
        <v>376</v>
      </c>
      <c r="C30" s="105"/>
      <c r="D30" s="105"/>
      <c r="E30" s="106"/>
      <c r="F30" s="49">
        <f>SUM(F3:F29)</f>
        <v>12000000</v>
      </c>
      <c r="G30" s="97"/>
    </row>
    <row r="32" spans="2:7" ht="54" customHeight="1">
      <c r="B32" s="107" t="s">
        <v>96</v>
      </c>
      <c r="C32" s="107"/>
      <c r="D32" s="107"/>
      <c r="E32" s="107"/>
      <c r="F32" s="107"/>
      <c r="G32" s="107"/>
    </row>
    <row r="33" spans="2:7" ht="190.5" customHeight="1">
      <c r="B33" s="107" t="s">
        <v>97</v>
      </c>
      <c r="C33" s="107"/>
      <c r="D33" s="107"/>
      <c r="E33" s="107"/>
      <c r="F33" s="107"/>
      <c r="G33" s="107"/>
    </row>
    <row r="34" spans="2:7" ht="114" customHeight="1">
      <c r="B34" s="107" t="s">
        <v>98</v>
      </c>
      <c r="C34" s="107"/>
      <c r="D34" s="107"/>
      <c r="E34" s="107"/>
      <c r="F34" s="107"/>
      <c r="G34" s="107"/>
    </row>
    <row r="35" spans="2:7">
      <c r="B35" s="95"/>
      <c r="C35" s="95"/>
      <c r="D35" s="95"/>
      <c r="E35" s="95"/>
      <c r="F35" s="95"/>
      <c r="G35" s="95"/>
    </row>
  </sheetData>
  <mergeCells count="4">
    <mergeCell ref="B30:E30"/>
    <mergeCell ref="B32:G32"/>
    <mergeCell ref="B33:G33"/>
    <mergeCell ref="B34:G3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51"/>
  <sheetViews>
    <sheetView zoomScale="90" zoomScaleNormal="90" workbookViewId="0">
      <selection activeCell="J4" sqref="J4"/>
    </sheetView>
  </sheetViews>
  <sheetFormatPr defaultColWidth="9.140625" defaultRowHeight="15.75"/>
  <cols>
    <col min="1" max="1" width="9.140625" style="14"/>
    <col min="2" max="2" width="11" style="17" customWidth="1"/>
    <col min="3" max="3" width="46.5703125" style="18" customWidth="1"/>
    <col min="4" max="4" width="18.140625" style="18" customWidth="1"/>
    <col min="5" max="5" width="15.140625" style="19" customWidth="1"/>
    <col min="6" max="6" width="15.42578125" style="19" customWidth="1"/>
    <col min="7" max="7" width="15.85546875" style="1" customWidth="1"/>
    <col min="8" max="10" width="15.85546875" style="20" customWidth="1"/>
    <col min="11" max="11" width="14.85546875" style="13" customWidth="1"/>
    <col min="12" max="12" width="12.28515625" style="13" bestFit="1" customWidth="1"/>
    <col min="13" max="13" width="41.140625" style="13" customWidth="1"/>
    <col min="14" max="14" width="25.85546875" style="13" customWidth="1"/>
    <col min="15" max="15" width="9.5703125" style="13" bestFit="1" customWidth="1"/>
    <col min="16" max="35" width="9.140625" style="13"/>
    <col min="36" max="16384" width="9.140625" style="14"/>
  </cols>
  <sheetData>
    <row r="1" spans="1:10" ht="15.75" customHeight="1">
      <c r="A1" s="8"/>
      <c r="B1" s="9"/>
      <c r="C1" s="10"/>
      <c r="D1" s="10"/>
      <c r="E1" s="10"/>
      <c r="F1" s="10"/>
      <c r="G1" s="32"/>
      <c r="H1" s="11"/>
      <c r="I1" s="11"/>
      <c r="J1" s="11"/>
    </row>
    <row r="2" spans="1:10" s="15" customFormat="1">
      <c r="B2" s="4" t="s">
        <v>377</v>
      </c>
      <c r="C2" s="108" t="s">
        <v>100</v>
      </c>
      <c r="D2" s="109"/>
      <c r="E2" s="109"/>
      <c r="F2" s="109"/>
      <c r="G2" s="110"/>
      <c r="H2" s="11"/>
      <c r="I2" s="11"/>
      <c r="J2" s="11"/>
    </row>
    <row r="3" spans="1:10" s="15" customFormat="1" ht="94.5" collapsed="1">
      <c r="B3" s="54" t="s">
        <v>378</v>
      </c>
      <c r="C3" s="114" t="s">
        <v>102</v>
      </c>
      <c r="D3" s="114"/>
      <c r="E3" s="99" t="s">
        <v>103</v>
      </c>
      <c r="F3" s="22" t="s">
        <v>104</v>
      </c>
      <c r="G3" s="99" t="s">
        <v>105</v>
      </c>
      <c r="H3" s="11"/>
      <c r="I3" s="11"/>
      <c r="J3" s="11"/>
    </row>
    <row r="4" spans="1:10">
      <c r="B4" s="33" t="s">
        <v>379</v>
      </c>
      <c r="C4" s="113" t="s">
        <v>107</v>
      </c>
      <c r="D4" s="113"/>
      <c r="E4" s="34">
        <v>1</v>
      </c>
      <c r="F4" s="119"/>
      <c r="G4" s="38"/>
      <c r="H4" s="11"/>
      <c r="I4" s="11"/>
      <c r="J4" s="11"/>
    </row>
    <row r="5" spans="1:10">
      <c r="B5" s="33" t="s">
        <v>380</v>
      </c>
      <c r="C5" s="113" t="s">
        <v>109</v>
      </c>
      <c r="D5" s="113"/>
      <c r="E5" s="34">
        <v>1</v>
      </c>
      <c r="F5" s="120"/>
      <c r="G5" s="38"/>
      <c r="H5" s="11"/>
      <c r="I5" s="11"/>
      <c r="J5" s="11"/>
    </row>
    <row r="6" spans="1:10">
      <c r="B6" s="33" t="s">
        <v>381</v>
      </c>
      <c r="C6" s="113" t="s">
        <v>111</v>
      </c>
      <c r="D6" s="113"/>
      <c r="E6" s="34">
        <v>1</v>
      </c>
      <c r="F6" s="120"/>
      <c r="G6" s="38"/>
      <c r="H6" s="11"/>
      <c r="I6" s="11"/>
      <c r="J6" s="11"/>
    </row>
    <row r="7" spans="1:10">
      <c r="B7" s="33" t="s">
        <v>382</v>
      </c>
      <c r="C7" s="113" t="s">
        <v>113</v>
      </c>
      <c r="D7" s="113"/>
      <c r="E7" s="35">
        <v>1</v>
      </c>
      <c r="F7" s="120"/>
      <c r="G7" s="38"/>
      <c r="H7" s="11"/>
      <c r="I7" s="11"/>
      <c r="J7" s="11"/>
    </row>
    <row r="8" spans="1:10">
      <c r="B8" s="33" t="s">
        <v>383</v>
      </c>
      <c r="C8" s="113" t="s">
        <v>115</v>
      </c>
      <c r="D8" s="113"/>
      <c r="E8" s="35">
        <v>1</v>
      </c>
      <c r="F8" s="120"/>
      <c r="G8" s="38"/>
      <c r="H8" s="11"/>
      <c r="I8" s="11"/>
      <c r="J8" s="11"/>
    </row>
    <row r="9" spans="1:10">
      <c r="B9" s="33" t="s">
        <v>384</v>
      </c>
      <c r="C9" s="113" t="s">
        <v>117</v>
      </c>
      <c r="D9" s="113"/>
      <c r="E9" s="35">
        <v>1</v>
      </c>
      <c r="F9" s="120"/>
      <c r="G9" s="38"/>
      <c r="H9" s="11"/>
      <c r="I9" s="11"/>
      <c r="J9" s="11"/>
    </row>
    <row r="10" spans="1:10">
      <c r="B10" s="33" t="s">
        <v>385</v>
      </c>
      <c r="C10" s="113" t="s">
        <v>119</v>
      </c>
      <c r="D10" s="113"/>
      <c r="E10" s="34">
        <v>1</v>
      </c>
      <c r="F10" s="120"/>
      <c r="G10" s="38"/>
      <c r="H10" s="11"/>
      <c r="I10" s="11"/>
      <c r="J10" s="11"/>
    </row>
    <row r="11" spans="1:10">
      <c r="B11" s="33" t="s">
        <v>386</v>
      </c>
      <c r="C11" s="113" t="s">
        <v>121</v>
      </c>
      <c r="D11" s="113"/>
      <c r="E11" s="34">
        <v>1</v>
      </c>
      <c r="F11" s="120"/>
      <c r="G11" s="38"/>
      <c r="H11" s="11"/>
      <c r="I11" s="11"/>
      <c r="J11" s="11"/>
    </row>
    <row r="12" spans="1:10">
      <c r="B12" s="33" t="s">
        <v>387</v>
      </c>
      <c r="C12" s="113" t="s">
        <v>123</v>
      </c>
      <c r="D12" s="113"/>
      <c r="E12" s="34">
        <v>1</v>
      </c>
      <c r="F12" s="120"/>
      <c r="G12" s="38"/>
      <c r="H12" s="11"/>
      <c r="I12" s="11"/>
      <c r="J12" s="11"/>
    </row>
    <row r="13" spans="1:10">
      <c r="B13" s="33" t="s">
        <v>388</v>
      </c>
      <c r="C13" s="113" t="s">
        <v>125</v>
      </c>
      <c r="D13" s="113"/>
      <c r="E13" s="35">
        <v>1</v>
      </c>
      <c r="F13" s="120"/>
      <c r="G13" s="38"/>
      <c r="H13" s="11"/>
      <c r="I13" s="11"/>
      <c r="J13" s="11"/>
    </row>
    <row r="14" spans="1:10">
      <c r="B14" s="33" t="s">
        <v>389</v>
      </c>
      <c r="C14" s="113" t="s">
        <v>127</v>
      </c>
      <c r="D14" s="113"/>
      <c r="E14" s="35">
        <v>1</v>
      </c>
      <c r="F14" s="120"/>
      <c r="G14" s="38"/>
      <c r="H14" s="11"/>
      <c r="I14" s="11"/>
      <c r="J14" s="11"/>
    </row>
    <row r="15" spans="1:10">
      <c r="B15" s="33" t="s">
        <v>390</v>
      </c>
      <c r="C15" s="113" t="s">
        <v>129</v>
      </c>
      <c r="D15" s="113"/>
      <c r="E15" s="35">
        <v>1</v>
      </c>
      <c r="F15" s="120"/>
      <c r="G15" s="38"/>
      <c r="H15" s="11"/>
      <c r="I15" s="11"/>
      <c r="J15" s="11"/>
    </row>
    <row r="16" spans="1:10">
      <c r="B16" s="33" t="s">
        <v>391</v>
      </c>
      <c r="C16" s="113" t="s">
        <v>131</v>
      </c>
      <c r="D16" s="113"/>
      <c r="E16" s="34">
        <v>1</v>
      </c>
      <c r="F16" s="120"/>
      <c r="G16" s="38"/>
      <c r="H16" s="11"/>
      <c r="I16" s="11"/>
      <c r="J16" s="11"/>
    </row>
    <row r="17" spans="2:13">
      <c r="B17" s="33" t="s">
        <v>392</v>
      </c>
      <c r="C17" s="113" t="s">
        <v>133</v>
      </c>
      <c r="D17" s="113"/>
      <c r="E17" s="35">
        <v>1</v>
      </c>
      <c r="F17" s="120"/>
      <c r="G17" s="38"/>
      <c r="H17" s="11"/>
      <c r="I17" s="11"/>
      <c r="J17" s="11"/>
    </row>
    <row r="18" spans="2:13">
      <c r="B18" s="33" t="s">
        <v>393</v>
      </c>
      <c r="C18" s="113" t="s">
        <v>135</v>
      </c>
      <c r="D18" s="113"/>
      <c r="E18" s="35">
        <v>1</v>
      </c>
      <c r="F18" s="120"/>
      <c r="G18" s="38"/>
      <c r="H18" s="11"/>
      <c r="I18" s="11"/>
      <c r="J18" s="11"/>
    </row>
    <row r="19" spans="2:13">
      <c r="B19" s="33" t="s">
        <v>394</v>
      </c>
      <c r="C19" s="113" t="s">
        <v>137</v>
      </c>
      <c r="D19" s="113"/>
      <c r="E19" s="35">
        <v>1</v>
      </c>
      <c r="F19" s="120"/>
      <c r="G19" s="38"/>
      <c r="H19" s="11"/>
      <c r="I19" s="11"/>
      <c r="J19" s="11"/>
    </row>
    <row r="20" spans="2:13">
      <c r="B20" s="33" t="s">
        <v>395</v>
      </c>
      <c r="C20" s="113" t="s">
        <v>139</v>
      </c>
      <c r="D20" s="113"/>
      <c r="E20" s="35">
        <v>1</v>
      </c>
      <c r="F20" s="120"/>
      <c r="G20" s="38"/>
      <c r="H20" s="11"/>
      <c r="I20" s="11"/>
      <c r="J20" s="11"/>
    </row>
    <row r="21" spans="2:13">
      <c r="B21" s="33" t="s">
        <v>396</v>
      </c>
      <c r="C21" s="113" t="s">
        <v>141</v>
      </c>
      <c r="D21" s="113"/>
      <c r="E21" s="34">
        <v>1</v>
      </c>
      <c r="F21" s="120"/>
      <c r="G21" s="38"/>
      <c r="H21" s="11"/>
      <c r="I21" s="11"/>
      <c r="J21" s="11"/>
    </row>
    <row r="22" spans="2:13">
      <c r="B22" s="33" t="s">
        <v>397</v>
      </c>
      <c r="C22" s="113" t="s">
        <v>143</v>
      </c>
      <c r="D22" s="113"/>
      <c r="E22" s="34">
        <v>1</v>
      </c>
      <c r="F22" s="120"/>
      <c r="G22" s="38"/>
      <c r="H22" s="11"/>
      <c r="I22" s="11"/>
      <c r="J22" s="11"/>
    </row>
    <row r="23" spans="2:13">
      <c r="B23" s="33" t="s">
        <v>398</v>
      </c>
      <c r="C23" s="113" t="s">
        <v>145</v>
      </c>
      <c r="D23" s="113"/>
      <c r="E23" s="34">
        <v>1</v>
      </c>
      <c r="F23" s="120"/>
      <c r="G23" s="38"/>
      <c r="H23" s="11"/>
      <c r="I23" s="11"/>
      <c r="J23" s="11"/>
    </row>
    <row r="24" spans="2:13">
      <c r="B24" s="33" t="s">
        <v>399</v>
      </c>
      <c r="C24" s="113" t="s">
        <v>147</v>
      </c>
      <c r="D24" s="113"/>
      <c r="E24" s="35">
        <v>1</v>
      </c>
      <c r="F24" s="120"/>
      <c r="G24" s="38"/>
      <c r="H24" s="11"/>
      <c r="I24" s="11"/>
      <c r="J24" s="11"/>
    </row>
    <row r="25" spans="2:13">
      <c r="B25" s="33" t="s">
        <v>400</v>
      </c>
      <c r="C25" s="113" t="s">
        <v>149</v>
      </c>
      <c r="D25" s="113"/>
      <c r="E25" s="35">
        <v>1</v>
      </c>
      <c r="F25" s="120"/>
      <c r="G25" s="38"/>
      <c r="H25" s="11"/>
      <c r="I25" s="11"/>
      <c r="J25" s="11"/>
    </row>
    <row r="26" spans="2:13">
      <c r="B26" s="33" t="s">
        <v>401</v>
      </c>
      <c r="C26" s="113" t="s">
        <v>151</v>
      </c>
      <c r="D26" s="113"/>
      <c r="E26" s="34">
        <v>1</v>
      </c>
      <c r="F26" s="120"/>
      <c r="G26" s="38"/>
      <c r="H26" s="11"/>
      <c r="I26" s="11"/>
      <c r="J26" s="11"/>
    </row>
    <row r="27" spans="2:13">
      <c r="B27" s="33" t="s">
        <v>402</v>
      </c>
      <c r="C27" s="113" t="s">
        <v>153</v>
      </c>
      <c r="D27" s="113"/>
      <c r="E27" s="35">
        <v>1</v>
      </c>
      <c r="F27" s="120"/>
      <c r="G27" s="38"/>
      <c r="H27" s="11"/>
      <c r="I27" s="11"/>
      <c r="J27" s="11"/>
    </row>
    <row r="28" spans="2:13">
      <c r="B28" s="33" t="s">
        <v>403</v>
      </c>
      <c r="C28" s="113" t="s">
        <v>155</v>
      </c>
      <c r="D28" s="113"/>
      <c r="E28" s="35">
        <v>1</v>
      </c>
      <c r="F28" s="120"/>
      <c r="G28" s="38"/>
      <c r="H28" s="11"/>
      <c r="I28" s="11"/>
      <c r="J28" s="11"/>
    </row>
    <row r="29" spans="2:13">
      <c r="B29" s="33" t="s">
        <v>404</v>
      </c>
      <c r="C29" s="113" t="s">
        <v>157</v>
      </c>
      <c r="D29" s="113"/>
      <c r="E29" s="35">
        <v>1</v>
      </c>
      <c r="F29" s="120"/>
      <c r="G29" s="38"/>
      <c r="H29" s="11"/>
      <c r="I29" s="11"/>
      <c r="J29" s="11"/>
    </row>
    <row r="30" spans="2:13">
      <c r="B30" s="118" t="s">
        <v>405</v>
      </c>
      <c r="C30" s="118"/>
      <c r="D30" s="118"/>
      <c r="E30" s="118"/>
      <c r="F30" s="121"/>
      <c r="G30" s="36">
        <f>SUM(G4:G29)</f>
        <v>0</v>
      </c>
      <c r="H30" s="11"/>
      <c r="I30" s="11"/>
      <c r="J30" s="11"/>
      <c r="K30" s="14"/>
      <c r="L30" s="14"/>
      <c r="M30" s="14"/>
    </row>
    <row r="31" spans="2:13" ht="3.75" customHeight="1">
      <c r="B31" s="14"/>
      <c r="C31" s="14"/>
      <c r="D31" s="14"/>
      <c r="E31" s="14"/>
      <c r="F31" s="14"/>
      <c r="G31" s="32"/>
      <c r="H31" s="14"/>
      <c r="I31" s="14"/>
      <c r="J31" s="14"/>
      <c r="K31" s="14"/>
      <c r="L31" s="14"/>
      <c r="M31" s="14"/>
    </row>
    <row r="32" spans="2:13" ht="78.75">
      <c r="B32" s="54" t="s">
        <v>406</v>
      </c>
      <c r="C32" s="55" t="s">
        <v>160</v>
      </c>
      <c r="D32" s="99" t="s">
        <v>161</v>
      </c>
      <c r="E32" s="56" t="s">
        <v>162</v>
      </c>
      <c r="F32" s="56" t="s">
        <v>163</v>
      </c>
      <c r="G32" s="56" t="s">
        <v>164</v>
      </c>
      <c r="H32" s="14"/>
      <c r="I32" s="14"/>
      <c r="J32" s="14"/>
    </row>
    <row r="33" spans="1:35" s="30" customFormat="1">
      <c r="A33" s="13"/>
      <c r="B33" s="41" t="s">
        <v>407</v>
      </c>
      <c r="C33" s="42" t="s">
        <v>166</v>
      </c>
      <c r="D33" s="100">
        <f>0.01*'CLIN O2.1-GPL disc. price'!F30</f>
        <v>120000</v>
      </c>
      <c r="E33" s="44">
        <v>0</v>
      </c>
      <c r="F33" s="43">
        <v>0</v>
      </c>
      <c r="G33" s="46">
        <f>D33*F33</f>
        <v>0</v>
      </c>
      <c r="H33" s="14"/>
      <c r="I33" s="14"/>
      <c r="J33" s="14"/>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s="30" customFormat="1">
      <c r="A34" s="13"/>
      <c r="B34" s="41" t="s">
        <v>408</v>
      </c>
      <c r="C34" s="42" t="s">
        <v>168</v>
      </c>
      <c r="D34" s="100">
        <f>0.1*'CLIN O2.1-GPL disc. price'!F30</f>
        <v>1200000</v>
      </c>
      <c r="E34" s="44">
        <v>0</v>
      </c>
      <c r="F34" s="43">
        <v>0</v>
      </c>
      <c r="G34" s="46">
        <f>D34*F34</f>
        <v>0</v>
      </c>
      <c r="H34" s="14"/>
      <c r="I34" s="14"/>
      <c r="J34" s="14"/>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row>
    <row r="35" spans="1:35" s="30" customFormat="1">
      <c r="A35" s="13"/>
      <c r="B35" s="41" t="s">
        <v>409</v>
      </c>
      <c r="C35" s="42" t="s">
        <v>170</v>
      </c>
      <c r="D35" s="100">
        <f>0.01*'CLIN O2.1-GPL disc. price'!F30</f>
        <v>120000</v>
      </c>
      <c r="E35" s="44">
        <v>0</v>
      </c>
      <c r="F35" s="43">
        <v>0</v>
      </c>
      <c r="G35" s="46">
        <f>D35*F35</f>
        <v>0</v>
      </c>
      <c r="H35" s="14"/>
      <c r="I35" s="14"/>
      <c r="J35" s="14"/>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s="30" customFormat="1">
      <c r="A36" s="13"/>
      <c r="B36" s="41" t="s">
        <v>410</v>
      </c>
      <c r="C36" s="42" t="s">
        <v>172</v>
      </c>
      <c r="D36" s="100">
        <f>0.88*'CLIN O2.1-GPL disc. price'!F30</f>
        <v>10560000</v>
      </c>
      <c r="E36" s="44">
        <v>0</v>
      </c>
      <c r="F36" s="43">
        <v>0</v>
      </c>
      <c r="G36" s="46">
        <f>D36*F36</f>
        <v>0</v>
      </c>
      <c r="H36" s="14"/>
      <c r="I36" s="14"/>
      <c r="J36" s="14"/>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s="30" customFormat="1">
      <c r="A37" s="13"/>
      <c r="B37" s="118" t="s">
        <v>411</v>
      </c>
      <c r="C37" s="118"/>
      <c r="D37" s="118"/>
      <c r="E37" s="118"/>
      <c r="F37" s="118"/>
      <c r="G37" s="47">
        <f>SUM(G33:G36)</f>
        <v>0</v>
      </c>
      <c r="H37" s="14"/>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s="30" customFormat="1" ht="3.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139.5" customHeight="1">
      <c r="B39" s="54" t="s">
        <v>412</v>
      </c>
      <c r="C39" s="55" t="s">
        <v>175</v>
      </c>
      <c r="D39" s="114" t="s">
        <v>176</v>
      </c>
      <c r="E39" s="114"/>
      <c r="F39" s="52" t="s">
        <v>177</v>
      </c>
      <c r="G39" s="53" t="s">
        <v>178</v>
      </c>
      <c r="H39" s="13"/>
      <c r="I39" s="13"/>
      <c r="J39" s="13"/>
    </row>
    <row r="40" spans="1:35">
      <c r="B40" s="41" t="s">
        <v>413</v>
      </c>
      <c r="C40" s="3" t="s">
        <v>180</v>
      </c>
      <c r="D40" s="115">
        <f>0.2*'CLIN O2.1-GPL disc. price'!F30</f>
        <v>2400000</v>
      </c>
      <c r="E40" s="115"/>
      <c r="F40" s="43">
        <v>0</v>
      </c>
      <c r="G40" s="46">
        <f>D40*F40</f>
        <v>0</v>
      </c>
      <c r="H40" s="13"/>
      <c r="I40" s="13"/>
      <c r="J40" s="13"/>
    </row>
    <row r="41" spans="1:35">
      <c r="B41" s="41" t="s">
        <v>414</v>
      </c>
      <c r="C41" s="61" t="s">
        <v>182</v>
      </c>
      <c r="D41" s="115">
        <f>0.2*'CLIN O2.1-GPL disc. price'!F30</f>
        <v>2400000</v>
      </c>
      <c r="E41" s="115"/>
      <c r="F41" s="43">
        <v>0</v>
      </c>
      <c r="G41" s="46">
        <f>D41*F41</f>
        <v>0</v>
      </c>
      <c r="H41" s="13"/>
      <c r="I41" s="13"/>
      <c r="J41" s="13"/>
    </row>
    <row r="42" spans="1:35">
      <c r="B42" s="117" t="s">
        <v>415</v>
      </c>
      <c r="C42" s="117"/>
      <c r="D42" s="117"/>
      <c r="E42" s="117"/>
      <c r="F42" s="37"/>
      <c r="G42" s="47">
        <f>SUM(G40:G41)</f>
        <v>0</v>
      </c>
      <c r="H42" s="14"/>
      <c r="I42" s="14"/>
      <c r="J42" s="14"/>
      <c r="K42" s="14"/>
    </row>
    <row r="43" spans="1:35" ht="25.5" customHeight="1">
      <c r="B43" s="14"/>
      <c r="C43" s="14"/>
      <c r="D43" s="14"/>
      <c r="E43" s="14"/>
      <c r="F43" s="14"/>
      <c r="G43" s="14"/>
      <c r="H43" s="14"/>
      <c r="I43" s="14"/>
      <c r="J43" s="14"/>
      <c r="K43" s="14"/>
    </row>
    <row r="44" spans="1:35" ht="18.75">
      <c r="B44" s="111" t="s">
        <v>184</v>
      </c>
      <c r="C44" s="111"/>
      <c r="D44" s="111"/>
      <c r="E44" s="111"/>
      <c r="F44" s="111"/>
      <c r="G44" s="111"/>
      <c r="H44" s="1"/>
      <c r="I44" s="1"/>
      <c r="J44" s="1"/>
    </row>
    <row r="45" spans="1:35" ht="58.5" customHeight="1">
      <c r="B45" s="112" t="s">
        <v>416</v>
      </c>
      <c r="C45" s="112"/>
      <c r="D45" s="112"/>
      <c r="E45" s="112"/>
      <c r="F45" s="112"/>
      <c r="G45" s="112"/>
      <c r="H45" s="1"/>
      <c r="I45" s="1"/>
      <c r="J45" s="1"/>
    </row>
    <row r="46" spans="1:35" ht="57.75" customHeight="1">
      <c r="B46" s="59" t="s">
        <v>186</v>
      </c>
      <c r="C46" s="116" t="s">
        <v>417</v>
      </c>
      <c r="D46" s="116"/>
      <c r="E46" s="116"/>
      <c r="F46" s="116"/>
      <c r="G46" s="116"/>
      <c r="H46" s="1"/>
      <c r="I46" s="1"/>
      <c r="J46" s="1"/>
    </row>
    <row r="47" spans="1:35" ht="45.75" customHeight="1">
      <c r="B47" s="31" t="s">
        <v>188</v>
      </c>
      <c r="C47" s="116" t="s">
        <v>189</v>
      </c>
      <c r="D47" s="116"/>
      <c r="E47" s="116"/>
      <c r="F47" s="116"/>
      <c r="G47" s="116"/>
      <c r="H47" s="1"/>
      <c r="I47" s="1"/>
      <c r="J47" s="1"/>
    </row>
    <row r="48" spans="1:35" ht="171.75" customHeight="1">
      <c r="B48" s="31" t="s">
        <v>190</v>
      </c>
      <c r="C48" s="116" t="s">
        <v>418</v>
      </c>
      <c r="D48" s="116"/>
      <c r="E48" s="116"/>
      <c r="F48" s="116"/>
      <c r="G48" s="116"/>
      <c r="H48" s="1"/>
      <c r="I48" s="1"/>
      <c r="J48" s="1"/>
    </row>
    <row r="49" spans="2:10" ht="30.75" customHeight="1">
      <c r="B49" s="31" t="s">
        <v>192</v>
      </c>
      <c r="C49" s="116" t="s">
        <v>193</v>
      </c>
      <c r="D49" s="116"/>
      <c r="E49" s="116"/>
      <c r="F49" s="116"/>
      <c r="G49" s="116"/>
      <c r="H49" s="1"/>
      <c r="I49" s="1"/>
      <c r="J49" s="1"/>
    </row>
    <row r="50" spans="2:10">
      <c r="F50" s="1"/>
      <c r="H50" s="1"/>
      <c r="I50" s="1"/>
      <c r="J50" s="1"/>
    </row>
    <row r="51" spans="2:10">
      <c r="F51" s="1"/>
      <c r="H51" s="1"/>
      <c r="I51" s="1"/>
      <c r="J51" s="1"/>
    </row>
  </sheetData>
  <mergeCells count="41">
    <mergeCell ref="C49:G49"/>
    <mergeCell ref="B42:E42"/>
    <mergeCell ref="B44:G44"/>
    <mergeCell ref="B45:G45"/>
    <mergeCell ref="C46:G46"/>
    <mergeCell ref="C47:G47"/>
    <mergeCell ref="C48:G48"/>
    <mergeCell ref="C21:D21"/>
    <mergeCell ref="D41:E41"/>
    <mergeCell ref="C23:D23"/>
    <mergeCell ref="C24:D24"/>
    <mergeCell ref="C25:D25"/>
    <mergeCell ref="C26:D26"/>
    <mergeCell ref="C27:D27"/>
    <mergeCell ref="C28:D28"/>
    <mergeCell ref="C29:D29"/>
    <mergeCell ref="B30:E30"/>
    <mergeCell ref="B37:F37"/>
    <mergeCell ref="D39:E39"/>
    <mergeCell ref="D40:E40"/>
    <mergeCell ref="C16:D16"/>
    <mergeCell ref="C17:D17"/>
    <mergeCell ref="C18:D18"/>
    <mergeCell ref="C19:D19"/>
    <mergeCell ref="C20:D20"/>
    <mergeCell ref="C2:G2"/>
    <mergeCell ref="C3:D3"/>
    <mergeCell ref="C4:D4"/>
    <mergeCell ref="F4:F30"/>
    <mergeCell ref="C5:D5"/>
    <mergeCell ref="C6:D6"/>
    <mergeCell ref="C7:D7"/>
    <mergeCell ref="C8:D8"/>
    <mergeCell ref="C9:D9"/>
    <mergeCell ref="C10:D10"/>
    <mergeCell ref="C22:D22"/>
    <mergeCell ref="C11:D11"/>
    <mergeCell ref="C12:D12"/>
    <mergeCell ref="C13:D13"/>
    <mergeCell ref="C14:D14"/>
    <mergeCell ref="C15:D15"/>
  </mergeCells>
  <pageMargins left="0.7" right="0.7" top="0.75" bottom="0.75" header="0.3" footer="0.3"/>
  <ignoredErrors>
    <ignoredError sqref="D3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D13" sqref="D13"/>
    </sheetView>
  </sheetViews>
  <sheetFormatPr defaultRowHeight="15"/>
  <cols>
    <col min="1" max="1" width="30.5703125" bestFit="1" customWidth="1"/>
  </cols>
  <sheetData>
    <row r="1" spans="1:1">
      <c r="A1" s="40" t="s">
        <v>419</v>
      </c>
    </row>
    <row r="2" spans="1:1">
      <c r="A2" s="39" t="s">
        <v>420</v>
      </c>
    </row>
    <row r="3" spans="1:1">
      <c r="A3" s="39" t="s">
        <v>421</v>
      </c>
    </row>
    <row r="4" spans="1:1">
      <c r="A4" s="39" t="s">
        <v>422</v>
      </c>
    </row>
    <row r="5" spans="1:1">
      <c r="A5" s="39" t="s">
        <v>423</v>
      </c>
    </row>
    <row r="6" spans="1:1">
      <c r="A6" s="39" t="s">
        <v>424</v>
      </c>
    </row>
    <row r="7" spans="1:1">
      <c r="A7" s="39" t="s">
        <v>425</v>
      </c>
    </row>
    <row r="8" spans="1:1">
      <c r="A8" s="39" t="s">
        <v>426</v>
      </c>
    </row>
    <row r="9" spans="1:1">
      <c r="A9" s="39" t="s">
        <v>427</v>
      </c>
    </row>
    <row r="10" spans="1:1">
      <c r="A10" s="39" t="s">
        <v>428</v>
      </c>
    </row>
    <row r="11" spans="1:1">
      <c r="A11" s="39" t="s">
        <v>429</v>
      </c>
    </row>
    <row r="12" spans="1:1">
      <c r="A12" s="39" t="s">
        <v>430</v>
      </c>
    </row>
    <row r="13" spans="1:1">
      <c r="A13" s="39" t="s">
        <v>431</v>
      </c>
    </row>
    <row r="14" spans="1:1">
      <c r="A14" s="39" t="s">
        <v>432</v>
      </c>
    </row>
    <row r="15" spans="1:1">
      <c r="A15" s="39" t="s">
        <v>433</v>
      </c>
    </row>
    <row r="16" spans="1:1">
      <c r="A16" s="39" t="s">
        <v>434</v>
      </c>
    </row>
    <row r="17" spans="1:1">
      <c r="A17" s="39" t="s">
        <v>435</v>
      </c>
    </row>
    <row r="18" spans="1:1">
      <c r="A18" s="39" t="s">
        <v>436</v>
      </c>
    </row>
    <row r="19" spans="1:1">
      <c r="A19" s="39" t="s">
        <v>437</v>
      </c>
    </row>
    <row r="20" spans="1:1">
      <c r="A20" s="39" t="s">
        <v>438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Status xmlns="http://schemas.microsoft.com/sharepoint/v3/fields">Support/Reference Document</_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3F46B60E951C468E5314CC5CA33D05" ma:contentTypeVersion="0" ma:contentTypeDescription="Create a new document." ma:contentTypeScope="" ma:versionID="cee01fd73ba4334f0148398fa98d4128">
  <xsd:schema xmlns:xsd="http://www.w3.org/2001/XMLSchema" xmlns:xs="http://www.w3.org/2001/XMLSchema" xmlns:p="http://schemas.microsoft.com/office/2006/metadata/properties" xmlns:ns2="http://schemas.microsoft.com/sharepoint/v3/fields" targetNamespace="http://schemas.microsoft.com/office/2006/metadata/properties" ma:root="true" ma:fieldsID="44bc3ccea7c927039c22391ff1848ebd" ns2:_="">
    <xsd:import namespace="http://schemas.microsoft.com/sharepoint/v3/fields"/>
    <xsd:element name="properties">
      <xsd:complexType>
        <xsd:sequence>
          <xsd:element name="documentManagement">
            <xsd:complexType>
              <xsd:all>
                <xsd:element ref="ns2: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Status" ma:default="Support/Reference Document" ma:format="Dropdown" ma:internalName="_Status">
      <xsd:simpleType>
        <xsd:restriction base="dms:Choice">
          <xsd:enumeration value="Support/Reference Document"/>
          <xsd:enumeration value="Product Created/Draft/For Coordination"/>
          <xsd:enumeration value="Product Released/For Signature"/>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36A76B-27AD-407F-BE20-BFE284BB6EEA}">
  <ds:schemaRefs>
    <ds:schemaRef ds:uri="http://schemas.microsoft.com/sharepoint/v3/contenttype/forms"/>
  </ds:schemaRefs>
</ds:datastoreItem>
</file>

<file path=customXml/itemProps2.xml><?xml version="1.0" encoding="utf-8"?>
<ds:datastoreItem xmlns:ds="http://schemas.openxmlformats.org/officeDocument/2006/customXml" ds:itemID="{E399713A-DEAD-4DF6-AA97-BEFA487AB23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871E7EDA-6836-4496-8EF5-4AADD9A55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Web App</Application>
  <Manager/>
  <Company>NCIA</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Bidding Sheets</dc:title>
  <dc:subject/>
  <dc:creator>Bozoudis Michail</dc:creator>
  <cp:keywords/>
  <dc:description/>
  <cp:lastModifiedBy>Bozoudis Michail</cp:lastModifiedBy>
  <dcterms:created xsi:type="dcterms:W3CDTF">2017-07-10T07:03:59Z</dcterms:created>
  <dcterms:modified xsi:type="dcterms:W3CDTF">2022-09-16T14:00:21Z</dcterms:modified>
  <cp:category/>
  <cp:contentStatus>Product Created/Draft/For Coordination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0x0101008D3F46B60E951C468E5314CC5CA33D05</vt:lpwstr>
  </property>
</Properties>
</file>