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tables/table1.xml" ContentType="application/vnd.openxmlformats-officedocument.spreadsheetml.table+xml"/>
  <Override PartName="/xl/comments6.xml" ContentType="application/vnd.openxmlformats-officedocument.spreadsheetml.comments+xml"/>
  <Override PartName="/xl/drawings/drawing9.xml" ContentType="application/vnd.openxmlformats-officedocument.drawing+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tables/table3.xml" ContentType="application/vnd.openxmlformats-officedocument.spreadsheetml.table+xml"/>
  <Override PartName="/xl/comments8.xml" ContentType="application/vnd.openxmlformats-officedocument.spreadsheetml.comments+xml"/>
  <Override PartName="/xl/drawings/drawing11.xml" ContentType="application/vnd.openxmlformats-officedocument.drawing+xml"/>
  <Override PartName="/xl/tables/table4.xml" ContentType="application/vnd.openxmlformats-officedocument.spreadsheetml.table+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5200" windowHeight="11850" tabRatio="820" firstSheet="2" activeTab="3"/>
  </bookViews>
  <sheets>
    <sheet name="Instructions" sheetId="30" r:id="rId1"/>
    <sheet name="Automated Checks" sheetId="33" state="hidden" r:id="rId2"/>
    <sheet name="Offer Summary" sheetId="23" r:id="rId3"/>
    <sheet name="CLIN Summary" sheetId="39" r:id="rId4"/>
    <sheet name="# Batch Composition" sheetId="34" r:id="rId5"/>
    <sheet name="CLIN 10 - Cyber (Spare) Node" sheetId="41" r:id="rId6"/>
    <sheet name="CLIN 2.2.1 - Batch #1" sheetId="35" r:id="rId7"/>
    <sheet name="CLIN 7.3 - Batch #2" sheetId="42" r:id="rId8"/>
    <sheet name="CLIN 11.3 - Batch #3" sheetId="43" r:id="rId9"/>
    <sheet name="Labour" sheetId="26" r:id="rId10"/>
    <sheet name="Other Material" sheetId="14" r:id="rId11"/>
    <sheet name="Travel" sheetId="15" r:id="rId12"/>
    <sheet name="ODC" sheetId="16" r:id="rId13"/>
    <sheet name="Rates" sheetId="8" r:id="rId14"/>
    <sheet name="CLIN Detail list" sheetId="24" state="hidden" r:id="rId15"/>
    <sheet name="Settings" sheetId="27" state="hidden" r:id="rId16"/>
  </sheets>
  <externalReferences>
    <externalReference r:id="rId17"/>
    <externalReference r:id="rId18"/>
  </externalReferences>
  <definedNames>
    <definedName name="_xlnm._FilterDatabase" localSheetId="3" hidden="1">'CLIN Summary'!$J$1:$J$311</definedName>
    <definedName name="_xlcn.WorksheetConnection_Revisedbiddingsheets.xlsxCLIN1_Labour" hidden="1">[1]!CLIN1_Labour</definedName>
    <definedName name="_xlcn.WorksheetConnection_Revisedbiddingsheets.xlsxCLIN2_Labour" hidden="1">[1]!CLIN2_Labour</definedName>
    <definedName name="_xlcn.WorksheetConnection_Revisedbiddingsheets.xlsxCLIN2_Material" hidden="1">[1]!CLIN2_Material</definedName>
    <definedName name="Clin_List" localSheetId="3">'[2]CLIN Detail list'!$A$8:$A$71</definedName>
    <definedName name="Clin_List">'CLIN Detail list'!$A$8:$A$71</definedName>
    <definedName name="_xlnm.Print_Area" localSheetId="1">'Automated Checks'!$B$2:$D$18</definedName>
    <definedName name="_xlnm.Print_Area" localSheetId="3">'CLIN Summary'!$B$3:$F$285</definedName>
    <definedName name="_xlnm.Print_Area" localSheetId="0">Instructions!$B$1:$C$9</definedName>
    <definedName name="_xlnm.Print_Area" localSheetId="9">CLIN2_Labour102[#All]</definedName>
    <definedName name="_xlnm.Print_Area" localSheetId="12">Table12[#All]</definedName>
    <definedName name="_xlnm.Print_Area" localSheetId="2">'Offer Summary'!$B$3:$D$22</definedName>
    <definedName name="_xlnm.Print_Area" localSheetId="10">CLIN1_Material11[#All]</definedName>
    <definedName name="_xlnm.Print_Area" localSheetId="13">Rates!$B$2:$D$9</definedName>
    <definedName name="_xlnm.Print_Area" localSheetId="11">Table3812[#All]</definedName>
    <definedName name="_xlnm.Print_Titles" localSheetId="3">'CLIN Summary'!$3:$3</definedName>
    <definedName name="rngCurrencies">Settings!$A$2:$A$20</definedName>
    <definedName name="Tot_CS_Base" localSheetId="5">#REF!</definedName>
    <definedName name="Tot_CS_Base" localSheetId="8">#REF!</definedName>
    <definedName name="Tot_CS_Base" localSheetId="7">#REF!</definedName>
    <definedName name="Tot_CS_Base" localSheetId="3">'CLIN Summary'!$K$287</definedName>
    <definedName name="Tot_CS_Base">#REF!</definedName>
    <definedName name="Tot_CS_OptEval" localSheetId="5">#REF!</definedName>
    <definedName name="Tot_CS_OptEval" localSheetId="8">#REF!</definedName>
    <definedName name="Tot_CS_OptEval" localSheetId="7">#REF!</definedName>
    <definedName name="Tot_CS_OptEval" localSheetId="3">'CLIN Summary'!$K$321</definedName>
    <definedName name="Tot_CS_OptEval">#REF!</definedName>
    <definedName name="Tot_CS_OptNonEval" localSheetId="5">#REF!</definedName>
    <definedName name="Tot_CS_OptNonEval" localSheetId="8">#REF!</definedName>
    <definedName name="Tot_CS_OptNonEval" localSheetId="7">#REF!</definedName>
    <definedName name="Tot_CS_OptNonEval" localSheetId="3">'CLIN Summary'!#REF!</definedName>
    <definedName name="Tot_CS_OptNonEval">#REF!</definedName>
    <definedName name="Tot_Labour" localSheetId="5">CLIN2_Labour102[[#Totals],[Fully burdened cost]]</definedName>
    <definedName name="Tot_Labour" localSheetId="8">CLIN2_Labour102[[#Totals],[Fully burdened cost]]</definedName>
    <definedName name="Tot_Labour" localSheetId="7">CLIN2_Labour102[[#Totals],[Fully burdened cost]]</definedName>
    <definedName name="Tot_Labour" localSheetId="3">[2]!CLIN2_Labour102[[#Totals],[Fully burdened cost]]</definedName>
    <definedName name="Tot_Labour">CLIN2_Labour102[[#Totals],[Fully burdened cost]]</definedName>
    <definedName name="Tot_Material" localSheetId="5">CLIN1_Material11[[#Totals],[Fully burdened cost]]</definedName>
    <definedName name="Tot_Material" localSheetId="8">CLIN1_Material11[[#Totals],[Fully burdened cost]]</definedName>
    <definedName name="Tot_Material" localSheetId="7">CLIN1_Material11[[#Totals],[Fully burdened cost]]</definedName>
    <definedName name="Tot_Material" localSheetId="3">[2]!CLIN1_Material11[[#Totals],[Fully burdened cost]]</definedName>
    <definedName name="Tot_Material">CLIN1_Material11[[#Totals],[Fully burdened cost]]</definedName>
    <definedName name="Tot_ODC" localSheetId="5">Table12[[#Totals],[Total Cost]]</definedName>
    <definedName name="Tot_ODC" localSheetId="8">Table12[[#Totals],[Total Cost]]</definedName>
    <definedName name="Tot_ODC" localSheetId="7">Table12[[#Totals],[Total Cost]]</definedName>
    <definedName name="Tot_ODC" localSheetId="3">[2]!Table12[[#Totals],[Total Cost]]</definedName>
    <definedName name="Tot_ODC">Table12[[#Totals],[Total Cost]]</definedName>
    <definedName name="Tot_OS_Base" localSheetId="3">'[2]Offer Summary'!$D$19</definedName>
    <definedName name="Tot_OS_Base">'Offer Summary'!$D$19</definedName>
    <definedName name="Tot_OS_OptEval" localSheetId="3">'[2]Offer Summary'!$D$22</definedName>
    <definedName name="Tot_OS_OptEval">'Offer Summary'!$D$22</definedName>
    <definedName name="Tot_OS_OptNonEval" localSheetId="5">'Offer Summary'!#REF!</definedName>
    <definedName name="Tot_OS_OptNonEval" localSheetId="8">'Offer Summary'!#REF!</definedName>
    <definedName name="Tot_OS_OptNonEval" localSheetId="7">'Offer Summary'!#REF!</definedName>
    <definedName name="Tot_OS_OptNonEval" localSheetId="3">'[2]Offer Summary'!#REF!</definedName>
    <definedName name="Tot_OS_OptNonEval">'Offer Summary'!#REF!</definedName>
    <definedName name="Tot_Travel" localSheetId="5">Table3812[[#Totals],[Total Cost]]</definedName>
    <definedName name="Tot_Travel" localSheetId="8">Table3812[[#Totals],[Total Cost]]</definedName>
    <definedName name="Tot_Travel" localSheetId="7">Table3812[[#Totals],[Total Cost]]</definedName>
    <definedName name="Tot_Travel" localSheetId="3">[2]!Table3812[[#Totals],[Total Cost]]</definedName>
    <definedName name="Tot_Travel">Table3812[[#Totals],[Total Cost]]</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9" i="39" l="1"/>
  <c r="D24" i="23"/>
  <c r="D22" i="23"/>
  <c r="D19" i="23"/>
  <c r="D8" i="23"/>
  <c r="D7" i="23"/>
  <c r="D6" i="23"/>
  <c r="L224" i="16"/>
  <c r="J213" i="16"/>
  <c r="K213" i="16" s="1"/>
  <c r="J214" i="16"/>
  <c r="J215" i="16"/>
  <c r="J216" i="16"/>
  <c r="J217" i="16"/>
  <c r="J218" i="16"/>
  <c r="J219" i="16"/>
  <c r="K219" i="16" s="1"/>
  <c r="J220" i="16"/>
  <c r="K220" i="16" s="1"/>
  <c r="J221" i="16"/>
  <c r="K221" i="16" s="1"/>
  <c r="J222" i="16"/>
  <c r="J223" i="16"/>
  <c r="K214" i="16"/>
  <c r="K215" i="16"/>
  <c r="K216" i="16"/>
  <c r="K217" i="16"/>
  <c r="K218" i="16"/>
  <c r="K222" i="16"/>
  <c r="K223" i="16"/>
  <c r="L213" i="16"/>
  <c r="L214" i="16"/>
  <c r="L215" i="16"/>
  <c r="L216" i="16"/>
  <c r="L217" i="16"/>
  <c r="L218" i="16"/>
  <c r="L219" i="16"/>
  <c r="L220" i="16"/>
  <c r="L221" i="16"/>
  <c r="L222" i="16"/>
  <c r="L223" i="16"/>
  <c r="M224" i="15"/>
  <c r="M213" i="15"/>
  <c r="M214" i="15"/>
  <c r="M215" i="15"/>
  <c r="M216" i="15"/>
  <c r="M217" i="15"/>
  <c r="M218" i="15"/>
  <c r="M219" i="15"/>
  <c r="M220" i="15"/>
  <c r="M221" i="15"/>
  <c r="M222" i="15"/>
  <c r="M223" i="15"/>
  <c r="L213" i="15"/>
  <c r="L214" i="15"/>
  <c r="L215" i="15"/>
  <c r="L216" i="15"/>
  <c r="L217" i="15"/>
  <c r="L218" i="15"/>
  <c r="L219" i="15"/>
  <c r="L220" i="15"/>
  <c r="L221" i="15"/>
  <c r="L222" i="15"/>
  <c r="L223" i="15"/>
  <c r="K213" i="15"/>
  <c r="K214" i="15"/>
  <c r="K215" i="15"/>
  <c r="K216" i="15"/>
  <c r="K217" i="15"/>
  <c r="K218" i="15"/>
  <c r="K219" i="15"/>
  <c r="K220" i="15"/>
  <c r="K221" i="15"/>
  <c r="K222" i="15"/>
  <c r="K223" i="15"/>
  <c r="R224" i="14"/>
  <c r="R218" i="14"/>
  <c r="R220" i="14"/>
  <c r="Q220" i="14"/>
  <c r="P213" i="14"/>
  <c r="P214" i="14"/>
  <c r="Q214" i="14" s="1"/>
  <c r="P215" i="14"/>
  <c r="Q215" i="14" s="1"/>
  <c r="P216" i="14"/>
  <c r="P217" i="14"/>
  <c r="Q217" i="14" s="1"/>
  <c r="P218" i="14"/>
  <c r="Q218" i="14" s="1"/>
  <c r="P219" i="14"/>
  <c r="Q219" i="14" s="1"/>
  <c r="P220" i="14"/>
  <c r="P221" i="14"/>
  <c r="P222" i="14"/>
  <c r="Q222" i="14" s="1"/>
  <c r="P223" i="14"/>
  <c r="Q223" i="14" s="1"/>
  <c r="Q215" i="26"/>
  <c r="Q222" i="26"/>
  <c r="O213" i="26"/>
  <c r="O214" i="26"/>
  <c r="O215" i="26"/>
  <c r="O216" i="26"/>
  <c r="Q216" i="26" s="1"/>
  <c r="O217" i="26"/>
  <c r="Q217" i="26" s="1"/>
  <c r="O218" i="26"/>
  <c r="Q218" i="26" s="1"/>
  <c r="O219" i="26"/>
  <c r="Q219" i="26" s="1"/>
  <c r="O220" i="26"/>
  <c r="Q220" i="26" s="1"/>
  <c r="O221" i="26"/>
  <c r="O222" i="26"/>
  <c r="O223" i="26"/>
  <c r="Q223" i="26" s="1"/>
  <c r="K287" i="39"/>
  <c r="K317" i="39"/>
  <c r="K309" i="39"/>
  <c r="K286" i="39"/>
  <c r="K240" i="39"/>
  <c r="K175" i="39"/>
  <c r="K163" i="39"/>
  <c r="K137" i="39"/>
  <c r="K98" i="39"/>
  <c r="K88" i="39"/>
  <c r="K87" i="39"/>
  <c r="K68" i="39"/>
  <c r="K54" i="39"/>
  <c r="K30" i="39"/>
  <c r="K307" i="39"/>
  <c r="K285" i="39"/>
  <c r="K284" i="39"/>
  <c r="K283" i="39"/>
  <c r="K167" i="39"/>
  <c r="K294" i="39"/>
  <c r="K293" i="39"/>
  <c r="R221" i="14" l="1"/>
  <c r="Q221" i="14"/>
  <c r="R219" i="14"/>
  <c r="R217" i="14"/>
  <c r="Q213" i="14"/>
  <c r="R213" i="14" s="1"/>
  <c r="R223" i="14"/>
  <c r="R215" i="14"/>
  <c r="R222" i="14"/>
  <c r="R214" i="14"/>
  <c r="Q216" i="14"/>
  <c r="R216" i="14" s="1"/>
  <c r="R215" i="26"/>
  <c r="R220" i="26"/>
  <c r="R222" i="26"/>
  <c r="Q221" i="26"/>
  <c r="R221" i="26" s="1"/>
  <c r="R219" i="26"/>
  <c r="R218" i="26"/>
  <c r="Q214" i="26"/>
  <c r="R214" i="26" s="1"/>
  <c r="R217" i="26"/>
  <c r="Q213" i="26"/>
  <c r="R213" i="26" s="1"/>
  <c r="R224" i="26" s="1"/>
  <c r="R216" i="26"/>
  <c r="R223" i="26"/>
  <c r="K321" i="39"/>
  <c r="K323" i="39" s="1"/>
  <c r="K92" i="39"/>
  <c r="K295" i="39"/>
  <c r="K277" i="39"/>
  <c r="K276" i="39"/>
  <c r="K273" i="39"/>
  <c r="K274" i="39"/>
  <c r="K264" i="39"/>
  <c r="K263" i="39"/>
  <c r="K208" i="39"/>
  <c r="K194" i="39"/>
  <c r="K90" i="39"/>
  <c r="K91" i="39"/>
  <c r="K93" i="39"/>
  <c r="K94" i="39"/>
  <c r="K95" i="39"/>
  <c r="K96" i="39"/>
  <c r="J171" i="16" l="1"/>
  <c r="K171" i="16" s="1"/>
  <c r="L171" i="16"/>
  <c r="K171" i="15"/>
  <c r="L171" i="15" s="1"/>
  <c r="K170" i="15"/>
  <c r="L170" i="15" s="1"/>
  <c r="P171" i="14"/>
  <c r="O171" i="26"/>
  <c r="Q171" i="26" s="1"/>
  <c r="M171" i="15" l="1"/>
  <c r="Q171" i="14"/>
  <c r="R171" i="14" s="1"/>
  <c r="M170" i="15"/>
  <c r="R171" i="26"/>
  <c r="K270" i="39"/>
  <c r="K269" i="39"/>
  <c r="K315" i="39"/>
  <c r="K202" i="39"/>
  <c r="K201" i="39"/>
  <c r="K253" i="39"/>
  <c r="K252" i="39"/>
  <c r="K251" i="39"/>
  <c r="J212" i="16" l="1"/>
  <c r="K212" i="16" s="1"/>
  <c r="L212" i="16"/>
  <c r="L212" i="15"/>
  <c r="K212" i="15"/>
  <c r="P212" i="14"/>
  <c r="Q212" i="14" s="1"/>
  <c r="O212" i="26"/>
  <c r="Q212" i="26" s="1"/>
  <c r="K299" i="39"/>
  <c r="K418" i="42"/>
  <c r="K37" i="39"/>
  <c r="M212" i="15" l="1"/>
  <c r="R212" i="14"/>
  <c r="R212" i="26"/>
  <c r="K308" i="39" l="1"/>
  <c r="H13" i="34"/>
  <c r="F13" i="34"/>
  <c r="D13" i="34"/>
  <c r="I12" i="34"/>
  <c r="I5" i="34"/>
  <c r="I6" i="34"/>
  <c r="I7" i="34"/>
  <c r="I8" i="34"/>
  <c r="I9" i="34"/>
  <c r="I10" i="34"/>
  <c r="I11" i="34"/>
  <c r="I4" i="34"/>
  <c r="I13" i="34" l="1"/>
  <c r="L338" i="43"/>
  <c r="M338" i="43"/>
  <c r="K338" i="43"/>
  <c r="K334" i="43"/>
  <c r="G334" i="43"/>
  <c r="H334" i="43" s="1"/>
  <c r="I334" i="43" s="1"/>
  <c r="K333" i="43"/>
  <c r="G333" i="43"/>
  <c r="K332" i="43"/>
  <c r="G332" i="43"/>
  <c r="H332" i="43" s="1"/>
  <c r="I332" i="43" s="1"/>
  <c r="K331" i="43"/>
  <c r="G331" i="43"/>
  <c r="K329" i="43"/>
  <c r="G329" i="43"/>
  <c r="H329" i="43" s="1"/>
  <c r="I329" i="43" s="1"/>
  <c r="K327" i="43"/>
  <c r="G327" i="43"/>
  <c r="K326" i="43"/>
  <c r="G326" i="43"/>
  <c r="H326" i="43" s="1"/>
  <c r="I326" i="43" s="1"/>
  <c r="K324" i="43"/>
  <c r="G324" i="43"/>
  <c r="K323" i="43"/>
  <c r="H323" i="43"/>
  <c r="I323" i="43" s="1"/>
  <c r="G323" i="43"/>
  <c r="K322" i="43"/>
  <c r="G322" i="43"/>
  <c r="K320" i="43"/>
  <c r="H320" i="43"/>
  <c r="I320" i="43" s="1"/>
  <c r="G320" i="43"/>
  <c r="K319" i="43"/>
  <c r="G319" i="43"/>
  <c r="K317" i="43"/>
  <c r="H317" i="43"/>
  <c r="I317" i="43" s="1"/>
  <c r="G317" i="43"/>
  <c r="K316" i="43"/>
  <c r="G316" i="43"/>
  <c r="K315" i="43"/>
  <c r="H315" i="43"/>
  <c r="I315" i="43" s="1"/>
  <c r="G315" i="43"/>
  <c r="K313" i="43"/>
  <c r="G313" i="43"/>
  <c r="K312" i="43"/>
  <c r="G312" i="43"/>
  <c r="H312" i="43" s="1"/>
  <c r="I312" i="43" s="1"/>
  <c r="K311" i="43"/>
  <c r="G311" i="43"/>
  <c r="K310" i="43"/>
  <c r="H310" i="43"/>
  <c r="I310" i="43" s="1"/>
  <c r="G310" i="43"/>
  <c r="K309" i="43"/>
  <c r="G309" i="43"/>
  <c r="K308" i="43"/>
  <c r="H308" i="43"/>
  <c r="I308" i="43" s="1"/>
  <c r="G308" i="43"/>
  <c r="K307" i="43"/>
  <c r="G307" i="43"/>
  <c r="K305" i="43"/>
  <c r="H305" i="43"/>
  <c r="I305" i="43" s="1"/>
  <c r="G305" i="43"/>
  <c r="K303" i="43"/>
  <c r="G303" i="43"/>
  <c r="K302" i="43"/>
  <c r="H302" i="43"/>
  <c r="I302" i="43" s="1"/>
  <c r="G302" i="43"/>
  <c r="K301" i="43"/>
  <c r="G301" i="43"/>
  <c r="K300" i="43"/>
  <c r="H300" i="43"/>
  <c r="I300" i="43" s="1"/>
  <c r="G300" i="43"/>
  <c r="K299" i="43"/>
  <c r="G299" i="43"/>
  <c r="K297" i="43"/>
  <c r="H297" i="43"/>
  <c r="I297" i="43" s="1"/>
  <c r="G297" i="43"/>
  <c r="K296" i="43"/>
  <c r="G296" i="43"/>
  <c r="K295" i="43"/>
  <c r="H295" i="43"/>
  <c r="I295" i="43" s="1"/>
  <c r="G295" i="43"/>
  <c r="K294" i="43"/>
  <c r="G294" i="43"/>
  <c r="K293" i="43"/>
  <c r="H293" i="43"/>
  <c r="I293" i="43" s="1"/>
  <c r="G293" i="43"/>
  <c r="K292" i="43"/>
  <c r="G292" i="43"/>
  <c r="K291" i="43"/>
  <c r="H291" i="43"/>
  <c r="I291" i="43" s="1"/>
  <c r="G291" i="43"/>
  <c r="K290" i="43"/>
  <c r="G290" i="43"/>
  <c r="K289" i="43"/>
  <c r="H289" i="43"/>
  <c r="I289" i="43" s="1"/>
  <c r="G289" i="43"/>
  <c r="K288" i="43"/>
  <c r="G288" i="43"/>
  <c r="K287" i="43"/>
  <c r="H287" i="43"/>
  <c r="I287" i="43" s="1"/>
  <c r="G287" i="43"/>
  <c r="K286" i="43"/>
  <c r="G286" i="43"/>
  <c r="K285" i="43"/>
  <c r="H285" i="43"/>
  <c r="I285" i="43" s="1"/>
  <c r="G285" i="43"/>
  <c r="K284" i="43"/>
  <c r="G284" i="43"/>
  <c r="K283" i="43"/>
  <c r="H283" i="43"/>
  <c r="I283" i="43" s="1"/>
  <c r="G283" i="43"/>
  <c r="K280" i="43"/>
  <c r="G280" i="43"/>
  <c r="K279" i="43"/>
  <c r="H279" i="43"/>
  <c r="I279" i="43" s="1"/>
  <c r="G279" i="43"/>
  <c r="K278" i="43"/>
  <c r="G278" i="43"/>
  <c r="K277" i="43"/>
  <c r="H277" i="43"/>
  <c r="I277" i="43" s="1"/>
  <c r="G277" i="43"/>
  <c r="K276" i="43"/>
  <c r="G276" i="43"/>
  <c r="K275" i="43"/>
  <c r="H275" i="43"/>
  <c r="I275" i="43" s="1"/>
  <c r="G275" i="43"/>
  <c r="K274" i="43"/>
  <c r="G274" i="43"/>
  <c r="K273" i="43"/>
  <c r="H273" i="43"/>
  <c r="I273" i="43" s="1"/>
  <c r="G273" i="43"/>
  <c r="K272" i="43"/>
  <c r="G272" i="43"/>
  <c r="K271" i="43"/>
  <c r="H271" i="43"/>
  <c r="I271" i="43" s="1"/>
  <c r="G271" i="43"/>
  <c r="K270" i="43"/>
  <c r="G270" i="43"/>
  <c r="K269" i="43"/>
  <c r="H269" i="43"/>
  <c r="I269" i="43" s="1"/>
  <c r="G269" i="43"/>
  <c r="K268" i="43"/>
  <c r="G268" i="43"/>
  <c r="K267" i="43"/>
  <c r="H267" i="43"/>
  <c r="I267" i="43" s="1"/>
  <c r="G267" i="43"/>
  <c r="K266" i="43"/>
  <c r="G266" i="43"/>
  <c r="K265" i="43"/>
  <c r="H265" i="43"/>
  <c r="I265" i="43" s="1"/>
  <c r="G265" i="43"/>
  <c r="K264" i="43"/>
  <c r="G264" i="43"/>
  <c r="K262" i="43"/>
  <c r="H262" i="43"/>
  <c r="I262" i="43" s="1"/>
  <c r="G262" i="43"/>
  <c r="K261" i="43"/>
  <c r="G261" i="43"/>
  <c r="K260" i="43"/>
  <c r="H260" i="43"/>
  <c r="I260" i="43" s="1"/>
  <c r="G260" i="43"/>
  <c r="K259" i="43"/>
  <c r="G259" i="43"/>
  <c r="K258" i="43"/>
  <c r="H258" i="43"/>
  <c r="I258" i="43" s="1"/>
  <c r="G258" i="43"/>
  <c r="K257" i="43"/>
  <c r="G257" i="43"/>
  <c r="K256" i="43"/>
  <c r="H256" i="43"/>
  <c r="I256" i="43" s="1"/>
  <c r="G256" i="43"/>
  <c r="K255" i="43"/>
  <c r="G255" i="43"/>
  <c r="K254" i="43"/>
  <c r="H254" i="43"/>
  <c r="I254" i="43" s="1"/>
  <c r="G254" i="43"/>
  <c r="K253" i="43"/>
  <c r="G253" i="43"/>
  <c r="K252" i="43"/>
  <c r="H252" i="43"/>
  <c r="I252" i="43" s="1"/>
  <c r="G252" i="43"/>
  <c r="K251" i="43"/>
  <c r="G251" i="43"/>
  <c r="K250" i="43"/>
  <c r="H250" i="43"/>
  <c r="I250" i="43" s="1"/>
  <c r="G250" i="43"/>
  <c r="K249" i="43"/>
  <c r="G249" i="43"/>
  <c r="K248" i="43"/>
  <c r="H248" i="43"/>
  <c r="I248" i="43" s="1"/>
  <c r="G248" i="43"/>
  <c r="K247" i="43"/>
  <c r="G247" i="43"/>
  <c r="K246" i="43"/>
  <c r="H246" i="43"/>
  <c r="I246" i="43" s="1"/>
  <c r="G246" i="43"/>
  <c r="G231" i="43"/>
  <c r="K243" i="43"/>
  <c r="G243" i="43"/>
  <c r="K242" i="43"/>
  <c r="G242" i="43"/>
  <c r="K241" i="43"/>
  <c r="G241" i="43"/>
  <c r="K239" i="43"/>
  <c r="G239" i="43"/>
  <c r="K238" i="43"/>
  <c r="G238" i="43"/>
  <c r="K236" i="43"/>
  <c r="G236" i="43"/>
  <c r="K234" i="43"/>
  <c r="G234" i="43"/>
  <c r="K233" i="43"/>
  <c r="G233" i="43"/>
  <c r="K231" i="43"/>
  <c r="K230" i="43"/>
  <c r="G230" i="43"/>
  <c r="K229" i="43"/>
  <c r="G229" i="43"/>
  <c r="K228" i="43"/>
  <c r="G228" i="43"/>
  <c r="K227" i="43"/>
  <c r="G227" i="43"/>
  <c r="K225" i="43"/>
  <c r="G225" i="43"/>
  <c r="K223" i="43"/>
  <c r="G223" i="43"/>
  <c r="K222" i="43"/>
  <c r="G222" i="43"/>
  <c r="K221" i="43"/>
  <c r="G221" i="43"/>
  <c r="K220" i="43"/>
  <c r="G220" i="43"/>
  <c r="H220" i="43" s="1"/>
  <c r="K219" i="43"/>
  <c r="G219" i="43"/>
  <c r="K217" i="43"/>
  <c r="G217" i="43"/>
  <c r="H217" i="43" s="1"/>
  <c r="I217" i="43" s="1"/>
  <c r="K216" i="43"/>
  <c r="G216" i="43"/>
  <c r="H216" i="43" s="1"/>
  <c r="I216" i="43" s="1"/>
  <c r="K215" i="43"/>
  <c r="G215" i="43"/>
  <c r="H215" i="43" s="1"/>
  <c r="I215" i="43" s="1"/>
  <c r="K214" i="43"/>
  <c r="G214" i="43"/>
  <c r="H214" i="43" s="1"/>
  <c r="I214" i="43" s="1"/>
  <c r="K213" i="43"/>
  <c r="G213" i="43"/>
  <c r="H213" i="43" s="1"/>
  <c r="I213" i="43" s="1"/>
  <c r="K212" i="43"/>
  <c r="G212" i="43"/>
  <c r="H212" i="43" s="1"/>
  <c r="I212" i="43" s="1"/>
  <c r="K211" i="43"/>
  <c r="G211" i="43"/>
  <c r="H211" i="43" s="1"/>
  <c r="I211" i="43" s="1"/>
  <c r="K210" i="43"/>
  <c r="G210" i="43"/>
  <c r="H210" i="43" s="1"/>
  <c r="I210" i="43" s="1"/>
  <c r="K209" i="43"/>
  <c r="G209" i="43"/>
  <c r="H209" i="43" s="1"/>
  <c r="I209" i="43" s="1"/>
  <c r="K208" i="43"/>
  <c r="G208" i="43"/>
  <c r="H208" i="43" s="1"/>
  <c r="I208" i="43" s="1"/>
  <c r="K207" i="43"/>
  <c r="G207" i="43"/>
  <c r="H207" i="43" s="1"/>
  <c r="I207" i="43" s="1"/>
  <c r="K206" i="43"/>
  <c r="G206" i="43"/>
  <c r="H206" i="43" s="1"/>
  <c r="I206" i="43" s="1"/>
  <c r="K205" i="43"/>
  <c r="G205" i="43"/>
  <c r="H205" i="43" s="1"/>
  <c r="I205" i="43" s="1"/>
  <c r="K204" i="43"/>
  <c r="G204" i="43"/>
  <c r="H204" i="43" s="1"/>
  <c r="I204" i="43" s="1"/>
  <c r="K203" i="43"/>
  <c r="G203" i="43"/>
  <c r="H203" i="43" s="1"/>
  <c r="I203" i="43" s="1"/>
  <c r="K200" i="43"/>
  <c r="G200" i="43"/>
  <c r="K199" i="43"/>
  <c r="G199" i="43"/>
  <c r="K197" i="43"/>
  <c r="G197" i="43"/>
  <c r="K196" i="43"/>
  <c r="G196" i="43"/>
  <c r="K195" i="43"/>
  <c r="G195" i="43"/>
  <c r="K194" i="43"/>
  <c r="G194" i="43"/>
  <c r="K192" i="43"/>
  <c r="G192" i="43"/>
  <c r="K191" i="43"/>
  <c r="G191" i="43"/>
  <c r="K189" i="43"/>
  <c r="G189" i="43"/>
  <c r="K188" i="43"/>
  <c r="G188" i="43"/>
  <c r="K187" i="43"/>
  <c r="G187" i="43"/>
  <c r="K185" i="43"/>
  <c r="G185" i="43"/>
  <c r="K183" i="43"/>
  <c r="G183" i="43"/>
  <c r="K182" i="43"/>
  <c r="G182" i="43"/>
  <c r="K181" i="43"/>
  <c r="G181" i="43"/>
  <c r="K180" i="43"/>
  <c r="G180" i="43"/>
  <c r="K178" i="43"/>
  <c r="G178" i="43"/>
  <c r="K177" i="43"/>
  <c r="G177" i="43"/>
  <c r="K176" i="43"/>
  <c r="G176" i="43"/>
  <c r="K175" i="43"/>
  <c r="G175" i="43"/>
  <c r="K174" i="43"/>
  <c r="G174" i="43"/>
  <c r="K173" i="43"/>
  <c r="G173" i="43"/>
  <c r="K172" i="43"/>
  <c r="G172" i="43"/>
  <c r="K171" i="43"/>
  <c r="G171" i="43"/>
  <c r="K170" i="43"/>
  <c r="G170" i="43"/>
  <c r="K169" i="43"/>
  <c r="G169" i="43"/>
  <c r="K168" i="43"/>
  <c r="G168" i="43"/>
  <c r="K167" i="43"/>
  <c r="G167" i="43"/>
  <c r="K166" i="43"/>
  <c r="G166" i="43"/>
  <c r="K165" i="43"/>
  <c r="G165" i="43"/>
  <c r="K164" i="43"/>
  <c r="G164" i="43"/>
  <c r="K161" i="43"/>
  <c r="G161" i="43"/>
  <c r="K160" i="43"/>
  <c r="G160" i="43"/>
  <c r="K159" i="43"/>
  <c r="G159" i="43"/>
  <c r="K158" i="43"/>
  <c r="G158" i="43"/>
  <c r="K156" i="43"/>
  <c r="G156" i="43"/>
  <c r="K154" i="43"/>
  <c r="G154" i="43"/>
  <c r="K153" i="43"/>
  <c r="G153" i="43"/>
  <c r="K151" i="43"/>
  <c r="G151" i="43"/>
  <c r="K149" i="43"/>
  <c r="G149" i="43"/>
  <c r="K148" i="43"/>
  <c r="G148" i="43"/>
  <c r="K147" i="43"/>
  <c r="G147" i="43"/>
  <c r="K145" i="43"/>
  <c r="G145" i="43"/>
  <c r="K144" i="43"/>
  <c r="G144" i="43"/>
  <c r="K142" i="43"/>
  <c r="G142" i="43"/>
  <c r="K141" i="43"/>
  <c r="G141" i="43"/>
  <c r="K140" i="43"/>
  <c r="G140" i="43"/>
  <c r="K138" i="43"/>
  <c r="G138" i="43"/>
  <c r="K137" i="43"/>
  <c r="G137" i="43"/>
  <c r="K136" i="43"/>
  <c r="G136" i="43"/>
  <c r="K135" i="43"/>
  <c r="G135" i="43"/>
  <c r="K134" i="43"/>
  <c r="G134" i="43"/>
  <c r="K132" i="43"/>
  <c r="G132" i="43"/>
  <c r="K130" i="43"/>
  <c r="G130" i="43"/>
  <c r="K129" i="43"/>
  <c r="G129" i="43"/>
  <c r="K128" i="43"/>
  <c r="G128" i="43"/>
  <c r="K127" i="43"/>
  <c r="G127" i="43"/>
  <c r="K126" i="43"/>
  <c r="G126" i="43"/>
  <c r="K125" i="43"/>
  <c r="G125" i="43"/>
  <c r="K123" i="43"/>
  <c r="G123" i="43"/>
  <c r="K122" i="43"/>
  <c r="G122" i="43"/>
  <c r="K121" i="43"/>
  <c r="G121" i="43"/>
  <c r="K120" i="43"/>
  <c r="G120" i="43"/>
  <c r="K119" i="43"/>
  <c r="G119" i="43"/>
  <c r="K118" i="43"/>
  <c r="G118" i="43"/>
  <c r="K117" i="43"/>
  <c r="G117" i="43"/>
  <c r="K116" i="43"/>
  <c r="G116" i="43"/>
  <c r="K115" i="43"/>
  <c r="G115" i="43"/>
  <c r="K114" i="43"/>
  <c r="G114" i="43"/>
  <c r="K113" i="43"/>
  <c r="G113" i="43"/>
  <c r="K112" i="43"/>
  <c r="G112" i="43"/>
  <c r="K111" i="43"/>
  <c r="G111" i="43"/>
  <c r="K110" i="43"/>
  <c r="G110" i="43"/>
  <c r="K109" i="43"/>
  <c r="G109" i="43"/>
  <c r="K106" i="43"/>
  <c r="G106" i="43"/>
  <c r="K105" i="43"/>
  <c r="G105" i="43"/>
  <c r="K104" i="43"/>
  <c r="G104" i="43"/>
  <c r="K103" i="43"/>
  <c r="G103" i="43"/>
  <c r="K102" i="43"/>
  <c r="G102" i="43"/>
  <c r="K100" i="43"/>
  <c r="G100" i="43"/>
  <c r="K99" i="43"/>
  <c r="G99" i="43"/>
  <c r="K97" i="43"/>
  <c r="G97" i="43"/>
  <c r="K96" i="43"/>
  <c r="G96" i="43"/>
  <c r="K95" i="43"/>
  <c r="G95" i="43"/>
  <c r="K93" i="43"/>
  <c r="G93" i="43"/>
  <c r="K92" i="43"/>
  <c r="G92" i="43"/>
  <c r="K90" i="43"/>
  <c r="G90" i="43"/>
  <c r="K89" i="43"/>
  <c r="G89" i="43"/>
  <c r="K88" i="43"/>
  <c r="G88" i="43"/>
  <c r="K87" i="43"/>
  <c r="G87" i="43"/>
  <c r="K85" i="43"/>
  <c r="G85" i="43"/>
  <c r="K84" i="43"/>
  <c r="G84" i="43"/>
  <c r="K83" i="43"/>
  <c r="G83" i="43"/>
  <c r="K81" i="43"/>
  <c r="G81" i="43"/>
  <c r="K80" i="43"/>
  <c r="G80" i="43"/>
  <c r="K79" i="43"/>
  <c r="G79" i="43"/>
  <c r="K78" i="43"/>
  <c r="G78" i="43"/>
  <c r="K76" i="43"/>
  <c r="G76" i="43"/>
  <c r="K75" i="43"/>
  <c r="G75" i="43"/>
  <c r="K74" i="43"/>
  <c r="G74" i="43"/>
  <c r="K73" i="43"/>
  <c r="G73" i="43"/>
  <c r="K72" i="43"/>
  <c r="G72" i="43"/>
  <c r="K71" i="43"/>
  <c r="G71" i="43"/>
  <c r="K70" i="43"/>
  <c r="G70" i="43"/>
  <c r="K69" i="43"/>
  <c r="G69" i="43"/>
  <c r="K67" i="43"/>
  <c r="G67" i="43"/>
  <c r="K65" i="43"/>
  <c r="G65" i="43"/>
  <c r="K64" i="43"/>
  <c r="G64" i="43"/>
  <c r="K63" i="43"/>
  <c r="G63" i="43"/>
  <c r="K62" i="43"/>
  <c r="G62" i="43"/>
  <c r="K61" i="43"/>
  <c r="G61" i="43"/>
  <c r="K60" i="43"/>
  <c r="G60" i="43"/>
  <c r="K59" i="43"/>
  <c r="G59" i="43"/>
  <c r="K58" i="43"/>
  <c r="G58" i="43"/>
  <c r="K57" i="43"/>
  <c r="G57" i="43"/>
  <c r="K55" i="43"/>
  <c r="G55" i="43"/>
  <c r="K54" i="43"/>
  <c r="G54" i="43"/>
  <c r="K53" i="43"/>
  <c r="G53" i="43"/>
  <c r="K52" i="43"/>
  <c r="G52" i="43"/>
  <c r="K51" i="43"/>
  <c r="G51" i="43"/>
  <c r="K50" i="43"/>
  <c r="G50" i="43"/>
  <c r="K49" i="43"/>
  <c r="G49" i="43"/>
  <c r="K48" i="43"/>
  <c r="G48" i="43"/>
  <c r="K47" i="43"/>
  <c r="G47" i="43"/>
  <c r="K46" i="43"/>
  <c r="G46" i="43"/>
  <c r="K45" i="43"/>
  <c r="G45" i="43"/>
  <c r="K44" i="43"/>
  <c r="G44" i="43"/>
  <c r="K43" i="43"/>
  <c r="G43" i="43"/>
  <c r="K42" i="43"/>
  <c r="G42" i="43"/>
  <c r="K41" i="43"/>
  <c r="G41" i="43"/>
  <c r="K39" i="43"/>
  <c r="G39" i="43"/>
  <c r="K38" i="43"/>
  <c r="G38" i="43"/>
  <c r="K37" i="43"/>
  <c r="G37" i="43"/>
  <c r="K36" i="43"/>
  <c r="G36" i="43"/>
  <c r="K35" i="43"/>
  <c r="G35" i="43"/>
  <c r="K34" i="43"/>
  <c r="G34" i="43"/>
  <c r="K33" i="43"/>
  <c r="G33" i="43"/>
  <c r="K32" i="43"/>
  <c r="G32" i="43"/>
  <c r="K31" i="43"/>
  <c r="G31" i="43"/>
  <c r="K30" i="43"/>
  <c r="G30" i="43"/>
  <c r="K29" i="43"/>
  <c r="G29" i="43"/>
  <c r="K28" i="43"/>
  <c r="G28" i="43"/>
  <c r="K27" i="43"/>
  <c r="G27" i="43"/>
  <c r="K26" i="43"/>
  <c r="G26" i="43"/>
  <c r="K25" i="43"/>
  <c r="G25" i="43"/>
  <c r="K22" i="43"/>
  <c r="G22" i="43"/>
  <c r="K20" i="43"/>
  <c r="G20" i="43"/>
  <c r="K19" i="43"/>
  <c r="G19" i="43"/>
  <c r="K18" i="43"/>
  <c r="G18" i="43"/>
  <c r="K17" i="43"/>
  <c r="G17" i="43"/>
  <c r="K16" i="43"/>
  <c r="G16" i="43"/>
  <c r="K15" i="43"/>
  <c r="G15" i="43"/>
  <c r="K13" i="43"/>
  <c r="G13" i="43"/>
  <c r="K12" i="43"/>
  <c r="G12" i="43"/>
  <c r="K11" i="43"/>
  <c r="G11" i="43"/>
  <c r="K10" i="43"/>
  <c r="G10" i="43"/>
  <c r="K9" i="43"/>
  <c r="G9" i="43"/>
  <c r="K8" i="43"/>
  <c r="G8" i="43"/>
  <c r="K7" i="43"/>
  <c r="I7" i="43"/>
  <c r="H7" i="43"/>
  <c r="G7" i="43"/>
  <c r="I416" i="42"/>
  <c r="L418" i="42"/>
  <c r="M418" i="42"/>
  <c r="K414" i="42"/>
  <c r="G414" i="42"/>
  <c r="K413" i="42"/>
  <c r="G413" i="42"/>
  <c r="H413" i="42" s="1"/>
  <c r="K412" i="42"/>
  <c r="G412" i="42"/>
  <c r="K411" i="42"/>
  <c r="G411" i="42"/>
  <c r="K409" i="42"/>
  <c r="G409" i="42"/>
  <c r="K407" i="42"/>
  <c r="G407" i="42"/>
  <c r="K406" i="42"/>
  <c r="G406" i="42"/>
  <c r="K404" i="42"/>
  <c r="G404" i="42"/>
  <c r="K403" i="42"/>
  <c r="G403" i="42"/>
  <c r="K402" i="42"/>
  <c r="G402" i="42"/>
  <c r="K400" i="42"/>
  <c r="G400" i="42"/>
  <c r="K399" i="42"/>
  <c r="G399" i="42"/>
  <c r="K397" i="42"/>
  <c r="G397" i="42"/>
  <c r="K396" i="42"/>
  <c r="G396" i="42"/>
  <c r="K395" i="42"/>
  <c r="G395" i="42"/>
  <c r="K393" i="42"/>
  <c r="G393" i="42"/>
  <c r="K392" i="42"/>
  <c r="G392" i="42"/>
  <c r="K391" i="42"/>
  <c r="G391" i="42"/>
  <c r="K390" i="42"/>
  <c r="G390" i="42"/>
  <c r="K389" i="42"/>
  <c r="G389" i="42"/>
  <c r="H389" i="42" s="1"/>
  <c r="K388" i="42"/>
  <c r="G388" i="42"/>
  <c r="K387" i="42"/>
  <c r="G387" i="42"/>
  <c r="K385" i="42"/>
  <c r="G385" i="42"/>
  <c r="K383" i="42"/>
  <c r="G383" i="42"/>
  <c r="K382" i="42"/>
  <c r="G382" i="42"/>
  <c r="K381" i="42"/>
  <c r="G381" i="42"/>
  <c r="K380" i="42"/>
  <c r="G380" i="42"/>
  <c r="K379" i="42"/>
  <c r="G379" i="42"/>
  <c r="K377" i="42"/>
  <c r="G377" i="42"/>
  <c r="K376" i="42"/>
  <c r="G376" i="42"/>
  <c r="K375" i="42"/>
  <c r="G375" i="42"/>
  <c r="K374" i="42"/>
  <c r="G374" i="42"/>
  <c r="H374" i="42" s="1"/>
  <c r="K373" i="42"/>
  <c r="G373" i="42"/>
  <c r="K372" i="42"/>
  <c r="G372" i="42"/>
  <c r="K371" i="42"/>
  <c r="G371" i="42"/>
  <c r="K370" i="42"/>
  <c r="G370" i="42"/>
  <c r="H370" i="42" s="1"/>
  <c r="K369" i="42"/>
  <c r="G369" i="42"/>
  <c r="K368" i="42"/>
  <c r="G368" i="42"/>
  <c r="H368" i="42" s="1"/>
  <c r="K367" i="42"/>
  <c r="G367" i="42"/>
  <c r="K366" i="42"/>
  <c r="G366" i="42"/>
  <c r="K365" i="42"/>
  <c r="G365" i="42"/>
  <c r="K364" i="42"/>
  <c r="G364" i="42"/>
  <c r="K363" i="42"/>
  <c r="G363" i="42"/>
  <c r="K360" i="42"/>
  <c r="G360" i="42"/>
  <c r="K359" i="42"/>
  <c r="G359" i="42"/>
  <c r="K358" i="42"/>
  <c r="G358" i="42"/>
  <c r="K357" i="42"/>
  <c r="G357" i="42"/>
  <c r="K356" i="42"/>
  <c r="G356" i="42"/>
  <c r="H356" i="42" s="1"/>
  <c r="K355" i="42"/>
  <c r="G355" i="42"/>
  <c r="K354" i="42"/>
  <c r="G354" i="42"/>
  <c r="H354" i="42" s="1"/>
  <c r="K353" i="42"/>
  <c r="G353" i="42"/>
  <c r="K352" i="42"/>
  <c r="G352" i="42"/>
  <c r="K351" i="42"/>
  <c r="G351" i="42"/>
  <c r="K350" i="42"/>
  <c r="G350" i="42"/>
  <c r="K349" i="42"/>
  <c r="G349" i="42"/>
  <c r="K348" i="42"/>
  <c r="G348" i="42"/>
  <c r="H348" i="42" s="1"/>
  <c r="K347" i="42"/>
  <c r="G347" i="42"/>
  <c r="K346" i="42"/>
  <c r="G346" i="42"/>
  <c r="K345" i="42"/>
  <c r="G345" i="42"/>
  <c r="K344" i="42"/>
  <c r="G344" i="42"/>
  <c r="H344" i="42" s="1"/>
  <c r="K342" i="42"/>
  <c r="G342" i="42"/>
  <c r="K341" i="42"/>
  <c r="G341" i="42"/>
  <c r="K340" i="42"/>
  <c r="G340" i="42"/>
  <c r="K339" i="42"/>
  <c r="G339" i="42"/>
  <c r="K338" i="42"/>
  <c r="G338" i="42"/>
  <c r="K337" i="42"/>
  <c r="G337" i="42"/>
  <c r="H337" i="42" s="1"/>
  <c r="K336" i="42"/>
  <c r="G336" i="42"/>
  <c r="K335" i="42"/>
  <c r="G335" i="42"/>
  <c r="K334" i="42"/>
  <c r="G334" i="42"/>
  <c r="K333" i="42"/>
  <c r="G333" i="42"/>
  <c r="K332" i="42"/>
  <c r="G332" i="42"/>
  <c r="K331" i="42"/>
  <c r="G331" i="42"/>
  <c r="K330" i="42"/>
  <c r="G330" i="42"/>
  <c r="K329" i="42"/>
  <c r="G329" i="42"/>
  <c r="H329" i="42" s="1"/>
  <c r="K328" i="42"/>
  <c r="G328" i="42"/>
  <c r="K327" i="42"/>
  <c r="G327" i="42"/>
  <c r="K326" i="42"/>
  <c r="G326" i="42"/>
  <c r="K323" i="42"/>
  <c r="G323" i="42"/>
  <c r="K322" i="42"/>
  <c r="G322" i="42"/>
  <c r="H322" i="42" s="1"/>
  <c r="K321" i="42"/>
  <c r="G321" i="42"/>
  <c r="K319" i="42"/>
  <c r="G319" i="42"/>
  <c r="H319" i="42" s="1"/>
  <c r="K318" i="42"/>
  <c r="G318" i="42"/>
  <c r="K316" i="42"/>
  <c r="G316" i="42"/>
  <c r="K314" i="42"/>
  <c r="G314" i="42"/>
  <c r="K313" i="42"/>
  <c r="G313" i="42"/>
  <c r="K311" i="42"/>
  <c r="G311" i="42"/>
  <c r="K310" i="42"/>
  <c r="G310" i="42"/>
  <c r="K309" i="42"/>
  <c r="G309" i="42"/>
  <c r="K308" i="42"/>
  <c r="G308" i="42"/>
  <c r="H308" i="42" s="1"/>
  <c r="K307" i="42"/>
  <c r="G307" i="42"/>
  <c r="K305" i="42"/>
  <c r="G305" i="42"/>
  <c r="H305" i="42" s="1"/>
  <c r="K303" i="42"/>
  <c r="I303" i="42"/>
  <c r="H303" i="42"/>
  <c r="G303" i="42"/>
  <c r="K302" i="42"/>
  <c r="G302" i="42"/>
  <c r="K301" i="42"/>
  <c r="I301" i="42"/>
  <c r="H301" i="42"/>
  <c r="G301" i="42"/>
  <c r="K300" i="42"/>
  <c r="G300" i="42"/>
  <c r="K299" i="42"/>
  <c r="I299" i="42"/>
  <c r="H299" i="42"/>
  <c r="G299" i="42"/>
  <c r="K297" i="42"/>
  <c r="G297" i="42"/>
  <c r="K296" i="42"/>
  <c r="I296" i="42"/>
  <c r="H296" i="42"/>
  <c r="G296" i="42"/>
  <c r="K295" i="42"/>
  <c r="G295" i="42"/>
  <c r="K294" i="42"/>
  <c r="I294" i="42"/>
  <c r="H294" i="42"/>
  <c r="G294" i="42"/>
  <c r="K293" i="42"/>
  <c r="G293" i="42"/>
  <c r="K292" i="42"/>
  <c r="I292" i="42"/>
  <c r="H292" i="42"/>
  <c r="G292" i="42"/>
  <c r="K291" i="42"/>
  <c r="G291" i="42"/>
  <c r="K290" i="42"/>
  <c r="I290" i="42"/>
  <c r="H290" i="42"/>
  <c r="G290" i="42"/>
  <c r="K289" i="42"/>
  <c r="G289" i="42"/>
  <c r="K288" i="42"/>
  <c r="I288" i="42"/>
  <c r="H288" i="42"/>
  <c r="G288" i="42"/>
  <c r="K287" i="42"/>
  <c r="G287" i="42"/>
  <c r="K286" i="42"/>
  <c r="I286" i="42"/>
  <c r="H286" i="42"/>
  <c r="G286" i="42"/>
  <c r="K285" i="42"/>
  <c r="G285" i="42"/>
  <c r="K284" i="42"/>
  <c r="I284" i="42"/>
  <c r="H284" i="42"/>
  <c r="G284" i="42"/>
  <c r="K283" i="42"/>
  <c r="G283" i="42"/>
  <c r="K280" i="42"/>
  <c r="G280" i="42"/>
  <c r="H280" i="42" s="1"/>
  <c r="I280" i="42" s="1"/>
  <c r="K279" i="42"/>
  <c r="G279" i="42"/>
  <c r="K277" i="42"/>
  <c r="G277" i="42"/>
  <c r="H277" i="42" s="1"/>
  <c r="I277" i="42" s="1"/>
  <c r="K276" i="42"/>
  <c r="G276" i="42"/>
  <c r="K274" i="42"/>
  <c r="G274" i="42"/>
  <c r="H274" i="42" s="1"/>
  <c r="I274" i="42" s="1"/>
  <c r="K272" i="42"/>
  <c r="G272" i="42"/>
  <c r="K271" i="42"/>
  <c r="G271" i="42"/>
  <c r="H271" i="42" s="1"/>
  <c r="I271" i="42" s="1"/>
  <c r="K269" i="42"/>
  <c r="G269" i="42"/>
  <c r="K268" i="42"/>
  <c r="G268" i="42"/>
  <c r="H268" i="42" s="1"/>
  <c r="I268" i="42" s="1"/>
  <c r="K267" i="42"/>
  <c r="G267" i="42"/>
  <c r="K265" i="42"/>
  <c r="G265" i="42"/>
  <c r="H265" i="42" s="1"/>
  <c r="I265" i="42" s="1"/>
  <c r="K263" i="42"/>
  <c r="G263" i="42"/>
  <c r="K262" i="42"/>
  <c r="G262" i="42"/>
  <c r="H262" i="42" s="1"/>
  <c r="I262" i="42" s="1"/>
  <c r="K261" i="42"/>
  <c r="G261" i="42"/>
  <c r="K260" i="42"/>
  <c r="G260" i="42"/>
  <c r="H260" i="42" s="1"/>
  <c r="I260" i="42" s="1"/>
  <c r="K258" i="42"/>
  <c r="G258" i="42"/>
  <c r="K257" i="42"/>
  <c r="G257" i="42"/>
  <c r="H257" i="42" s="1"/>
  <c r="I257" i="42" s="1"/>
  <c r="K256" i="42"/>
  <c r="G256" i="42"/>
  <c r="K255" i="42"/>
  <c r="G255" i="42"/>
  <c r="H255" i="42" s="1"/>
  <c r="I255" i="42" s="1"/>
  <c r="K254" i="42"/>
  <c r="G254" i="42"/>
  <c r="K253" i="42"/>
  <c r="G253" i="42"/>
  <c r="H253" i="42" s="1"/>
  <c r="I253" i="42" s="1"/>
  <c r="K252" i="42"/>
  <c r="G252" i="42"/>
  <c r="K251" i="42"/>
  <c r="G251" i="42"/>
  <c r="H251" i="42" s="1"/>
  <c r="I251" i="42" s="1"/>
  <c r="K250" i="42"/>
  <c r="G250" i="42"/>
  <c r="K249" i="42"/>
  <c r="G249" i="42"/>
  <c r="H249" i="42" s="1"/>
  <c r="I249" i="42" s="1"/>
  <c r="K248" i="42"/>
  <c r="G248" i="42"/>
  <c r="K247" i="42"/>
  <c r="G247" i="42"/>
  <c r="H247" i="42" s="1"/>
  <c r="I247" i="42" s="1"/>
  <c r="K246" i="42"/>
  <c r="G246" i="42"/>
  <c r="K245" i="42"/>
  <c r="G245" i="42"/>
  <c r="H245" i="42" s="1"/>
  <c r="I245" i="42" s="1"/>
  <c r="K244" i="42"/>
  <c r="G244" i="42"/>
  <c r="K241" i="42"/>
  <c r="G241" i="42"/>
  <c r="K240" i="42"/>
  <c r="G240" i="42"/>
  <c r="K239" i="42"/>
  <c r="G239" i="42"/>
  <c r="K238" i="42"/>
  <c r="G238" i="42"/>
  <c r="K236" i="42"/>
  <c r="G236" i="42"/>
  <c r="K234" i="42"/>
  <c r="G234" i="42"/>
  <c r="K233" i="42"/>
  <c r="G233" i="42"/>
  <c r="K231" i="42"/>
  <c r="G231" i="42"/>
  <c r="K229" i="42"/>
  <c r="I229" i="42"/>
  <c r="H229" i="42"/>
  <c r="G229" i="42"/>
  <c r="K228" i="42"/>
  <c r="G228" i="42"/>
  <c r="H228" i="42" s="1"/>
  <c r="I228" i="42" s="1"/>
  <c r="K227" i="42"/>
  <c r="I227" i="42"/>
  <c r="H227" i="42"/>
  <c r="G227" i="42"/>
  <c r="K225" i="42"/>
  <c r="G225" i="42"/>
  <c r="H225" i="42" s="1"/>
  <c r="I225" i="42" s="1"/>
  <c r="K224" i="42"/>
  <c r="I224" i="42"/>
  <c r="H224" i="42"/>
  <c r="G224" i="42"/>
  <c r="K222" i="42"/>
  <c r="G222" i="42"/>
  <c r="H222" i="42" s="1"/>
  <c r="I222" i="42" s="1"/>
  <c r="K221" i="42"/>
  <c r="I221" i="42"/>
  <c r="H221" i="42"/>
  <c r="G221" i="42"/>
  <c r="K220" i="42"/>
  <c r="G220" i="42"/>
  <c r="H220" i="42" s="1"/>
  <c r="I220" i="42" s="1"/>
  <c r="K218" i="42"/>
  <c r="G218" i="42"/>
  <c r="K217" i="42"/>
  <c r="G217" i="42"/>
  <c r="H217" i="42" s="1"/>
  <c r="K216" i="42"/>
  <c r="G216" i="42"/>
  <c r="K215" i="42"/>
  <c r="G215" i="42"/>
  <c r="K214" i="42"/>
  <c r="G214" i="42"/>
  <c r="K212" i="42"/>
  <c r="G212" i="42"/>
  <c r="K210" i="42"/>
  <c r="G210" i="42"/>
  <c r="K209" i="42"/>
  <c r="G209" i="42"/>
  <c r="H209" i="42" s="1"/>
  <c r="K208" i="42"/>
  <c r="G208" i="42"/>
  <c r="K207" i="42"/>
  <c r="G207" i="42"/>
  <c r="K206" i="42"/>
  <c r="G206" i="42"/>
  <c r="K205" i="42"/>
  <c r="G205" i="42"/>
  <c r="H205" i="42" s="1"/>
  <c r="K203" i="42"/>
  <c r="G203" i="42"/>
  <c r="K202" i="42"/>
  <c r="G202" i="42"/>
  <c r="H202" i="42" s="1"/>
  <c r="K201" i="42"/>
  <c r="G201" i="42"/>
  <c r="K200" i="42"/>
  <c r="G200" i="42"/>
  <c r="H200" i="42" s="1"/>
  <c r="K199" i="42"/>
  <c r="G199" i="42"/>
  <c r="K198" i="42"/>
  <c r="G198" i="42"/>
  <c r="H198" i="42" s="1"/>
  <c r="K197" i="42"/>
  <c r="G197" i="42"/>
  <c r="K196" i="42"/>
  <c r="G196" i="42"/>
  <c r="K195" i="42"/>
  <c r="G195" i="42"/>
  <c r="K194" i="42"/>
  <c r="G194" i="42"/>
  <c r="H194" i="42" s="1"/>
  <c r="K193" i="42"/>
  <c r="G193" i="42"/>
  <c r="K192" i="42"/>
  <c r="G192" i="42"/>
  <c r="H192" i="42" s="1"/>
  <c r="K191" i="42"/>
  <c r="G191" i="42"/>
  <c r="K190" i="42"/>
  <c r="G190" i="42"/>
  <c r="K189" i="42"/>
  <c r="G189" i="42"/>
  <c r="K186" i="42"/>
  <c r="G186" i="42"/>
  <c r="K185" i="42"/>
  <c r="I185" i="42"/>
  <c r="H185" i="42"/>
  <c r="G185" i="42"/>
  <c r="K184" i="42"/>
  <c r="G184" i="42"/>
  <c r="K183" i="42"/>
  <c r="I183" i="42"/>
  <c r="H183" i="42"/>
  <c r="G183" i="42"/>
  <c r="K182" i="42"/>
  <c r="G182" i="42"/>
  <c r="K180" i="42"/>
  <c r="I180" i="42"/>
  <c r="H180" i="42"/>
  <c r="G180" i="42"/>
  <c r="K179" i="42"/>
  <c r="G179" i="42"/>
  <c r="H179" i="42" s="1"/>
  <c r="I179" i="42" s="1"/>
  <c r="K177" i="42"/>
  <c r="I177" i="42"/>
  <c r="H177" i="42"/>
  <c r="G177" i="42"/>
  <c r="K176" i="42"/>
  <c r="G176" i="42"/>
  <c r="K175" i="42"/>
  <c r="I175" i="42"/>
  <c r="H175" i="42"/>
  <c r="G175" i="42"/>
  <c r="K173" i="42"/>
  <c r="G173" i="42"/>
  <c r="K172" i="42"/>
  <c r="G172" i="42"/>
  <c r="H172" i="42" s="1"/>
  <c r="I172" i="42" s="1"/>
  <c r="K170" i="42"/>
  <c r="G170" i="42"/>
  <c r="K169" i="42"/>
  <c r="G169" i="42"/>
  <c r="H169" i="42" s="1"/>
  <c r="I169" i="42" s="1"/>
  <c r="K168" i="42"/>
  <c r="G168" i="42"/>
  <c r="K167" i="42"/>
  <c r="G167" i="42"/>
  <c r="H167" i="42" s="1"/>
  <c r="I167" i="42" s="1"/>
  <c r="K165" i="42"/>
  <c r="G165" i="42"/>
  <c r="K164" i="42"/>
  <c r="G164" i="42"/>
  <c r="H164" i="42" s="1"/>
  <c r="I164" i="42" s="1"/>
  <c r="K163" i="42"/>
  <c r="G163" i="42"/>
  <c r="K161" i="42"/>
  <c r="G161" i="42"/>
  <c r="H161" i="42" s="1"/>
  <c r="I161" i="42" s="1"/>
  <c r="K160" i="42"/>
  <c r="G160" i="42"/>
  <c r="K159" i="42"/>
  <c r="G159" i="42"/>
  <c r="H159" i="42" s="1"/>
  <c r="I159" i="42" s="1"/>
  <c r="K158" i="42"/>
  <c r="G158" i="42"/>
  <c r="K156" i="42"/>
  <c r="G156" i="42"/>
  <c r="K155" i="42"/>
  <c r="G155" i="42"/>
  <c r="K154" i="42"/>
  <c r="G154" i="42"/>
  <c r="K153" i="42"/>
  <c r="G153" i="42"/>
  <c r="K152" i="42"/>
  <c r="G152" i="42"/>
  <c r="K151" i="42"/>
  <c r="G151" i="42"/>
  <c r="K150" i="42"/>
  <c r="G150" i="42"/>
  <c r="K149" i="42"/>
  <c r="G149" i="42"/>
  <c r="K147" i="42"/>
  <c r="G147" i="42"/>
  <c r="H147" i="42" s="1"/>
  <c r="I147" i="42" s="1"/>
  <c r="K145" i="42"/>
  <c r="G145" i="42"/>
  <c r="K144" i="42"/>
  <c r="G144" i="42"/>
  <c r="H144" i="42" s="1"/>
  <c r="I144" i="42" s="1"/>
  <c r="K143" i="42"/>
  <c r="G143" i="42"/>
  <c r="K142" i="42"/>
  <c r="G142" i="42"/>
  <c r="H142" i="42" s="1"/>
  <c r="I142" i="42" s="1"/>
  <c r="K141" i="42"/>
  <c r="G141" i="42"/>
  <c r="K140" i="42"/>
  <c r="G140" i="42"/>
  <c r="H140" i="42" s="1"/>
  <c r="I140" i="42" s="1"/>
  <c r="K139" i="42"/>
  <c r="G139" i="42"/>
  <c r="K138" i="42"/>
  <c r="G138" i="42"/>
  <c r="H138" i="42" s="1"/>
  <c r="I138" i="42" s="1"/>
  <c r="K137" i="42"/>
  <c r="G137" i="42"/>
  <c r="K135" i="42"/>
  <c r="G135" i="42"/>
  <c r="H135" i="42" s="1"/>
  <c r="I135" i="42" s="1"/>
  <c r="K134" i="42"/>
  <c r="G134" i="42"/>
  <c r="K133" i="42"/>
  <c r="G133" i="42"/>
  <c r="H133" i="42" s="1"/>
  <c r="I133" i="42" s="1"/>
  <c r="K132" i="42"/>
  <c r="G132" i="42"/>
  <c r="K131" i="42"/>
  <c r="G131" i="42"/>
  <c r="H131" i="42" s="1"/>
  <c r="I131" i="42" s="1"/>
  <c r="K130" i="42"/>
  <c r="G130" i="42"/>
  <c r="K129" i="42"/>
  <c r="G129" i="42"/>
  <c r="H129" i="42" s="1"/>
  <c r="I129" i="42" s="1"/>
  <c r="K128" i="42"/>
  <c r="G128" i="42"/>
  <c r="K127" i="42"/>
  <c r="G127" i="42"/>
  <c r="H127" i="42" s="1"/>
  <c r="I127" i="42" s="1"/>
  <c r="K126" i="42"/>
  <c r="G126" i="42"/>
  <c r="K125" i="42"/>
  <c r="G125" i="42"/>
  <c r="H125" i="42" s="1"/>
  <c r="I125" i="42" s="1"/>
  <c r="K124" i="42"/>
  <c r="G124" i="42"/>
  <c r="K123" i="42"/>
  <c r="G123" i="42"/>
  <c r="H123" i="42" s="1"/>
  <c r="I123" i="42" s="1"/>
  <c r="K122" i="42"/>
  <c r="G122" i="42"/>
  <c r="K121" i="42"/>
  <c r="G121" i="42"/>
  <c r="H121" i="42" s="1"/>
  <c r="I121" i="42" s="1"/>
  <c r="K119" i="42"/>
  <c r="G119" i="42"/>
  <c r="K118" i="42"/>
  <c r="G118" i="42"/>
  <c r="K117" i="42"/>
  <c r="G117" i="42"/>
  <c r="K116" i="42"/>
  <c r="G116" i="42"/>
  <c r="K115" i="42"/>
  <c r="G115" i="42"/>
  <c r="K114" i="42"/>
  <c r="G114" i="42"/>
  <c r="K113" i="42"/>
  <c r="G113" i="42"/>
  <c r="K112" i="42"/>
  <c r="G112" i="42"/>
  <c r="K111" i="42"/>
  <c r="G111" i="42"/>
  <c r="K110" i="42"/>
  <c r="G110" i="42"/>
  <c r="K109" i="42"/>
  <c r="G109" i="42"/>
  <c r="K108" i="42"/>
  <c r="G108" i="42"/>
  <c r="K107" i="42"/>
  <c r="G107" i="42"/>
  <c r="K106" i="42"/>
  <c r="G106" i="42"/>
  <c r="K105" i="42"/>
  <c r="G105" i="42"/>
  <c r="K102" i="42"/>
  <c r="G102" i="42"/>
  <c r="K101" i="42"/>
  <c r="G101" i="42"/>
  <c r="H101" i="42" s="1"/>
  <c r="I101" i="42" s="1"/>
  <c r="K100" i="42"/>
  <c r="G100" i="42"/>
  <c r="K99" i="42"/>
  <c r="G99" i="42"/>
  <c r="H99" i="42" s="1"/>
  <c r="I99" i="42" s="1"/>
  <c r="K98" i="42"/>
  <c r="G98" i="42"/>
  <c r="H98" i="42" s="1"/>
  <c r="K96" i="42"/>
  <c r="H96" i="42"/>
  <c r="G96" i="42"/>
  <c r="I96" i="42" s="1"/>
  <c r="K95" i="42"/>
  <c r="G95" i="42"/>
  <c r="K93" i="42"/>
  <c r="H93" i="42"/>
  <c r="G93" i="42"/>
  <c r="I93" i="42" s="1"/>
  <c r="K92" i="42"/>
  <c r="G92" i="42"/>
  <c r="K91" i="42"/>
  <c r="H91" i="42"/>
  <c r="G91" i="42"/>
  <c r="I91" i="42" s="1"/>
  <c r="K89" i="42"/>
  <c r="G89" i="42"/>
  <c r="K88" i="42"/>
  <c r="H88" i="42"/>
  <c r="G88" i="42"/>
  <c r="I88" i="42" s="1"/>
  <c r="K86" i="42"/>
  <c r="G86" i="42"/>
  <c r="K85" i="42"/>
  <c r="H85" i="42"/>
  <c r="G85" i="42"/>
  <c r="I85" i="42" s="1"/>
  <c r="K84" i="42"/>
  <c r="G84" i="42"/>
  <c r="K83" i="42"/>
  <c r="H83" i="42"/>
  <c r="G83" i="42"/>
  <c r="I83" i="42" s="1"/>
  <c r="K81" i="42"/>
  <c r="G81" i="42"/>
  <c r="H81" i="42" s="1"/>
  <c r="K80" i="42"/>
  <c r="G80" i="42"/>
  <c r="H80" i="42" s="1"/>
  <c r="I80" i="42" s="1"/>
  <c r="K79" i="42"/>
  <c r="G79" i="42"/>
  <c r="K77" i="42"/>
  <c r="G77" i="42"/>
  <c r="H77" i="42" s="1"/>
  <c r="I77" i="42" s="1"/>
  <c r="K76" i="42"/>
  <c r="G76" i="42"/>
  <c r="H76" i="42" s="1"/>
  <c r="K75" i="42"/>
  <c r="G75" i="42"/>
  <c r="H75" i="42" s="1"/>
  <c r="I75" i="42" s="1"/>
  <c r="K74" i="42"/>
  <c r="G74" i="42"/>
  <c r="H74" i="42" s="1"/>
  <c r="K72" i="42"/>
  <c r="G72" i="42"/>
  <c r="H72" i="42" s="1"/>
  <c r="I72" i="42" s="1"/>
  <c r="K71" i="42"/>
  <c r="G71" i="42"/>
  <c r="H71" i="42" s="1"/>
  <c r="K70" i="42"/>
  <c r="G70" i="42"/>
  <c r="H70" i="42" s="1"/>
  <c r="I70" i="42" s="1"/>
  <c r="K69" i="42"/>
  <c r="G69" i="42"/>
  <c r="K68" i="42"/>
  <c r="G68" i="42"/>
  <c r="H68" i="42" s="1"/>
  <c r="I68" i="42" s="1"/>
  <c r="K67" i="42"/>
  <c r="G67" i="42"/>
  <c r="K65" i="42"/>
  <c r="G65" i="42"/>
  <c r="H65" i="42" s="1"/>
  <c r="I65" i="42" s="1"/>
  <c r="K63" i="42"/>
  <c r="G63" i="42"/>
  <c r="H63" i="42" s="1"/>
  <c r="K62" i="42"/>
  <c r="G62" i="42"/>
  <c r="H62" i="42" s="1"/>
  <c r="I62" i="42" s="1"/>
  <c r="K61" i="42"/>
  <c r="G61" i="42"/>
  <c r="H61" i="42" s="1"/>
  <c r="K60" i="42"/>
  <c r="G60" i="42"/>
  <c r="H60" i="42" s="1"/>
  <c r="I60" i="42" s="1"/>
  <c r="K59" i="42"/>
  <c r="G59" i="42"/>
  <c r="H59" i="42" s="1"/>
  <c r="K58" i="42"/>
  <c r="G58" i="42"/>
  <c r="H58" i="42" s="1"/>
  <c r="I58" i="42" s="1"/>
  <c r="K57" i="42"/>
  <c r="G57" i="42"/>
  <c r="H57" i="42" s="1"/>
  <c r="K55" i="42"/>
  <c r="G55" i="42"/>
  <c r="H55" i="42" s="1"/>
  <c r="I55" i="42" s="1"/>
  <c r="K54" i="42"/>
  <c r="G54" i="42"/>
  <c r="H54" i="42" s="1"/>
  <c r="K53" i="42"/>
  <c r="G53" i="42"/>
  <c r="H53" i="42" s="1"/>
  <c r="I53" i="42" s="1"/>
  <c r="K52" i="42"/>
  <c r="G52" i="42"/>
  <c r="H52" i="42" s="1"/>
  <c r="K51" i="42"/>
  <c r="G51" i="42"/>
  <c r="H51" i="42" s="1"/>
  <c r="I51" i="42" s="1"/>
  <c r="K50" i="42"/>
  <c r="G50" i="42"/>
  <c r="H50" i="42" s="1"/>
  <c r="K49" i="42"/>
  <c r="G49" i="42"/>
  <c r="H49" i="42" s="1"/>
  <c r="I49" i="42" s="1"/>
  <c r="K48" i="42"/>
  <c r="G48" i="42"/>
  <c r="H48" i="42" s="1"/>
  <c r="K47" i="42"/>
  <c r="G47" i="42"/>
  <c r="H47" i="42" s="1"/>
  <c r="I47" i="42" s="1"/>
  <c r="K46" i="42"/>
  <c r="G46" i="42"/>
  <c r="H46" i="42" s="1"/>
  <c r="K45" i="42"/>
  <c r="G45" i="42"/>
  <c r="H45" i="42" s="1"/>
  <c r="I45" i="42" s="1"/>
  <c r="K44" i="42"/>
  <c r="G44" i="42"/>
  <c r="H44" i="42" s="1"/>
  <c r="K43" i="42"/>
  <c r="G43" i="42"/>
  <c r="H43" i="42" s="1"/>
  <c r="I43" i="42" s="1"/>
  <c r="K42" i="42"/>
  <c r="G42" i="42"/>
  <c r="H42" i="42" s="1"/>
  <c r="K41" i="42"/>
  <c r="G41" i="42"/>
  <c r="H41" i="42" s="1"/>
  <c r="I41" i="42" s="1"/>
  <c r="K39" i="42"/>
  <c r="G39" i="42"/>
  <c r="H39" i="42" s="1"/>
  <c r="K38" i="42"/>
  <c r="G38" i="42"/>
  <c r="H38" i="42" s="1"/>
  <c r="I38" i="42" s="1"/>
  <c r="K37" i="42"/>
  <c r="H37" i="42"/>
  <c r="G37" i="42"/>
  <c r="I37" i="42" s="1"/>
  <c r="K36" i="42"/>
  <c r="G36" i="42"/>
  <c r="H36" i="42" s="1"/>
  <c r="I36" i="42" s="1"/>
  <c r="K35" i="42"/>
  <c r="G35" i="42"/>
  <c r="K34" i="42"/>
  <c r="G34" i="42"/>
  <c r="H34" i="42" s="1"/>
  <c r="I34" i="42" s="1"/>
  <c r="K33" i="42"/>
  <c r="G33" i="42"/>
  <c r="H33" i="42" s="1"/>
  <c r="K32" i="42"/>
  <c r="G32" i="42"/>
  <c r="H32" i="42" s="1"/>
  <c r="I32" i="42" s="1"/>
  <c r="K31" i="42"/>
  <c r="G31" i="42"/>
  <c r="H31" i="42" s="1"/>
  <c r="K30" i="42"/>
  <c r="G30" i="42"/>
  <c r="H30" i="42" s="1"/>
  <c r="I30" i="42" s="1"/>
  <c r="K29" i="42"/>
  <c r="G29" i="42"/>
  <c r="H29" i="42" s="1"/>
  <c r="K28" i="42"/>
  <c r="G28" i="42"/>
  <c r="H28" i="42" s="1"/>
  <c r="I28" i="42" s="1"/>
  <c r="K27" i="42"/>
  <c r="G27" i="42"/>
  <c r="H27" i="42" s="1"/>
  <c r="K26" i="42"/>
  <c r="G26" i="42"/>
  <c r="H26" i="42" s="1"/>
  <c r="I26" i="42" s="1"/>
  <c r="K25" i="42"/>
  <c r="G25" i="42"/>
  <c r="H25" i="42" s="1"/>
  <c r="K22" i="42"/>
  <c r="G22" i="42"/>
  <c r="H22" i="42" s="1"/>
  <c r="I22" i="42" s="1"/>
  <c r="K20" i="42"/>
  <c r="G20" i="42"/>
  <c r="H20" i="42" s="1"/>
  <c r="K19" i="42"/>
  <c r="G19" i="42"/>
  <c r="H19" i="42" s="1"/>
  <c r="I19" i="42" s="1"/>
  <c r="K18" i="42"/>
  <c r="G18" i="42"/>
  <c r="H18" i="42" s="1"/>
  <c r="K17" i="42"/>
  <c r="G17" i="42"/>
  <c r="H17" i="42" s="1"/>
  <c r="I17" i="42" s="1"/>
  <c r="K16" i="42"/>
  <c r="G16" i="42"/>
  <c r="H16" i="42" s="1"/>
  <c r="K15" i="42"/>
  <c r="G15" i="42"/>
  <c r="H15" i="42" s="1"/>
  <c r="I15" i="42" s="1"/>
  <c r="K13" i="42"/>
  <c r="G13" i="42"/>
  <c r="H13" i="42" s="1"/>
  <c r="K12" i="42"/>
  <c r="G12" i="42"/>
  <c r="H12" i="42" s="1"/>
  <c r="I12" i="42" s="1"/>
  <c r="K11" i="42"/>
  <c r="G11" i="42"/>
  <c r="H11" i="42" s="1"/>
  <c r="K10" i="42"/>
  <c r="G10" i="42"/>
  <c r="H10" i="42" s="1"/>
  <c r="I10" i="42" s="1"/>
  <c r="K9" i="42"/>
  <c r="G9" i="42"/>
  <c r="K8" i="42"/>
  <c r="G8" i="42"/>
  <c r="H8" i="42" s="1"/>
  <c r="I8" i="42" s="1"/>
  <c r="K7" i="42"/>
  <c r="I7" i="42"/>
  <c r="H7" i="42"/>
  <c r="G7" i="42"/>
  <c r="M439" i="35"/>
  <c r="L439" i="35"/>
  <c r="K439" i="35"/>
  <c r="I437" i="35"/>
  <c r="I227" i="35"/>
  <c r="I277" i="35"/>
  <c r="K435" i="35"/>
  <c r="G435" i="35"/>
  <c r="H435" i="35" s="1"/>
  <c r="I435" i="35" s="1"/>
  <c r="K434" i="35"/>
  <c r="G434" i="35"/>
  <c r="K432" i="35"/>
  <c r="G432" i="35"/>
  <c r="H432" i="35" s="1"/>
  <c r="I432" i="35" s="1"/>
  <c r="K431" i="35"/>
  <c r="G431" i="35"/>
  <c r="K430" i="35"/>
  <c r="G430" i="35"/>
  <c r="H430" i="35" s="1"/>
  <c r="I430" i="35" s="1"/>
  <c r="K429" i="35"/>
  <c r="G429" i="35"/>
  <c r="K428" i="35"/>
  <c r="G428" i="35"/>
  <c r="H428" i="35" s="1"/>
  <c r="I428" i="35" s="1"/>
  <c r="K426" i="35"/>
  <c r="G426" i="35"/>
  <c r="K425" i="35"/>
  <c r="G425" i="35"/>
  <c r="H425" i="35" s="1"/>
  <c r="I425" i="35" s="1"/>
  <c r="K424" i="35"/>
  <c r="G424" i="35"/>
  <c r="K423" i="35"/>
  <c r="G423" i="35"/>
  <c r="H423" i="35" s="1"/>
  <c r="I423" i="35" s="1"/>
  <c r="K422" i="35"/>
  <c r="G422" i="35"/>
  <c r="K421" i="35"/>
  <c r="G421" i="35"/>
  <c r="H421" i="35" s="1"/>
  <c r="I421" i="35" s="1"/>
  <c r="K420" i="35"/>
  <c r="G420" i="35"/>
  <c r="K417" i="35"/>
  <c r="I417" i="35"/>
  <c r="H417" i="35"/>
  <c r="G417" i="35"/>
  <c r="K416" i="35"/>
  <c r="G416" i="35"/>
  <c r="K415" i="35"/>
  <c r="I415" i="35"/>
  <c r="H415" i="35"/>
  <c r="G415" i="35"/>
  <c r="K414" i="35"/>
  <c r="G414" i="35"/>
  <c r="K412" i="35"/>
  <c r="I412" i="35"/>
  <c r="H412" i="35"/>
  <c r="G412" i="35"/>
  <c r="K410" i="35"/>
  <c r="G410" i="35"/>
  <c r="K409" i="35"/>
  <c r="G409" i="35"/>
  <c r="H409" i="35" s="1"/>
  <c r="I409" i="35" s="1"/>
  <c r="K407" i="35"/>
  <c r="G407" i="35"/>
  <c r="K406" i="35"/>
  <c r="G406" i="35"/>
  <c r="H406" i="35" s="1"/>
  <c r="I406" i="35" s="1"/>
  <c r="K405" i="35"/>
  <c r="G405" i="35"/>
  <c r="K403" i="35"/>
  <c r="G403" i="35"/>
  <c r="H403" i="35" s="1"/>
  <c r="I403" i="35" s="1"/>
  <c r="K402" i="35"/>
  <c r="G402" i="35"/>
  <c r="K400" i="35"/>
  <c r="G400" i="35"/>
  <c r="H400" i="35" s="1"/>
  <c r="I400" i="35" s="1"/>
  <c r="K399" i="35"/>
  <c r="G399" i="35"/>
  <c r="K398" i="35"/>
  <c r="G398" i="35"/>
  <c r="H398" i="35" s="1"/>
  <c r="I398" i="35" s="1"/>
  <c r="K396" i="35"/>
  <c r="G396" i="35"/>
  <c r="H396" i="35" s="1"/>
  <c r="I396" i="35" s="1"/>
  <c r="K395" i="35"/>
  <c r="G395" i="35"/>
  <c r="K394" i="35"/>
  <c r="G394" i="35"/>
  <c r="H394" i="35" s="1"/>
  <c r="I394" i="35" s="1"/>
  <c r="K393" i="35"/>
  <c r="G393" i="35"/>
  <c r="K392" i="35"/>
  <c r="G392" i="35"/>
  <c r="H392" i="35" s="1"/>
  <c r="I392" i="35" s="1"/>
  <c r="K391" i="35"/>
  <c r="G391" i="35"/>
  <c r="K390" i="35"/>
  <c r="G390" i="35"/>
  <c r="H390" i="35" s="1"/>
  <c r="I390" i="35" s="1"/>
  <c r="K388" i="35"/>
  <c r="G388" i="35"/>
  <c r="K386" i="35"/>
  <c r="G386" i="35"/>
  <c r="K385" i="35"/>
  <c r="G385" i="35"/>
  <c r="K384" i="35"/>
  <c r="G384" i="35"/>
  <c r="K383" i="35"/>
  <c r="G383" i="35"/>
  <c r="K382" i="35"/>
  <c r="G382" i="35"/>
  <c r="K380" i="35"/>
  <c r="G380" i="35"/>
  <c r="K379" i="35"/>
  <c r="G379" i="35"/>
  <c r="H379" i="35" s="1"/>
  <c r="I379" i="35" s="1"/>
  <c r="K378" i="35"/>
  <c r="G378" i="35"/>
  <c r="H378" i="35" s="1"/>
  <c r="K377" i="35"/>
  <c r="G377" i="35"/>
  <c r="H377" i="35" s="1"/>
  <c r="I377" i="35" s="1"/>
  <c r="K376" i="35"/>
  <c r="G376" i="35"/>
  <c r="H376" i="35" s="1"/>
  <c r="K375" i="35"/>
  <c r="G375" i="35"/>
  <c r="H375" i="35" s="1"/>
  <c r="I375" i="35" s="1"/>
  <c r="K374" i="35"/>
  <c r="G374" i="35"/>
  <c r="K373" i="35"/>
  <c r="G373" i="35"/>
  <c r="H373" i="35" s="1"/>
  <c r="I373" i="35" s="1"/>
  <c r="K372" i="35"/>
  <c r="G372" i="35"/>
  <c r="K371" i="35"/>
  <c r="G371" i="35"/>
  <c r="H371" i="35" s="1"/>
  <c r="I371" i="35" s="1"/>
  <c r="K370" i="35"/>
  <c r="G370" i="35"/>
  <c r="K369" i="35"/>
  <c r="G369" i="35"/>
  <c r="H369" i="35" s="1"/>
  <c r="I369" i="35" s="1"/>
  <c r="K368" i="35"/>
  <c r="G368" i="35"/>
  <c r="H368" i="35" s="1"/>
  <c r="K367" i="35"/>
  <c r="G367" i="35"/>
  <c r="H367" i="35" s="1"/>
  <c r="I367" i="35" s="1"/>
  <c r="K366" i="35"/>
  <c r="G366" i="35"/>
  <c r="K363" i="35"/>
  <c r="G363" i="35"/>
  <c r="K362" i="35"/>
  <c r="G362" i="35"/>
  <c r="K361" i="35"/>
  <c r="G361" i="35"/>
  <c r="K360" i="35"/>
  <c r="G360" i="35"/>
  <c r="K359" i="35"/>
  <c r="G359" i="35"/>
  <c r="K358" i="35"/>
  <c r="G358" i="35"/>
  <c r="K357" i="35"/>
  <c r="G357" i="35"/>
  <c r="K356" i="35"/>
  <c r="G356" i="35"/>
  <c r="K355" i="35"/>
  <c r="G355" i="35"/>
  <c r="K354" i="35"/>
  <c r="G354" i="35"/>
  <c r="K353" i="35"/>
  <c r="G353" i="35"/>
  <c r="K352" i="35"/>
  <c r="G352" i="35"/>
  <c r="K351" i="35"/>
  <c r="G351" i="35"/>
  <c r="K350" i="35"/>
  <c r="G350" i="35"/>
  <c r="K349" i="35"/>
  <c r="G349" i="35"/>
  <c r="K348" i="35"/>
  <c r="G348" i="35"/>
  <c r="K347" i="35"/>
  <c r="G347" i="35"/>
  <c r="K345" i="35"/>
  <c r="G345" i="35"/>
  <c r="H345" i="35" s="1"/>
  <c r="I345" i="35" s="1"/>
  <c r="K344" i="35"/>
  <c r="G344" i="35"/>
  <c r="K343" i="35"/>
  <c r="G343" i="35"/>
  <c r="H343" i="35" s="1"/>
  <c r="I343" i="35" s="1"/>
  <c r="K342" i="35"/>
  <c r="G342" i="35"/>
  <c r="K341" i="35"/>
  <c r="G341" i="35"/>
  <c r="H341" i="35" s="1"/>
  <c r="I341" i="35" s="1"/>
  <c r="K340" i="35"/>
  <c r="G340" i="35"/>
  <c r="K339" i="35"/>
  <c r="G339" i="35"/>
  <c r="H339" i="35" s="1"/>
  <c r="I339" i="35" s="1"/>
  <c r="K338" i="35"/>
  <c r="G338" i="35"/>
  <c r="K337" i="35"/>
  <c r="G337" i="35"/>
  <c r="H337" i="35" s="1"/>
  <c r="I337" i="35" s="1"/>
  <c r="K336" i="35"/>
  <c r="G336" i="35"/>
  <c r="K335" i="35"/>
  <c r="G335" i="35"/>
  <c r="H335" i="35" s="1"/>
  <c r="I335" i="35" s="1"/>
  <c r="K334" i="35"/>
  <c r="G334" i="35"/>
  <c r="K333" i="35"/>
  <c r="G333" i="35"/>
  <c r="H333" i="35" s="1"/>
  <c r="I333" i="35" s="1"/>
  <c r="K332" i="35"/>
  <c r="G332" i="35"/>
  <c r="K331" i="35"/>
  <c r="G331" i="35"/>
  <c r="H331" i="35" s="1"/>
  <c r="I331" i="35" s="1"/>
  <c r="K330" i="35"/>
  <c r="G330" i="35"/>
  <c r="K329" i="35"/>
  <c r="G329" i="35"/>
  <c r="H329" i="35" s="1"/>
  <c r="I329" i="35" s="1"/>
  <c r="K326" i="35"/>
  <c r="G326" i="35"/>
  <c r="H326" i="35" s="1"/>
  <c r="I326" i="35" s="1"/>
  <c r="K325" i="35"/>
  <c r="G325" i="35"/>
  <c r="K324" i="35"/>
  <c r="G324" i="35"/>
  <c r="H324" i="35" s="1"/>
  <c r="I324" i="35" s="1"/>
  <c r="K322" i="35"/>
  <c r="G322" i="35"/>
  <c r="K321" i="35"/>
  <c r="G321" i="35"/>
  <c r="K319" i="35"/>
  <c r="G319" i="35"/>
  <c r="H319" i="35" s="1"/>
  <c r="I319" i="35" s="1"/>
  <c r="K317" i="35"/>
  <c r="G317" i="35"/>
  <c r="K316" i="35"/>
  <c r="G316" i="35"/>
  <c r="K314" i="35"/>
  <c r="G314" i="35"/>
  <c r="H314" i="35" s="1"/>
  <c r="I314" i="35" s="1"/>
  <c r="K313" i="35"/>
  <c r="G313" i="35"/>
  <c r="K312" i="35"/>
  <c r="G312" i="35"/>
  <c r="H312" i="35" s="1"/>
  <c r="I312" i="35" s="1"/>
  <c r="K311" i="35"/>
  <c r="G311" i="35"/>
  <c r="K310" i="35"/>
  <c r="G310" i="35"/>
  <c r="H310" i="35" s="1"/>
  <c r="I310" i="35" s="1"/>
  <c r="K308" i="35"/>
  <c r="G308" i="35"/>
  <c r="H308" i="35" s="1"/>
  <c r="I308" i="35" s="1"/>
  <c r="K306" i="35"/>
  <c r="G306" i="35"/>
  <c r="H306" i="35" s="1"/>
  <c r="I306" i="35" s="1"/>
  <c r="K305" i="35"/>
  <c r="H305" i="35"/>
  <c r="I305" i="35" s="1"/>
  <c r="G305" i="35"/>
  <c r="K304" i="35"/>
  <c r="G304" i="35"/>
  <c r="K303" i="35"/>
  <c r="H303" i="35"/>
  <c r="I303" i="35" s="1"/>
  <c r="G303" i="35"/>
  <c r="K302" i="35"/>
  <c r="G302" i="35"/>
  <c r="K300" i="35"/>
  <c r="H300" i="35"/>
  <c r="I300" i="35" s="1"/>
  <c r="G300" i="35"/>
  <c r="K299" i="35"/>
  <c r="G299" i="35"/>
  <c r="K298" i="35"/>
  <c r="H298" i="35"/>
  <c r="I298" i="35" s="1"/>
  <c r="G298" i="35"/>
  <c r="K297" i="35"/>
  <c r="G297" i="35"/>
  <c r="K296" i="35"/>
  <c r="H296" i="35"/>
  <c r="I296" i="35" s="1"/>
  <c r="G296" i="35"/>
  <c r="K295" i="35"/>
  <c r="G295" i="35"/>
  <c r="K294" i="35"/>
  <c r="H294" i="35"/>
  <c r="I294" i="35" s="1"/>
  <c r="G294" i="35"/>
  <c r="K293" i="35"/>
  <c r="G293" i="35"/>
  <c r="K292" i="35"/>
  <c r="H292" i="35"/>
  <c r="I292" i="35" s="1"/>
  <c r="G292" i="35"/>
  <c r="K291" i="35"/>
  <c r="G291" i="35"/>
  <c r="K290" i="35"/>
  <c r="H290" i="35"/>
  <c r="I290" i="35" s="1"/>
  <c r="G290" i="35"/>
  <c r="K289" i="35"/>
  <c r="G289" i="35"/>
  <c r="K288" i="35"/>
  <c r="H288" i="35"/>
  <c r="I288" i="35" s="1"/>
  <c r="G288" i="35"/>
  <c r="K287" i="35"/>
  <c r="G287" i="35"/>
  <c r="K286" i="35"/>
  <c r="H286" i="35"/>
  <c r="I286" i="35" s="1"/>
  <c r="G286" i="35"/>
  <c r="K283" i="35"/>
  <c r="G283" i="35"/>
  <c r="H283" i="35" s="1"/>
  <c r="I283" i="35" s="1"/>
  <c r="K282" i="35"/>
  <c r="G282" i="35"/>
  <c r="K280" i="35"/>
  <c r="G280" i="35"/>
  <c r="H280" i="35" s="1"/>
  <c r="I280" i="35" s="1"/>
  <c r="K279" i="35"/>
  <c r="G279" i="35"/>
  <c r="H279" i="35" s="1"/>
  <c r="I279" i="35" s="1"/>
  <c r="K277" i="35"/>
  <c r="G277" i="35"/>
  <c r="K275" i="35"/>
  <c r="G275" i="35"/>
  <c r="K274" i="35"/>
  <c r="G274" i="35"/>
  <c r="K272" i="35"/>
  <c r="G272" i="35"/>
  <c r="H272" i="35" s="1"/>
  <c r="I272" i="35" s="1"/>
  <c r="K271" i="35"/>
  <c r="G271" i="35"/>
  <c r="K270" i="35"/>
  <c r="G270" i="35"/>
  <c r="H270" i="35" s="1"/>
  <c r="I270" i="35" s="1"/>
  <c r="K268" i="35"/>
  <c r="G268" i="35"/>
  <c r="K266" i="35"/>
  <c r="G266" i="35"/>
  <c r="H266" i="35" s="1"/>
  <c r="I266" i="35" s="1"/>
  <c r="K265" i="35"/>
  <c r="G265" i="35"/>
  <c r="K264" i="35"/>
  <c r="G264" i="35"/>
  <c r="H264" i="35" s="1"/>
  <c r="I264" i="35" s="1"/>
  <c r="K263" i="35"/>
  <c r="G263" i="35"/>
  <c r="K261" i="35"/>
  <c r="G261" i="35"/>
  <c r="K260" i="35"/>
  <c r="G260" i="35"/>
  <c r="K259" i="35"/>
  <c r="G259" i="35"/>
  <c r="K258" i="35"/>
  <c r="G258" i="35"/>
  <c r="K257" i="35"/>
  <c r="G257" i="35"/>
  <c r="K256" i="35"/>
  <c r="G256" i="35"/>
  <c r="K255" i="35"/>
  <c r="G255" i="35"/>
  <c r="K254" i="35"/>
  <c r="G254" i="35"/>
  <c r="K253" i="35"/>
  <c r="G253" i="35"/>
  <c r="K252" i="35"/>
  <c r="G252" i="35"/>
  <c r="K251" i="35"/>
  <c r="G251" i="35"/>
  <c r="K250" i="35"/>
  <c r="G250" i="35"/>
  <c r="K249" i="35"/>
  <c r="G249" i="35"/>
  <c r="K248" i="35"/>
  <c r="G248" i="35"/>
  <c r="K247" i="35"/>
  <c r="G247" i="35"/>
  <c r="K244" i="35"/>
  <c r="G244" i="35"/>
  <c r="K243" i="35"/>
  <c r="G243" i="35"/>
  <c r="H243" i="35" s="1"/>
  <c r="K242" i="35"/>
  <c r="G242" i="35"/>
  <c r="K241" i="35"/>
  <c r="G241" i="35"/>
  <c r="K239" i="35"/>
  <c r="G239" i="35"/>
  <c r="H239" i="35" s="1"/>
  <c r="I239" i="35" s="1"/>
  <c r="K237" i="35"/>
  <c r="G237" i="35"/>
  <c r="H237" i="35" s="1"/>
  <c r="I237" i="35" s="1"/>
  <c r="K236" i="35"/>
  <c r="G236" i="35"/>
  <c r="K234" i="35"/>
  <c r="G234" i="35"/>
  <c r="K232" i="35"/>
  <c r="G232" i="35"/>
  <c r="K231" i="35"/>
  <c r="G231" i="35"/>
  <c r="K230" i="35"/>
  <c r="G230" i="35"/>
  <c r="K228" i="35"/>
  <c r="G228" i="35"/>
  <c r="H228" i="35" s="1"/>
  <c r="I228" i="35" s="1"/>
  <c r="K227" i="35"/>
  <c r="G227" i="35"/>
  <c r="K225" i="35"/>
  <c r="G225" i="35"/>
  <c r="H225" i="35" s="1"/>
  <c r="I225" i="35" s="1"/>
  <c r="K224" i="35"/>
  <c r="G224" i="35"/>
  <c r="K223" i="35"/>
  <c r="G223" i="35"/>
  <c r="H223" i="35" s="1"/>
  <c r="I223" i="35" s="1"/>
  <c r="K221" i="35"/>
  <c r="G221" i="35"/>
  <c r="K220" i="35"/>
  <c r="G220" i="35"/>
  <c r="K219" i="35"/>
  <c r="G219" i="35"/>
  <c r="K218" i="35"/>
  <c r="G218" i="35"/>
  <c r="H218" i="35" s="1"/>
  <c r="K217" i="35"/>
  <c r="G217" i="35"/>
  <c r="K215" i="35"/>
  <c r="G215" i="35"/>
  <c r="K213" i="35"/>
  <c r="G213" i="35"/>
  <c r="H213" i="35" s="1"/>
  <c r="K212" i="35"/>
  <c r="G212" i="35"/>
  <c r="K211" i="35"/>
  <c r="G211" i="35"/>
  <c r="H211" i="35" s="1"/>
  <c r="K210" i="35"/>
  <c r="G210" i="35"/>
  <c r="K209" i="35"/>
  <c r="G209" i="35"/>
  <c r="H209" i="35" s="1"/>
  <c r="K208" i="35"/>
  <c r="G208" i="35"/>
  <c r="K206" i="35"/>
  <c r="G206" i="35"/>
  <c r="K205" i="35"/>
  <c r="G205" i="35"/>
  <c r="K204" i="35"/>
  <c r="G204" i="35"/>
  <c r="K203" i="35"/>
  <c r="G203" i="35"/>
  <c r="K202" i="35"/>
  <c r="G202" i="35"/>
  <c r="K201" i="35"/>
  <c r="G201" i="35"/>
  <c r="K200" i="35"/>
  <c r="G200" i="35"/>
  <c r="K199" i="35"/>
  <c r="G199" i="35"/>
  <c r="K198" i="35"/>
  <c r="G198" i="35"/>
  <c r="K197" i="35"/>
  <c r="G197" i="35"/>
  <c r="K196" i="35"/>
  <c r="G196" i="35"/>
  <c r="K195" i="35"/>
  <c r="G195" i="35"/>
  <c r="K194" i="35"/>
  <c r="G194" i="35"/>
  <c r="K193" i="35"/>
  <c r="G193" i="35"/>
  <c r="K192" i="35"/>
  <c r="G192" i="35"/>
  <c r="K189" i="35"/>
  <c r="G189" i="35"/>
  <c r="H189" i="35" s="1"/>
  <c r="I189" i="35" s="1"/>
  <c r="K188" i="35"/>
  <c r="G188" i="35"/>
  <c r="K187" i="35"/>
  <c r="G187" i="35"/>
  <c r="H187" i="35" s="1"/>
  <c r="I187" i="35" s="1"/>
  <c r="K186" i="35"/>
  <c r="G186" i="35"/>
  <c r="K185" i="35"/>
  <c r="G185" i="35"/>
  <c r="H185" i="35" s="1"/>
  <c r="I185" i="35" s="1"/>
  <c r="K183" i="35"/>
  <c r="G183" i="35"/>
  <c r="H183" i="35" s="1"/>
  <c r="I183" i="35" s="1"/>
  <c r="K182" i="35"/>
  <c r="G182" i="35"/>
  <c r="H182" i="35" s="1"/>
  <c r="I182" i="35" s="1"/>
  <c r="K180" i="35"/>
  <c r="G180" i="35"/>
  <c r="H180" i="35" s="1"/>
  <c r="I180" i="35" s="1"/>
  <c r="K179" i="35"/>
  <c r="G179" i="35"/>
  <c r="K178" i="35"/>
  <c r="G178" i="35"/>
  <c r="H178" i="35" s="1"/>
  <c r="I178" i="35" s="1"/>
  <c r="K176" i="35"/>
  <c r="G176" i="35"/>
  <c r="H176" i="35" s="1"/>
  <c r="I176" i="35" s="1"/>
  <c r="K175" i="35"/>
  <c r="G175" i="35"/>
  <c r="H175" i="35" s="1"/>
  <c r="I175" i="35" s="1"/>
  <c r="K173" i="35"/>
  <c r="G173" i="35"/>
  <c r="K172" i="35"/>
  <c r="G172" i="35"/>
  <c r="K171" i="35"/>
  <c r="G171" i="35"/>
  <c r="K170" i="35"/>
  <c r="G170" i="35"/>
  <c r="K168" i="35"/>
  <c r="H168" i="35"/>
  <c r="G168" i="35"/>
  <c r="I168" i="35" s="1"/>
  <c r="K167" i="35"/>
  <c r="G167" i="35"/>
  <c r="H167" i="35" s="1"/>
  <c r="I167" i="35" s="1"/>
  <c r="K166" i="35"/>
  <c r="G166" i="35"/>
  <c r="H166" i="35" s="1"/>
  <c r="I166" i="35" s="1"/>
  <c r="K164" i="35"/>
  <c r="G164" i="35"/>
  <c r="K163" i="35"/>
  <c r="G163" i="35"/>
  <c r="K162" i="35"/>
  <c r="G162" i="35"/>
  <c r="K161" i="35"/>
  <c r="G161" i="35"/>
  <c r="H161" i="35" s="1"/>
  <c r="K159" i="35"/>
  <c r="G159" i="35"/>
  <c r="H159" i="35" s="1"/>
  <c r="I159" i="35" s="1"/>
  <c r="K158" i="35"/>
  <c r="G158" i="35"/>
  <c r="H158" i="35" s="1"/>
  <c r="I158" i="35" s="1"/>
  <c r="K157" i="35"/>
  <c r="G157" i="35"/>
  <c r="H157" i="35" s="1"/>
  <c r="I157" i="35" s="1"/>
  <c r="K156" i="35"/>
  <c r="G156" i="35"/>
  <c r="H156" i="35" s="1"/>
  <c r="I156" i="35" s="1"/>
  <c r="K155" i="35"/>
  <c r="G155" i="35"/>
  <c r="H155" i="35" s="1"/>
  <c r="I155" i="35" s="1"/>
  <c r="K154" i="35"/>
  <c r="G154" i="35"/>
  <c r="H154" i="35" s="1"/>
  <c r="I154" i="35" s="1"/>
  <c r="K153" i="35"/>
  <c r="G153" i="35"/>
  <c r="H153" i="35" s="1"/>
  <c r="I153" i="35" s="1"/>
  <c r="K152" i="35"/>
  <c r="G152" i="35"/>
  <c r="H152" i="35" s="1"/>
  <c r="I152" i="35" s="1"/>
  <c r="K150" i="35"/>
  <c r="G150" i="35"/>
  <c r="K148" i="35"/>
  <c r="G148" i="35"/>
  <c r="K147" i="35"/>
  <c r="G147" i="35"/>
  <c r="K146" i="35"/>
  <c r="G146" i="35"/>
  <c r="K145" i="35"/>
  <c r="G145" i="35"/>
  <c r="K144" i="35"/>
  <c r="G144" i="35"/>
  <c r="K143" i="35"/>
  <c r="G143" i="35"/>
  <c r="K142" i="35"/>
  <c r="G142" i="35"/>
  <c r="K141" i="35"/>
  <c r="G141" i="35"/>
  <c r="H141" i="35" s="1"/>
  <c r="K140" i="35"/>
  <c r="G140" i="35"/>
  <c r="K138" i="35"/>
  <c r="G138" i="35"/>
  <c r="K137" i="35"/>
  <c r="G137" i="35"/>
  <c r="H137" i="35" s="1"/>
  <c r="I137" i="35" s="1"/>
  <c r="K136" i="35"/>
  <c r="G136" i="35"/>
  <c r="K135" i="35"/>
  <c r="G135" i="35"/>
  <c r="H135" i="35" s="1"/>
  <c r="I135" i="35" s="1"/>
  <c r="K134" i="35"/>
  <c r="G134" i="35"/>
  <c r="K133" i="35"/>
  <c r="G133" i="35"/>
  <c r="H133" i="35" s="1"/>
  <c r="I133" i="35" s="1"/>
  <c r="K132" i="35"/>
  <c r="G132" i="35"/>
  <c r="K131" i="35"/>
  <c r="G131" i="35"/>
  <c r="H131" i="35" s="1"/>
  <c r="I131" i="35" s="1"/>
  <c r="K130" i="35"/>
  <c r="G130" i="35"/>
  <c r="K129" i="35"/>
  <c r="G129" i="35"/>
  <c r="H129" i="35" s="1"/>
  <c r="I129" i="35" s="1"/>
  <c r="K128" i="35"/>
  <c r="G128" i="35"/>
  <c r="K127" i="35"/>
  <c r="G127" i="35"/>
  <c r="H127" i="35" s="1"/>
  <c r="I127" i="35" s="1"/>
  <c r="K126" i="35"/>
  <c r="G126" i="35"/>
  <c r="K125" i="35"/>
  <c r="G125" i="35"/>
  <c r="H125" i="35" s="1"/>
  <c r="I125" i="35" s="1"/>
  <c r="K124" i="35"/>
  <c r="G124" i="35"/>
  <c r="K122" i="35"/>
  <c r="G122" i="35"/>
  <c r="K121" i="35"/>
  <c r="G121" i="35"/>
  <c r="K120" i="35"/>
  <c r="G120" i="35"/>
  <c r="K119" i="35"/>
  <c r="G119" i="35"/>
  <c r="K118" i="35"/>
  <c r="G118" i="35"/>
  <c r="K117" i="35"/>
  <c r="G117" i="35"/>
  <c r="K116" i="35"/>
  <c r="G116" i="35"/>
  <c r="K115" i="35"/>
  <c r="G115" i="35"/>
  <c r="K114" i="35"/>
  <c r="G114" i="35"/>
  <c r="K113" i="35"/>
  <c r="G113" i="35"/>
  <c r="K112" i="35"/>
  <c r="G112" i="35"/>
  <c r="K111" i="35"/>
  <c r="G111" i="35"/>
  <c r="K110" i="35"/>
  <c r="G110" i="35"/>
  <c r="K109" i="35"/>
  <c r="G109" i="35"/>
  <c r="H109" i="35" s="1"/>
  <c r="K108" i="35"/>
  <c r="G108" i="35"/>
  <c r="K105" i="35"/>
  <c r="G105" i="35"/>
  <c r="K104" i="35"/>
  <c r="G104" i="35"/>
  <c r="K103" i="35"/>
  <c r="G103" i="35"/>
  <c r="K102" i="35"/>
  <c r="G102" i="35"/>
  <c r="H102" i="35" s="1"/>
  <c r="K101" i="35"/>
  <c r="G101" i="35"/>
  <c r="K99" i="35"/>
  <c r="G99" i="35"/>
  <c r="K98" i="35"/>
  <c r="H98" i="35"/>
  <c r="G98" i="35"/>
  <c r="I98" i="35" s="1"/>
  <c r="K96" i="35"/>
  <c r="G96" i="35"/>
  <c r="K95" i="35"/>
  <c r="G95" i="35"/>
  <c r="K94" i="35"/>
  <c r="G94" i="35"/>
  <c r="K92" i="35"/>
  <c r="G92" i="35"/>
  <c r="K91" i="35"/>
  <c r="G91" i="35"/>
  <c r="K89" i="35"/>
  <c r="G89" i="35"/>
  <c r="H89" i="35" s="1"/>
  <c r="I89" i="35" s="1"/>
  <c r="K88" i="35"/>
  <c r="G88" i="35"/>
  <c r="H88" i="35" s="1"/>
  <c r="K87" i="35"/>
  <c r="G87" i="35"/>
  <c r="H87" i="35" s="1"/>
  <c r="I87" i="35" s="1"/>
  <c r="K86" i="35"/>
  <c r="G86" i="35"/>
  <c r="K84" i="35"/>
  <c r="G84" i="35"/>
  <c r="H84" i="35" s="1"/>
  <c r="I84" i="35" s="1"/>
  <c r="K83" i="35"/>
  <c r="G83" i="35"/>
  <c r="H83" i="35" s="1"/>
  <c r="K82" i="35"/>
  <c r="G82" i="35"/>
  <c r="H82" i="35" s="1"/>
  <c r="I82" i="35" s="1"/>
  <c r="K80" i="35"/>
  <c r="G80" i="35"/>
  <c r="K79" i="35"/>
  <c r="G79" i="35"/>
  <c r="H79" i="35" s="1"/>
  <c r="K78" i="35"/>
  <c r="G78" i="35"/>
  <c r="K77" i="35"/>
  <c r="G77" i="35"/>
  <c r="K75" i="35"/>
  <c r="G75" i="35"/>
  <c r="H75" i="35" s="1"/>
  <c r="I75" i="35" s="1"/>
  <c r="K74" i="35"/>
  <c r="G74" i="35"/>
  <c r="K73" i="35"/>
  <c r="G73" i="35"/>
  <c r="H73" i="35" s="1"/>
  <c r="I73" i="35" s="1"/>
  <c r="K72" i="35"/>
  <c r="G72" i="35"/>
  <c r="K71" i="35"/>
  <c r="G71" i="35"/>
  <c r="H71" i="35" s="1"/>
  <c r="I71" i="35" s="1"/>
  <c r="K70" i="35"/>
  <c r="G70" i="35"/>
  <c r="K68" i="35"/>
  <c r="G68" i="35"/>
  <c r="K66" i="35"/>
  <c r="G66" i="35"/>
  <c r="K65" i="35"/>
  <c r="G65" i="35"/>
  <c r="K64" i="35"/>
  <c r="G64" i="35"/>
  <c r="K63" i="35"/>
  <c r="G63" i="35"/>
  <c r="K62" i="35"/>
  <c r="G62" i="35"/>
  <c r="K61" i="35"/>
  <c r="G61" i="35"/>
  <c r="K60" i="35"/>
  <c r="G60" i="35"/>
  <c r="K58" i="35"/>
  <c r="G58" i="35"/>
  <c r="K57" i="35"/>
  <c r="G57" i="35"/>
  <c r="K56" i="35"/>
  <c r="G56" i="35"/>
  <c r="K55" i="35"/>
  <c r="G55" i="35"/>
  <c r="H55" i="35" s="1"/>
  <c r="K54" i="35"/>
  <c r="G54" i="35"/>
  <c r="K53" i="35"/>
  <c r="G53" i="35"/>
  <c r="K52" i="35"/>
  <c r="G52" i="35"/>
  <c r="K51" i="35"/>
  <c r="G51" i="35"/>
  <c r="K50" i="35"/>
  <c r="G50" i="35"/>
  <c r="K49" i="35"/>
  <c r="G49" i="35"/>
  <c r="H49" i="35" s="1"/>
  <c r="K48" i="35"/>
  <c r="G48" i="35"/>
  <c r="K47" i="35"/>
  <c r="G47" i="35"/>
  <c r="H47" i="35" s="1"/>
  <c r="K46" i="35"/>
  <c r="G46" i="35"/>
  <c r="K45" i="35"/>
  <c r="G45" i="35"/>
  <c r="K44" i="35"/>
  <c r="G44" i="35"/>
  <c r="K42" i="35"/>
  <c r="G42" i="35"/>
  <c r="K41" i="35"/>
  <c r="G41" i="35"/>
  <c r="H41" i="35" s="1"/>
  <c r="I41" i="35" s="1"/>
  <c r="K40" i="35"/>
  <c r="G40" i="35"/>
  <c r="K39" i="35"/>
  <c r="G39" i="35"/>
  <c r="H39" i="35" s="1"/>
  <c r="I39" i="35" s="1"/>
  <c r="K38" i="35"/>
  <c r="G38" i="35"/>
  <c r="K37" i="35"/>
  <c r="G37" i="35"/>
  <c r="H37" i="35" s="1"/>
  <c r="I37" i="35" s="1"/>
  <c r="K36" i="35"/>
  <c r="G36" i="35"/>
  <c r="K35" i="35"/>
  <c r="G35" i="35"/>
  <c r="H35" i="35" s="1"/>
  <c r="I35" i="35" s="1"/>
  <c r="K34" i="35"/>
  <c r="G34" i="35"/>
  <c r="K33" i="35"/>
  <c r="G33" i="35"/>
  <c r="H33" i="35" s="1"/>
  <c r="I33" i="35" s="1"/>
  <c r="K32" i="35"/>
  <c r="G32" i="35"/>
  <c r="K31" i="35"/>
  <c r="G31" i="35"/>
  <c r="H31" i="35" s="1"/>
  <c r="I31" i="35" s="1"/>
  <c r="K30" i="35"/>
  <c r="G30" i="35"/>
  <c r="K29" i="35"/>
  <c r="G29" i="35"/>
  <c r="H29" i="35" s="1"/>
  <c r="I29" i="35" s="1"/>
  <c r="K28" i="35"/>
  <c r="G28" i="35"/>
  <c r="K25" i="35"/>
  <c r="G25" i="35"/>
  <c r="H25" i="35" s="1"/>
  <c r="I25" i="35" s="1"/>
  <c r="K23" i="35"/>
  <c r="G23" i="35"/>
  <c r="H23" i="35" s="1"/>
  <c r="I23" i="35" s="1"/>
  <c r="K22" i="35"/>
  <c r="G22" i="35"/>
  <c r="K21" i="35"/>
  <c r="G21" i="35"/>
  <c r="H21" i="35" s="1"/>
  <c r="I21" i="35" s="1"/>
  <c r="K20" i="35"/>
  <c r="G20" i="35"/>
  <c r="K19" i="35"/>
  <c r="G19" i="35"/>
  <c r="H19" i="35" s="1"/>
  <c r="I19" i="35" s="1"/>
  <c r="K18" i="35"/>
  <c r="G18" i="35"/>
  <c r="K16" i="35"/>
  <c r="G16" i="35"/>
  <c r="K15" i="35"/>
  <c r="G15" i="35"/>
  <c r="K14" i="35"/>
  <c r="G14" i="35"/>
  <c r="K13" i="35"/>
  <c r="G13" i="35"/>
  <c r="K12" i="35"/>
  <c r="G12" i="35"/>
  <c r="K11" i="35"/>
  <c r="G11" i="35"/>
  <c r="K10" i="35"/>
  <c r="G10" i="35"/>
  <c r="K8" i="35"/>
  <c r="G8" i="35"/>
  <c r="K7" i="35"/>
  <c r="G7" i="35"/>
  <c r="H7" i="35" s="1"/>
  <c r="H327" i="43" l="1"/>
  <c r="I327" i="43" s="1"/>
  <c r="H331" i="43"/>
  <c r="I331" i="43" s="1"/>
  <c r="H333" i="43"/>
  <c r="I333" i="43" s="1"/>
  <c r="I292" i="43"/>
  <c r="I311" i="43"/>
  <c r="I251" i="43"/>
  <c r="I261" i="43"/>
  <c r="I278" i="43"/>
  <c r="I296" i="43"/>
  <c r="I247" i="43"/>
  <c r="I264" i="43"/>
  <c r="I284" i="43"/>
  <c r="I322" i="43"/>
  <c r="I299" i="43"/>
  <c r="I259" i="43"/>
  <c r="I276" i="43"/>
  <c r="H247" i="43"/>
  <c r="H249" i="43"/>
  <c r="I249" i="43" s="1"/>
  <c r="H251" i="43"/>
  <c r="H253" i="43"/>
  <c r="I253" i="43" s="1"/>
  <c r="H255" i="43"/>
  <c r="I255" i="43" s="1"/>
  <c r="H257" i="43"/>
  <c r="I257" i="43" s="1"/>
  <c r="H259" i="43"/>
  <c r="H261" i="43"/>
  <c r="H264" i="43"/>
  <c r="H266" i="43"/>
  <c r="I266" i="43" s="1"/>
  <c r="H268" i="43"/>
  <c r="I268" i="43" s="1"/>
  <c r="H270" i="43"/>
  <c r="I270" i="43" s="1"/>
  <c r="H272" i="43"/>
  <c r="I272" i="43" s="1"/>
  <c r="H274" i="43"/>
  <c r="I274" i="43" s="1"/>
  <c r="H276" i="43"/>
  <c r="H278" i="43"/>
  <c r="H280" i="43"/>
  <c r="I280" i="43" s="1"/>
  <c r="H284" i="43"/>
  <c r="H286" i="43"/>
  <c r="I286" i="43" s="1"/>
  <c r="H288" i="43"/>
  <c r="I288" i="43" s="1"/>
  <c r="H290" i="43"/>
  <c r="I290" i="43" s="1"/>
  <c r="H292" i="43"/>
  <c r="H294" i="43"/>
  <c r="I294" i="43" s="1"/>
  <c r="H296" i="43"/>
  <c r="H299" i="43"/>
  <c r="H301" i="43"/>
  <c r="I301" i="43" s="1"/>
  <c r="H303" i="43"/>
  <c r="I303" i="43" s="1"/>
  <c r="H307" i="43"/>
  <c r="I307" i="43" s="1"/>
  <c r="H309" i="43"/>
  <c r="I309" i="43" s="1"/>
  <c r="H311" i="43"/>
  <c r="H313" i="43"/>
  <c r="I313" i="43" s="1"/>
  <c r="H316" i="43"/>
  <c r="I316" i="43" s="1"/>
  <c r="H319" i="43"/>
  <c r="I319" i="43" s="1"/>
  <c r="H322" i="43"/>
  <c r="H324" i="43"/>
  <c r="I324" i="43" s="1"/>
  <c r="I241" i="43"/>
  <c r="I234" i="43"/>
  <c r="I230" i="43"/>
  <c r="I236" i="43"/>
  <c r="I242" i="43"/>
  <c r="H228" i="43"/>
  <c r="I228" i="43" s="1"/>
  <c r="H230" i="43"/>
  <c r="H233" i="43"/>
  <c r="I233" i="43" s="1"/>
  <c r="H236" i="43"/>
  <c r="H239" i="43"/>
  <c r="I239" i="43" s="1"/>
  <c r="H242" i="43"/>
  <c r="H227" i="43"/>
  <c r="I227" i="43" s="1"/>
  <c r="H229" i="43"/>
  <c r="I229" i="43" s="1"/>
  <c r="H231" i="43"/>
  <c r="I231" i="43" s="1"/>
  <c r="H234" i="43"/>
  <c r="H238" i="43"/>
  <c r="I238" i="43" s="1"/>
  <c r="H241" i="43"/>
  <c r="H243" i="43"/>
  <c r="I243" i="43" s="1"/>
  <c r="H225" i="43"/>
  <c r="I225" i="43" s="1"/>
  <c r="I222" i="43"/>
  <c r="I223" i="43"/>
  <c r="H222" i="43"/>
  <c r="I220" i="43"/>
  <c r="H219" i="43"/>
  <c r="I219" i="43" s="1"/>
  <c r="H221" i="43"/>
  <c r="I221" i="43" s="1"/>
  <c r="H223" i="43"/>
  <c r="I192" i="43"/>
  <c r="I185" i="43"/>
  <c r="I188" i="43"/>
  <c r="H185" i="43"/>
  <c r="H188" i="43"/>
  <c r="H191" i="43"/>
  <c r="I191" i="43" s="1"/>
  <c r="H194" i="43"/>
  <c r="I194" i="43" s="1"/>
  <c r="H196" i="43"/>
  <c r="I196" i="43" s="1"/>
  <c r="H199" i="43"/>
  <c r="I199" i="43" s="1"/>
  <c r="H187" i="43"/>
  <c r="I187" i="43" s="1"/>
  <c r="H189" i="43"/>
  <c r="I189" i="43" s="1"/>
  <c r="H192" i="43"/>
  <c r="H195" i="43"/>
  <c r="I195" i="43" s="1"/>
  <c r="H197" i="43"/>
  <c r="I197" i="43" s="1"/>
  <c r="H200" i="43"/>
  <c r="I200" i="43" s="1"/>
  <c r="I27" i="43"/>
  <c r="I31" i="43"/>
  <c r="I39" i="43"/>
  <c r="I61" i="43"/>
  <c r="I65" i="43"/>
  <c r="I102" i="43"/>
  <c r="I106" i="43"/>
  <c r="I116" i="43"/>
  <c r="I140" i="43"/>
  <c r="I145" i="43"/>
  <c r="I158" i="43"/>
  <c r="I181" i="43"/>
  <c r="I38" i="43"/>
  <c r="I17" i="43"/>
  <c r="I22" i="43"/>
  <c r="I28" i="43"/>
  <c r="I41" i="43"/>
  <c r="I53" i="43"/>
  <c r="I58" i="43"/>
  <c r="I62" i="43"/>
  <c r="I92" i="43"/>
  <c r="I97" i="43"/>
  <c r="I103" i="43"/>
  <c r="I117" i="43"/>
  <c r="I130" i="43"/>
  <c r="I136" i="43"/>
  <c r="I159" i="43"/>
  <c r="I173" i="43"/>
  <c r="I177" i="43"/>
  <c r="I167" i="43"/>
  <c r="I10" i="43"/>
  <c r="I9" i="43"/>
  <c r="I29" i="43"/>
  <c r="I46" i="43"/>
  <c r="I63" i="43"/>
  <c r="I83" i="43"/>
  <c r="I104" i="43"/>
  <c r="I122" i="43"/>
  <c r="I142" i="43"/>
  <c r="I166" i="43"/>
  <c r="I183" i="43"/>
  <c r="I79" i="43"/>
  <c r="H8" i="43"/>
  <c r="I8" i="43" s="1"/>
  <c r="H10" i="43"/>
  <c r="H12" i="43"/>
  <c r="I12" i="43" s="1"/>
  <c r="H15" i="43"/>
  <c r="I15" i="43" s="1"/>
  <c r="H17" i="43"/>
  <c r="H19" i="43"/>
  <c r="I19" i="43" s="1"/>
  <c r="H22" i="43"/>
  <c r="H26" i="43"/>
  <c r="I26" i="43" s="1"/>
  <c r="H28" i="43"/>
  <c r="H30" i="43"/>
  <c r="I30" i="43" s="1"/>
  <c r="H32" i="43"/>
  <c r="I32" i="43" s="1"/>
  <c r="H34" i="43"/>
  <c r="I34" i="43" s="1"/>
  <c r="H36" i="43"/>
  <c r="I36" i="43" s="1"/>
  <c r="H38" i="43"/>
  <c r="H41" i="43"/>
  <c r="H43" i="43"/>
  <c r="I43" i="43" s="1"/>
  <c r="H45" i="43"/>
  <c r="I45" i="43" s="1"/>
  <c r="H47" i="43"/>
  <c r="I47" i="43" s="1"/>
  <c r="H49" i="43"/>
  <c r="I49" i="43" s="1"/>
  <c r="H51" i="43"/>
  <c r="I51" i="43" s="1"/>
  <c r="H53" i="43"/>
  <c r="H55" i="43"/>
  <c r="I55" i="43" s="1"/>
  <c r="H58" i="43"/>
  <c r="H60" i="43"/>
  <c r="I60" i="43" s="1"/>
  <c r="H62" i="43"/>
  <c r="H64" i="43"/>
  <c r="I64" i="43" s="1"/>
  <c r="H67" i="43"/>
  <c r="I67" i="43" s="1"/>
  <c r="H70" i="43"/>
  <c r="I70" i="43" s="1"/>
  <c r="H72" i="43"/>
  <c r="I72" i="43" s="1"/>
  <c r="H74" i="43"/>
  <c r="I74" i="43" s="1"/>
  <c r="H76" i="43"/>
  <c r="I76" i="43" s="1"/>
  <c r="H79" i="43"/>
  <c r="H81" i="43"/>
  <c r="I81" i="43" s="1"/>
  <c r="H84" i="43"/>
  <c r="I84" i="43" s="1"/>
  <c r="H87" i="43"/>
  <c r="I87" i="43" s="1"/>
  <c r="H89" i="43"/>
  <c r="I89" i="43" s="1"/>
  <c r="H92" i="43"/>
  <c r="H95" i="43"/>
  <c r="I95" i="43" s="1"/>
  <c r="H97" i="43"/>
  <c r="H100" i="43"/>
  <c r="I100" i="43" s="1"/>
  <c r="H103" i="43"/>
  <c r="H105" i="43"/>
  <c r="I105" i="43" s="1"/>
  <c r="H109" i="43"/>
  <c r="I109" i="43" s="1"/>
  <c r="H111" i="43"/>
  <c r="I111" i="43" s="1"/>
  <c r="H113" i="43"/>
  <c r="I113" i="43" s="1"/>
  <c r="H115" i="43"/>
  <c r="I115" i="43" s="1"/>
  <c r="H117" i="43"/>
  <c r="H119" i="43"/>
  <c r="I119" i="43" s="1"/>
  <c r="H121" i="43"/>
  <c r="I121" i="43" s="1"/>
  <c r="H123" i="43"/>
  <c r="I123" i="43" s="1"/>
  <c r="H126" i="43"/>
  <c r="I126" i="43" s="1"/>
  <c r="H128" i="43"/>
  <c r="I128" i="43" s="1"/>
  <c r="H130" i="43"/>
  <c r="H134" i="43"/>
  <c r="I134" i="43" s="1"/>
  <c r="H136" i="43"/>
  <c r="H138" i="43"/>
  <c r="I138" i="43" s="1"/>
  <c r="H141" i="43"/>
  <c r="I141" i="43" s="1"/>
  <c r="H144" i="43"/>
  <c r="I144" i="43" s="1"/>
  <c r="H147" i="43"/>
  <c r="I147" i="43" s="1"/>
  <c r="H149" i="43"/>
  <c r="I149" i="43" s="1"/>
  <c r="H153" i="43"/>
  <c r="I153" i="43" s="1"/>
  <c r="H156" i="43"/>
  <c r="I156" i="43" s="1"/>
  <c r="H159" i="43"/>
  <c r="H161" i="43"/>
  <c r="I161" i="43" s="1"/>
  <c r="H165" i="43"/>
  <c r="I165" i="43" s="1"/>
  <c r="H167" i="43"/>
  <c r="H169" i="43"/>
  <c r="I169" i="43" s="1"/>
  <c r="H171" i="43"/>
  <c r="I171" i="43" s="1"/>
  <c r="H173" i="43"/>
  <c r="H175" i="43"/>
  <c r="I175" i="43" s="1"/>
  <c r="H177" i="43"/>
  <c r="H180" i="43"/>
  <c r="I180" i="43" s="1"/>
  <c r="H182" i="43"/>
  <c r="I182" i="43" s="1"/>
  <c r="H9" i="43"/>
  <c r="H11" i="43"/>
  <c r="I11" i="43" s="1"/>
  <c r="H13" i="43"/>
  <c r="I13" i="43" s="1"/>
  <c r="H16" i="43"/>
  <c r="I16" i="43" s="1"/>
  <c r="H18" i="43"/>
  <c r="I18" i="43" s="1"/>
  <c r="H20" i="43"/>
  <c r="I20" i="43" s="1"/>
  <c r="H25" i="43"/>
  <c r="I25" i="43" s="1"/>
  <c r="H27" i="43"/>
  <c r="H29" i="43"/>
  <c r="H31" i="43"/>
  <c r="H33" i="43"/>
  <c r="I33" i="43" s="1"/>
  <c r="H35" i="43"/>
  <c r="I35" i="43" s="1"/>
  <c r="H37" i="43"/>
  <c r="I37" i="43" s="1"/>
  <c r="H39" i="43"/>
  <c r="H42" i="43"/>
  <c r="I42" i="43" s="1"/>
  <c r="H44" i="43"/>
  <c r="I44" i="43" s="1"/>
  <c r="H46" i="43"/>
  <c r="H48" i="43"/>
  <c r="I48" i="43" s="1"/>
  <c r="H50" i="43"/>
  <c r="I50" i="43" s="1"/>
  <c r="H52" i="43"/>
  <c r="I52" i="43" s="1"/>
  <c r="H54" i="43"/>
  <c r="I54" i="43" s="1"/>
  <c r="H57" i="43"/>
  <c r="I57" i="43" s="1"/>
  <c r="H59" i="43"/>
  <c r="I59" i="43" s="1"/>
  <c r="H61" i="43"/>
  <c r="H63" i="43"/>
  <c r="H65" i="43"/>
  <c r="H69" i="43"/>
  <c r="I69" i="43" s="1"/>
  <c r="H71" i="43"/>
  <c r="I71" i="43" s="1"/>
  <c r="H73" i="43"/>
  <c r="I73" i="43" s="1"/>
  <c r="H75" i="43"/>
  <c r="I75" i="43" s="1"/>
  <c r="I336" i="43" s="1"/>
  <c r="H78" i="43"/>
  <c r="I78" i="43" s="1"/>
  <c r="H80" i="43"/>
  <c r="I80" i="43" s="1"/>
  <c r="H83" i="43"/>
  <c r="H85" i="43"/>
  <c r="I85" i="43" s="1"/>
  <c r="H88" i="43"/>
  <c r="I88" i="43" s="1"/>
  <c r="H90" i="43"/>
  <c r="I90" i="43" s="1"/>
  <c r="H93" i="43"/>
  <c r="I93" i="43" s="1"/>
  <c r="H96" i="43"/>
  <c r="I96" i="43" s="1"/>
  <c r="H99" i="43"/>
  <c r="I99" i="43" s="1"/>
  <c r="H102" i="43"/>
  <c r="H104" i="43"/>
  <c r="H106" i="43"/>
  <c r="H110" i="43"/>
  <c r="I110" i="43" s="1"/>
  <c r="H112" i="43"/>
  <c r="I112" i="43" s="1"/>
  <c r="H114" i="43"/>
  <c r="I114" i="43" s="1"/>
  <c r="H116" i="43"/>
  <c r="H118" i="43"/>
  <c r="I118" i="43" s="1"/>
  <c r="H120" i="43"/>
  <c r="I120" i="43" s="1"/>
  <c r="H122" i="43"/>
  <c r="H125" i="43"/>
  <c r="I125" i="43" s="1"/>
  <c r="H127" i="43"/>
  <c r="I127" i="43" s="1"/>
  <c r="H129" i="43"/>
  <c r="I129" i="43" s="1"/>
  <c r="H132" i="43"/>
  <c r="I132" i="43" s="1"/>
  <c r="H135" i="43"/>
  <c r="I135" i="43" s="1"/>
  <c r="H137" i="43"/>
  <c r="I137" i="43" s="1"/>
  <c r="H140" i="43"/>
  <c r="H142" i="43"/>
  <c r="H145" i="43"/>
  <c r="H148" i="43"/>
  <c r="I148" i="43" s="1"/>
  <c r="H151" i="43"/>
  <c r="I151" i="43" s="1"/>
  <c r="H154" i="43"/>
  <c r="I154" i="43" s="1"/>
  <c r="H158" i="43"/>
  <c r="H160" i="43"/>
  <c r="I160" i="43" s="1"/>
  <c r="H164" i="43"/>
  <c r="I164" i="43" s="1"/>
  <c r="H166" i="43"/>
  <c r="H168" i="43"/>
  <c r="I168" i="43" s="1"/>
  <c r="H170" i="43"/>
  <c r="I170" i="43" s="1"/>
  <c r="H172" i="43"/>
  <c r="I172" i="43" s="1"/>
  <c r="H174" i="43"/>
  <c r="I174" i="43" s="1"/>
  <c r="H176" i="43"/>
  <c r="I176" i="43" s="1"/>
  <c r="H178" i="43"/>
  <c r="I178" i="43" s="1"/>
  <c r="H181" i="43"/>
  <c r="H183" i="43"/>
  <c r="I345" i="42"/>
  <c r="I380" i="42"/>
  <c r="I412" i="42"/>
  <c r="I383" i="42"/>
  <c r="I333" i="42"/>
  <c r="I372" i="42"/>
  <c r="I376" i="42"/>
  <c r="I381" i="42"/>
  <c r="I360" i="42"/>
  <c r="I331" i="42"/>
  <c r="I326" i="42"/>
  <c r="I330" i="42"/>
  <c r="I334" i="42"/>
  <c r="I338" i="42"/>
  <c r="I359" i="42"/>
  <c r="I365" i="42"/>
  <c r="I369" i="42"/>
  <c r="I373" i="42"/>
  <c r="I397" i="42"/>
  <c r="I403" i="42"/>
  <c r="I409" i="42"/>
  <c r="I414" i="42"/>
  <c r="H327" i="42"/>
  <c r="I327" i="42" s="1"/>
  <c r="H331" i="42"/>
  <c r="H335" i="42"/>
  <c r="I335" i="42" s="1"/>
  <c r="H341" i="42"/>
  <c r="I341" i="42" s="1"/>
  <c r="H346" i="42"/>
  <c r="I346" i="42" s="1"/>
  <c r="H352" i="42"/>
  <c r="I352" i="42" s="1"/>
  <c r="H360" i="42"/>
  <c r="H366" i="42"/>
  <c r="I366" i="42" s="1"/>
  <c r="H372" i="42"/>
  <c r="H376" i="42"/>
  <c r="H381" i="42"/>
  <c r="H387" i="42"/>
  <c r="I387" i="42" s="1"/>
  <c r="H391" i="42"/>
  <c r="I391" i="42" s="1"/>
  <c r="H396" i="42"/>
  <c r="I396" i="42" s="1"/>
  <c r="H402" i="42"/>
  <c r="I402" i="42" s="1"/>
  <c r="H411" i="42"/>
  <c r="I411" i="42" s="1"/>
  <c r="I329" i="42"/>
  <c r="I337" i="42"/>
  <c r="I348" i="42"/>
  <c r="I356" i="42"/>
  <c r="I368" i="42"/>
  <c r="I370" i="42"/>
  <c r="I389" i="42"/>
  <c r="I413" i="42"/>
  <c r="H333" i="42"/>
  <c r="H339" i="42"/>
  <c r="I339" i="42" s="1"/>
  <c r="H407" i="42"/>
  <c r="I407" i="42" s="1"/>
  <c r="I344" i="42"/>
  <c r="I374" i="42"/>
  <c r="I354" i="42"/>
  <c r="H326" i="42"/>
  <c r="H328" i="42"/>
  <c r="I328" i="42" s="1"/>
  <c r="H330" i="42"/>
  <c r="H332" i="42"/>
  <c r="I332" i="42" s="1"/>
  <c r="H334" i="42"/>
  <c r="H336" i="42"/>
  <c r="I336" i="42" s="1"/>
  <c r="H338" i="42"/>
  <c r="H340" i="42"/>
  <c r="I340" i="42" s="1"/>
  <c r="H342" i="42"/>
  <c r="I342" i="42" s="1"/>
  <c r="H345" i="42"/>
  <c r="H347" i="42"/>
  <c r="I347" i="42" s="1"/>
  <c r="H349" i="42"/>
  <c r="I349" i="42" s="1"/>
  <c r="H351" i="42"/>
  <c r="I351" i="42" s="1"/>
  <c r="H353" i="42"/>
  <c r="I353" i="42" s="1"/>
  <c r="H355" i="42"/>
  <c r="I355" i="42" s="1"/>
  <c r="H357" i="42"/>
  <c r="I357" i="42" s="1"/>
  <c r="H359" i="42"/>
  <c r="H363" i="42"/>
  <c r="I363" i="42" s="1"/>
  <c r="H365" i="42"/>
  <c r="H367" i="42"/>
  <c r="I367" i="42" s="1"/>
  <c r="H369" i="42"/>
  <c r="H371" i="42"/>
  <c r="I371" i="42" s="1"/>
  <c r="H373" i="42"/>
  <c r="H375" i="42"/>
  <c r="I375" i="42" s="1"/>
  <c r="H377" i="42"/>
  <c r="I377" i="42" s="1"/>
  <c r="H380" i="42"/>
  <c r="H382" i="42"/>
  <c r="I382" i="42" s="1"/>
  <c r="H385" i="42"/>
  <c r="I385" i="42" s="1"/>
  <c r="H388" i="42"/>
  <c r="I388" i="42" s="1"/>
  <c r="H390" i="42"/>
  <c r="I390" i="42" s="1"/>
  <c r="H392" i="42"/>
  <c r="I392" i="42" s="1"/>
  <c r="H395" i="42"/>
  <c r="I395" i="42" s="1"/>
  <c r="H397" i="42"/>
  <c r="H400" i="42"/>
  <c r="I400" i="42" s="1"/>
  <c r="H403" i="42"/>
  <c r="H406" i="42"/>
  <c r="I406" i="42" s="1"/>
  <c r="H409" i="42"/>
  <c r="H412" i="42"/>
  <c r="H414" i="42"/>
  <c r="H350" i="42"/>
  <c r="I350" i="42" s="1"/>
  <c r="H358" i="42"/>
  <c r="I358" i="42" s="1"/>
  <c r="H364" i="42"/>
  <c r="I364" i="42" s="1"/>
  <c r="H379" i="42"/>
  <c r="I379" i="42" s="1"/>
  <c r="H383" i="42"/>
  <c r="H393" i="42"/>
  <c r="I393" i="42" s="1"/>
  <c r="H399" i="42"/>
  <c r="I399" i="42" s="1"/>
  <c r="H404" i="42"/>
  <c r="I404" i="42" s="1"/>
  <c r="I309" i="42"/>
  <c r="I307" i="42"/>
  <c r="I311" i="42"/>
  <c r="H310" i="42"/>
  <c r="I310" i="42" s="1"/>
  <c r="I322" i="42"/>
  <c r="H316" i="42"/>
  <c r="I316" i="42" s="1"/>
  <c r="I305" i="42"/>
  <c r="I319" i="42"/>
  <c r="H313" i="42"/>
  <c r="I313" i="42" s="1"/>
  <c r="I308" i="42"/>
  <c r="H307" i="42"/>
  <c r="H309" i="42"/>
  <c r="H311" i="42"/>
  <c r="H314" i="42"/>
  <c r="I314" i="42" s="1"/>
  <c r="H318" i="42"/>
  <c r="I318" i="42" s="1"/>
  <c r="H321" i="42"/>
  <c r="I321" i="42" s="1"/>
  <c r="H323" i="42"/>
  <c r="I323" i="42" s="1"/>
  <c r="I291" i="42"/>
  <c r="I300" i="42"/>
  <c r="H283" i="42"/>
  <c r="I283" i="42" s="1"/>
  <c r="H285" i="42"/>
  <c r="I285" i="42" s="1"/>
  <c r="H287" i="42"/>
  <c r="I287" i="42" s="1"/>
  <c r="H289" i="42"/>
  <c r="I289" i="42" s="1"/>
  <c r="H291" i="42"/>
  <c r="H293" i="42"/>
  <c r="I293" i="42" s="1"/>
  <c r="H295" i="42"/>
  <c r="I295" i="42" s="1"/>
  <c r="H297" i="42"/>
  <c r="I297" i="42" s="1"/>
  <c r="H300" i="42"/>
  <c r="H302" i="42"/>
  <c r="I302" i="42" s="1"/>
  <c r="I263" i="42"/>
  <c r="I267" i="42"/>
  <c r="I246" i="42"/>
  <c r="I254" i="42"/>
  <c r="I269" i="42"/>
  <c r="H244" i="42"/>
  <c r="I244" i="42" s="1"/>
  <c r="H246" i="42"/>
  <c r="H248" i="42"/>
  <c r="I248" i="42" s="1"/>
  <c r="H250" i="42"/>
  <c r="I250" i="42" s="1"/>
  <c r="H252" i="42"/>
  <c r="I252" i="42" s="1"/>
  <c r="H254" i="42"/>
  <c r="H256" i="42"/>
  <c r="I256" i="42" s="1"/>
  <c r="H258" i="42"/>
  <c r="I258" i="42" s="1"/>
  <c r="H261" i="42"/>
  <c r="I261" i="42" s="1"/>
  <c r="H263" i="42"/>
  <c r="H267" i="42"/>
  <c r="H269" i="42"/>
  <c r="H272" i="42"/>
  <c r="I272" i="42" s="1"/>
  <c r="H276" i="42"/>
  <c r="I276" i="42" s="1"/>
  <c r="H279" i="42"/>
  <c r="I279" i="42" s="1"/>
  <c r="I231" i="42"/>
  <c r="I236" i="42"/>
  <c r="H231" i="42"/>
  <c r="H234" i="42"/>
  <c r="I234" i="42" s="1"/>
  <c r="H238" i="42"/>
  <c r="I238" i="42" s="1"/>
  <c r="H240" i="42"/>
  <c r="I240" i="42" s="1"/>
  <c r="H233" i="42"/>
  <c r="I233" i="42" s="1"/>
  <c r="H236" i="42"/>
  <c r="H239" i="42"/>
  <c r="I239" i="42" s="1"/>
  <c r="H241" i="42"/>
  <c r="I241" i="42" s="1"/>
  <c r="I214" i="42"/>
  <c r="I217" i="42"/>
  <c r="H212" i="42"/>
  <c r="I212" i="42" s="1"/>
  <c r="H215" i="42"/>
  <c r="I215" i="42" s="1"/>
  <c r="H214" i="42"/>
  <c r="H216" i="42"/>
  <c r="I216" i="42" s="1"/>
  <c r="H218" i="42"/>
  <c r="I218" i="42" s="1"/>
  <c r="I208" i="42"/>
  <c r="I189" i="42"/>
  <c r="I206" i="42"/>
  <c r="I210" i="42"/>
  <c r="I207" i="42"/>
  <c r="H190" i="42"/>
  <c r="I190" i="42" s="1"/>
  <c r="H196" i="42"/>
  <c r="I196" i="42" s="1"/>
  <c r="H207" i="42"/>
  <c r="I192" i="42"/>
  <c r="I194" i="42"/>
  <c r="I198" i="42"/>
  <c r="I200" i="42"/>
  <c r="I202" i="42"/>
  <c r="I205" i="42"/>
  <c r="I209" i="42"/>
  <c r="H189" i="42"/>
  <c r="H191" i="42"/>
  <c r="I191" i="42" s="1"/>
  <c r="H193" i="42"/>
  <c r="I193" i="42" s="1"/>
  <c r="H195" i="42"/>
  <c r="I195" i="42" s="1"/>
  <c r="H197" i="42"/>
  <c r="I197" i="42" s="1"/>
  <c r="H199" i="42"/>
  <c r="I199" i="42" s="1"/>
  <c r="H201" i="42"/>
  <c r="I201" i="42" s="1"/>
  <c r="H203" i="42"/>
  <c r="I203" i="42" s="1"/>
  <c r="H206" i="42"/>
  <c r="H208" i="42"/>
  <c r="H210" i="42"/>
  <c r="H186" i="42"/>
  <c r="I186" i="42" s="1"/>
  <c r="I182" i="42"/>
  <c r="H176" i="42"/>
  <c r="I176" i="42" s="1"/>
  <c r="H182" i="42"/>
  <c r="H184" i="42"/>
  <c r="I184" i="42" s="1"/>
  <c r="I160" i="42"/>
  <c r="I165" i="42"/>
  <c r="I170" i="42"/>
  <c r="I152" i="42"/>
  <c r="I163" i="42"/>
  <c r="I168" i="42"/>
  <c r="H150" i="42"/>
  <c r="I150" i="42" s="1"/>
  <c r="H152" i="42"/>
  <c r="H154" i="42"/>
  <c r="I154" i="42" s="1"/>
  <c r="H156" i="42"/>
  <c r="I156" i="42" s="1"/>
  <c r="H149" i="42"/>
  <c r="I149" i="42" s="1"/>
  <c r="H151" i="42"/>
  <c r="I151" i="42" s="1"/>
  <c r="H153" i="42"/>
  <c r="I153" i="42" s="1"/>
  <c r="H155" i="42"/>
  <c r="I155" i="42" s="1"/>
  <c r="H158" i="42"/>
  <c r="I158" i="42" s="1"/>
  <c r="H160" i="42"/>
  <c r="H163" i="42"/>
  <c r="H165" i="42"/>
  <c r="H168" i="42"/>
  <c r="H170" i="42"/>
  <c r="H173" i="42"/>
  <c r="I173" i="42" s="1"/>
  <c r="I132" i="42"/>
  <c r="I137" i="42"/>
  <c r="I141" i="42"/>
  <c r="I130" i="42"/>
  <c r="H122" i="42"/>
  <c r="I122" i="42" s="1"/>
  <c r="H124" i="42"/>
  <c r="I124" i="42" s="1"/>
  <c r="H126" i="42"/>
  <c r="I126" i="42" s="1"/>
  <c r="H128" i="42"/>
  <c r="I128" i="42" s="1"/>
  <c r="H130" i="42"/>
  <c r="H132" i="42"/>
  <c r="H134" i="42"/>
  <c r="I134" i="42" s="1"/>
  <c r="H137" i="42"/>
  <c r="H139" i="42"/>
  <c r="I139" i="42" s="1"/>
  <c r="H141" i="42"/>
  <c r="H143" i="42"/>
  <c r="I143" i="42" s="1"/>
  <c r="H145" i="42"/>
  <c r="I145" i="42" s="1"/>
  <c r="I108" i="42"/>
  <c r="I110" i="42"/>
  <c r="I111" i="42"/>
  <c r="I119" i="42"/>
  <c r="H106" i="42"/>
  <c r="I106" i="42" s="1"/>
  <c r="H108" i="42"/>
  <c r="H110" i="42"/>
  <c r="H112" i="42"/>
  <c r="I112" i="42" s="1"/>
  <c r="H114" i="42"/>
  <c r="I114" i="42" s="1"/>
  <c r="H116" i="42"/>
  <c r="I116" i="42" s="1"/>
  <c r="H118" i="42"/>
  <c r="I118" i="42" s="1"/>
  <c r="H105" i="42"/>
  <c r="I105" i="42" s="1"/>
  <c r="H107" i="42"/>
  <c r="I107" i="42" s="1"/>
  <c r="H109" i="42"/>
  <c r="I109" i="42" s="1"/>
  <c r="H111" i="42"/>
  <c r="H113" i="42"/>
  <c r="I113" i="42" s="1"/>
  <c r="H115" i="42"/>
  <c r="I115" i="42" s="1"/>
  <c r="H117" i="42"/>
  <c r="I117" i="42" s="1"/>
  <c r="H119" i="42"/>
  <c r="H102" i="42"/>
  <c r="I102" i="42" s="1"/>
  <c r="I98" i="42"/>
  <c r="H100" i="42"/>
  <c r="I100" i="42" s="1"/>
  <c r="H95" i="42"/>
  <c r="I95" i="42" s="1"/>
  <c r="H84" i="42"/>
  <c r="I84" i="42" s="1"/>
  <c r="H86" i="42"/>
  <c r="I86" i="42" s="1"/>
  <c r="H89" i="42"/>
  <c r="I89" i="42" s="1"/>
  <c r="H92" i="42"/>
  <c r="I92" i="42" s="1"/>
  <c r="I79" i="42"/>
  <c r="H69" i="42"/>
  <c r="I69" i="42" s="1"/>
  <c r="H79" i="42"/>
  <c r="I71" i="42"/>
  <c r="I74" i="42"/>
  <c r="I76" i="42"/>
  <c r="I81" i="42"/>
  <c r="H67" i="42"/>
  <c r="I67" i="42" s="1"/>
  <c r="I9" i="42"/>
  <c r="H9" i="42"/>
  <c r="H35" i="42"/>
  <c r="I35" i="42" s="1"/>
  <c r="I13" i="42"/>
  <c r="I18" i="42"/>
  <c r="I25" i="42"/>
  <c r="I29" i="42"/>
  <c r="I33" i="42"/>
  <c r="I39" i="42"/>
  <c r="I44" i="42"/>
  <c r="I48" i="42"/>
  <c r="I52" i="42"/>
  <c r="I57" i="42"/>
  <c r="I61" i="42"/>
  <c r="I11" i="42"/>
  <c r="I16" i="42"/>
  <c r="I20" i="42"/>
  <c r="I27" i="42"/>
  <c r="I31" i="42"/>
  <c r="I42" i="42"/>
  <c r="I46" i="42"/>
  <c r="I50" i="42"/>
  <c r="I54" i="42"/>
  <c r="I59" i="42"/>
  <c r="I63" i="42"/>
  <c r="I426" i="35"/>
  <c r="I431" i="35"/>
  <c r="I410" i="35"/>
  <c r="I405" i="35"/>
  <c r="I420" i="35"/>
  <c r="I416" i="35"/>
  <c r="H399" i="35"/>
  <c r="I399" i="35" s="1"/>
  <c r="H402" i="35"/>
  <c r="I402" i="35" s="1"/>
  <c r="H405" i="35"/>
  <c r="H407" i="35"/>
  <c r="I407" i="35" s="1"/>
  <c r="H410" i="35"/>
  <c r="H414" i="35"/>
  <c r="I414" i="35" s="1"/>
  <c r="H416" i="35"/>
  <c r="H420" i="35"/>
  <c r="H422" i="35"/>
  <c r="I422" i="35" s="1"/>
  <c r="H424" i="35"/>
  <c r="I424" i="35" s="1"/>
  <c r="H426" i="35"/>
  <c r="H429" i="35"/>
  <c r="I429" i="35" s="1"/>
  <c r="H431" i="35"/>
  <c r="H434" i="35"/>
  <c r="I434" i="35" s="1"/>
  <c r="I391" i="35"/>
  <c r="H391" i="35"/>
  <c r="H393" i="35"/>
  <c r="I393" i="35" s="1"/>
  <c r="H395" i="35"/>
  <c r="I395" i="35" s="1"/>
  <c r="H388" i="35"/>
  <c r="I388" i="35" s="1"/>
  <c r="I386" i="35"/>
  <c r="H383" i="35"/>
  <c r="I383" i="35" s="1"/>
  <c r="H385" i="35"/>
  <c r="I385" i="35" s="1"/>
  <c r="H382" i="35"/>
  <c r="I382" i="35" s="1"/>
  <c r="H384" i="35"/>
  <c r="I384" i="35" s="1"/>
  <c r="H386" i="35"/>
  <c r="I366" i="35"/>
  <c r="I370" i="35"/>
  <c r="I380" i="35"/>
  <c r="H366" i="35"/>
  <c r="H370" i="35"/>
  <c r="H374" i="35"/>
  <c r="I374" i="35" s="1"/>
  <c r="H380" i="35"/>
  <c r="I368" i="35"/>
  <c r="I376" i="35"/>
  <c r="I378" i="35"/>
  <c r="H372" i="35"/>
  <c r="I372" i="35" s="1"/>
  <c r="I351" i="35"/>
  <c r="I355" i="35"/>
  <c r="I349" i="35"/>
  <c r="I353" i="35"/>
  <c r="I350" i="35"/>
  <c r="H348" i="35"/>
  <c r="I348" i="35" s="1"/>
  <c r="H350" i="35"/>
  <c r="H352" i="35"/>
  <c r="I352" i="35" s="1"/>
  <c r="H354" i="35"/>
  <c r="I354" i="35" s="1"/>
  <c r="H356" i="35"/>
  <c r="I356" i="35" s="1"/>
  <c r="H358" i="35"/>
  <c r="I358" i="35" s="1"/>
  <c r="H360" i="35"/>
  <c r="I360" i="35" s="1"/>
  <c r="H362" i="35"/>
  <c r="I362" i="35" s="1"/>
  <c r="H347" i="35"/>
  <c r="I347" i="35" s="1"/>
  <c r="H349" i="35"/>
  <c r="H351" i="35"/>
  <c r="H353" i="35"/>
  <c r="H355" i="35"/>
  <c r="H357" i="35"/>
  <c r="I357" i="35" s="1"/>
  <c r="H359" i="35"/>
  <c r="I359" i="35" s="1"/>
  <c r="H361" i="35"/>
  <c r="I361" i="35" s="1"/>
  <c r="H363" i="35"/>
  <c r="I363" i="35" s="1"/>
  <c r="I330" i="35"/>
  <c r="I334" i="35"/>
  <c r="I342" i="35"/>
  <c r="H330" i="35"/>
  <c r="H332" i="35"/>
  <c r="I332" i="35" s="1"/>
  <c r="H334" i="35"/>
  <c r="H336" i="35"/>
  <c r="I336" i="35" s="1"/>
  <c r="H338" i="35"/>
  <c r="I338" i="35" s="1"/>
  <c r="H340" i="35"/>
  <c r="I340" i="35" s="1"/>
  <c r="H342" i="35"/>
  <c r="H344" i="35"/>
  <c r="I344" i="35" s="1"/>
  <c r="I325" i="35"/>
  <c r="H325" i="35"/>
  <c r="H321" i="35"/>
  <c r="I321" i="35" s="1"/>
  <c r="H322" i="35"/>
  <c r="I322" i="35" s="1"/>
  <c r="H316" i="35"/>
  <c r="I316" i="35" s="1"/>
  <c r="H317" i="35"/>
  <c r="I317" i="35" s="1"/>
  <c r="I311" i="35"/>
  <c r="H311" i="35"/>
  <c r="H313" i="35"/>
  <c r="I313" i="35" s="1"/>
  <c r="I304" i="35"/>
  <c r="H302" i="35"/>
  <c r="I302" i="35" s="1"/>
  <c r="H304" i="35"/>
  <c r="I289" i="35"/>
  <c r="I297" i="35"/>
  <c r="I291" i="35"/>
  <c r="H287" i="35"/>
  <c r="I287" i="35" s="1"/>
  <c r="H289" i="35"/>
  <c r="H291" i="35"/>
  <c r="H293" i="35"/>
  <c r="I293" i="35" s="1"/>
  <c r="H295" i="35"/>
  <c r="I295" i="35" s="1"/>
  <c r="H297" i="35"/>
  <c r="H299" i="35"/>
  <c r="I299" i="35" s="1"/>
  <c r="H282" i="35"/>
  <c r="I282" i="35" s="1"/>
  <c r="H277" i="35"/>
  <c r="I274" i="35"/>
  <c r="H274" i="35"/>
  <c r="H275" i="35"/>
  <c r="I275" i="35" s="1"/>
  <c r="H271" i="35"/>
  <c r="I271" i="35" s="1"/>
  <c r="H268" i="35"/>
  <c r="I268" i="35" s="1"/>
  <c r="H263" i="35"/>
  <c r="I263" i="35" s="1"/>
  <c r="H265" i="35"/>
  <c r="I265" i="35" s="1"/>
  <c r="I251" i="35"/>
  <c r="I252" i="35"/>
  <c r="I253" i="35"/>
  <c r="I257" i="35"/>
  <c r="H248" i="35"/>
  <c r="I248" i="35" s="1"/>
  <c r="H250" i="35"/>
  <c r="I250" i="35" s="1"/>
  <c r="H252" i="35"/>
  <c r="H254" i="35"/>
  <c r="I254" i="35" s="1"/>
  <c r="H256" i="35"/>
  <c r="I256" i="35" s="1"/>
  <c r="H258" i="35"/>
  <c r="I258" i="35" s="1"/>
  <c r="H260" i="35"/>
  <c r="I260" i="35" s="1"/>
  <c r="H247" i="35"/>
  <c r="I247" i="35" s="1"/>
  <c r="H249" i="35"/>
  <c r="I249" i="35" s="1"/>
  <c r="H251" i="35"/>
  <c r="H253" i="35"/>
  <c r="H255" i="35"/>
  <c r="I255" i="35" s="1"/>
  <c r="H257" i="35"/>
  <c r="H259" i="35"/>
  <c r="I259" i="35" s="1"/>
  <c r="H261" i="35"/>
  <c r="I261" i="35" s="1"/>
  <c r="H241" i="35"/>
  <c r="I241" i="35" s="1"/>
  <c r="I243" i="35"/>
  <c r="H242" i="35"/>
  <c r="I242" i="35" s="1"/>
  <c r="H244" i="35"/>
  <c r="I244" i="35" s="1"/>
  <c r="I236" i="35"/>
  <c r="H236" i="35"/>
  <c r="H234" i="35"/>
  <c r="I234" i="35" s="1"/>
  <c r="I232" i="35"/>
  <c r="H231" i="35"/>
  <c r="I231" i="35" s="1"/>
  <c r="H230" i="35"/>
  <c r="I230" i="35" s="1"/>
  <c r="H232" i="35"/>
  <c r="H227" i="35"/>
  <c r="H224" i="35"/>
  <c r="I224" i="35" s="1"/>
  <c r="I220" i="35"/>
  <c r="H220" i="35"/>
  <c r="I218" i="35"/>
  <c r="H217" i="35"/>
  <c r="I217" i="35" s="1"/>
  <c r="H219" i="35"/>
  <c r="I219" i="35" s="1"/>
  <c r="H221" i="35"/>
  <c r="I221" i="35" s="1"/>
  <c r="H215" i="35"/>
  <c r="I215" i="35" s="1"/>
  <c r="I210" i="35"/>
  <c r="I208" i="35"/>
  <c r="I209" i="35"/>
  <c r="I213" i="35"/>
  <c r="H208" i="35"/>
  <c r="H210" i="35"/>
  <c r="H212" i="35"/>
  <c r="I212" i="35" s="1"/>
  <c r="I211" i="35"/>
  <c r="I196" i="35"/>
  <c r="I197" i="35"/>
  <c r="I201" i="35"/>
  <c r="I203" i="35"/>
  <c r="I195" i="35"/>
  <c r="I200" i="35"/>
  <c r="H193" i="35"/>
  <c r="I193" i="35" s="1"/>
  <c r="H195" i="35"/>
  <c r="H197" i="35"/>
  <c r="H199" i="35"/>
  <c r="I199" i="35" s="1"/>
  <c r="H201" i="35"/>
  <c r="H203" i="35"/>
  <c r="H205" i="35"/>
  <c r="I205" i="35" s="1"/>
  <c r="H192" i="35"/>
  <c r="I192" i="35" s="1"/>
  <c r="H194" i="35"/>
  <c r="I194" i="35" s="1"/>
  <c r="H196" i="35"/>
  <c r="H198" i="35"/>
  <c r="I198" i="35" s="1"/>
  <c r="H200" i="35"/>
  <c r="H202" i="35"/>
  <c r="I202" i="35" s="1"/>
  <c r="H204" i="35"/>
  <c r="I204" i="35" s="1"/>
  <c r="H206" i="35"/>
  <c r="I206" i="35" s="1"/>
  <c r="H186" i="35"/>
  <c r="I186" i="35" s="1"/>
  <c r="H188" i="35"/>
  <c r="I188" i="35" s="1"/>
  <c r="H179" i="35"/>
  <c r="I179" i="35" s="1"/>
  <c r="H170" i="35"/>
  <c r="I170" i="35" s="1"/>
  <c r="H172" i="35"/>
  <c r="I172" i="35" s="1"/>
  <c r="H171" i="35"/>
  <c r="I171" i="35" s="1"/>
  <c r="H173" i="35"/>
  <c r="I173" i="35" s="1"/>
  <c r="I161" i="35"/>
  <c r="H163" i="35"/>
  <c r="I163" i="35" s="1"/>
  <c r="H162" i="35"/>
  <c r="I162" i="35" s="1"/>
  <c r="H164" i="35"/>
  <c r="I164" i="35" s="1"/>
  <c r="I150" i="35"/>
  <c r="H150" i="35"/>
  <c r="I147" i="35"/>
  <c r="I142" i="35"/>
  <c r="I143" i="35"/>
  <c r="H143" i="35"/>
  <c r="H147" i="35"/>
  <c r="I141" i="35"/>
  <c r="H140" i="35"/>
  <c r="I140" i="35" s="1"/>
  <c r="H142" i="35"/>
  <c r="H144" i="35"/>
  <c r="I144" i="35" s="1"/>
  <c r="H146" i="35"/>
  <c r="I146" i="35" s="1"/>
  <c r="H148" i="35"/>
  <c r="I148" i="35" s="1"/>
  <c r="H145" i="35"/>
  <c r="I145" i="35" s="1"/>
  <c r="I126" i="35"/>
  <c r="I130" i="35"/>
  <c r="I134" i="35"/>
  <c r="I138" i="35"/>
  <c r="H124" i="35"/>
  <c r="I124" i="35" s="1"/>
  <c r="H126" i="35"/>
  <c r="H128" i="35"/>
  <c r="I128" i="35" s="1"/>
  <c r="H130" i="35"/>
  <c r="H132" i="35"/>
  <c r="I132" i="35" s="1"/>
  <c r="H134" i="35"/>
  <c r="H136" i="35"/>
  <c r="I136" i="35" s="1"/>
  <c r="H138" i="35"/>
  <c r="I119" i="35"/>
  <c r="I121" i="35"/>
  <c r="I111" i="35"/>
  <c r="I116" i="35"/>
  <c r="I122" i="35"/>
  <c r="H113" i="35"/>
  <c r="I113" i="35" s="1"/>
  <c r="H115" i="35"/>
  <c r="I115" i="35" s="1"/>
  <c r="H117" i="35"/>
  <c r="I117" i="35" s="1"/>
  <c r="H119" i="35"/>
  <c r="H121" i="35"/>
  <c r="H111" i="35"/>
  <c r="I109" i="35"/>
  <c r="H108" i="35"/>
  <c r="I108" i="35" s="1"/>
  <c r="H110" i="35"/>
  <c r="I110" i="35" s="1"/>
  <c r="H112" i="35"/>
  <c r="I112" i="35" s="1"/>
  <c r="H114" i="35"/>
  <c r="I114" i="35" s="1"/>
  <c r="H116" i="35"/>
  <c r="H118" i="35"/>
  <c r="I118" i="35" s="1"/>
  <c r="H120" i="35"/>
  <c r="I120" i="35" s="1"/>
  <c r="H122" i="35"/>
  <c r="I105" i="35"/>
  <c r="H104" i="35"/>
  <c r="I104" i="35" s="1"/>
  <c r="I102" i="35"/>
  <c r="H101" i="35"/>
  <c r="I101" i="35" s="1"/>
  <c r="H103" i="35"/>
  <c r="I103" i="35" s="1"/>
  <c r="H105" i="35"/>
  <c r="H99" i="35"/>
  <c r="I99" i="35" s="1"/>
  <c r="H95" i="35"/>
  <c r="I95" i="35" s="1"/>
  <c r="H94" i="35"/>
  <c r="I94" i="35" s="1"/>
  <c r="H96" i="35"/>
  <c r="I96" i="35" s="1"/>
  <c r="H91" i="35"/>
  <c r="I91" i="35" s="1"/>
  <c r="H92" i="35"/>
  <c r="I92" i="35" s="1"/>
  <c r="H86" i="35"/>
  <c r="I86" i="35" s="1"/>
  <c r="I88" i="35"/>
  <c r="I83" i="35"/>
  <c r="H77" i="35"/>
  <c r="I77" i="35" s="1"/>
  <c r="I79" i="35"/>
  <c r="H78" i="35"/>
  <c r="I78" i="35" s="1"/>
  <c r="H80" i="35"/>
  <c r="I80" i="35" s="1"/>
  <c r="H70" i="35"/>
  <c r="I70" i="35" s="1"/>
  <c r="H72" i="35"/>
  <c r="I72" i="35" s="1"/>
  <c r="H74" i="35"/>
  <c r="I74" i="35" s="1"/>
  <c r="H68" i="35"/>
  <c r="I68" i="35" s="1"/>
  <c r="I60" i="35"/>
  <c r="I66" i="35"/>
  <c r="H61" i="35"/>
  <c r="I61" i="35" s="1"/>
  <c r="H63" i="35"/>
  <c r="I63" i="35" s="1"/>
  <c r="H65" i="35"/>
  <c r="I65" i="35" s="1"/>
  <c r="H60" i="35"/>
  <c r="H62" i="35"/>
  <c r="I62" i="35" s="1"/>
  <c r="H64" i="35"/>
  <c r="I64" i="35" s="1"/>
  <c r="H66" i="35"/>
  <c r="I56" i="35"/>
  <c r="I45" i="35"/>
  <c r="I53" i="35"/>
  <c r="I57" i="35"/>
  <c r="I58" i="35"/>
  <c r="H53" i="35"/>
  <c r="I49" i="35"/>
  <c r="H51" i="35"/>
  <c r="I51" i="35" s="1"/>
  <c r="I55" i="35"/>
  <c r="H45" i="35"/>
  <c r="I47" i="35"/>
  <c r="H44" i="35"/>
  <c r="I44" i="35" s="1"/>
  <c r="H46" i="35"/>
  <c r="I46" i="35" s="1"/>
  <c r="H48" i="35"/>
  <c r="I48" i="35" s="1"/>
  <c r="H50" i="35"/>
  <c r="I50" i="35" s="1"/>
  <c r="H52" i="35"/>
  <c r="I52" i="35" s="1"/>
  <c r="H54" i="35"/>
  <c r="I54" i="35" s="1"/>
  <c r="H56" i="35"/>
  <c r="H58" i="35"/>
  <c r="H57" i="35"/>
  <c r="I42" i="35"/>
  <c r="H42" i="35"/>
  <c r="I40" i="35"/>
  <c r="I38" i="35"/>
  <c r="I32" i="35"/>
  <c r="H30" i="35"/>
  <c r="I30" i="35" s="1"/>
  <c r="H34" i="35"/>
  <c r="I34" i="35" s="1"/>
  <c r="H36" i="35"/>
  <c r="I36" i="35" s="1"/>
  <c r="H40" i="35"/>
  <c r="H28" i="35"/>
  <c r="I28" i="35" s="1"/>
  <c r="H32" i="35"/>
  <c r="H38" i="35"/>
  <c r="I18" i="35"/>
  <c r="H22" i="35"/>
  <c r="I22" i="35" s="1"/>
  <c r="H18" i="35"/>
  <c r="H20" i="35"/>
  <c r="I20" i="35" s="1"/>
  <c r="I15" i="35"/>
  <c r="I10" i="35"/>
  <c r="I11" i="35"/>
  <c r="I12" i="35"/>
  <c r="H15" i="35"/>
  <c r="H10" i="35"/>
  <c r="H12" i="35"/>
  <c r="H14" i="35"/>
  <c r="I14" i="35" s="1"/>
  <c r="H16" i="35"/>
  <c r="I16" i="35" s="1"/>
  <c r="H11" i="35"/>
  <c r="H13" i="35"/>
  <c r="I13" i="35" s="1"/>
  <c r="H8" i="35"/>
  <c r="I8" i="35" s="1"/>
  <c r="I7" i="35"/>
  <c r="J105" i="16"/>
  <c r="K105" i="16" s="1"/>
  <c r="J106" i="16"/>
  <c r="K106" i="16" s="1"/>
  <c r="J107" i="16"/>
  <c r="J108" i="16"/>
  <c r="K108" i="16" s="1"/>
  <c r="J109" i="16"/>
  <c r="K109" i="16" s="1"/>
  <c r="J110" i="16"/>
  <c r="K110" i="16" s="1"/>
  <c r="J111" i="16"/>
  <c r="K111" i="16" s="1"/>
  <c r="J112" i="16"/>
  <c r="K112" i="16" s="1"/>
  <c r="J113" i="16"/>
  <c r="K113" i="16" s="1"/>
  <c r="J114" i="16"/>
  <c r="K114" i="16" s="1"/>
  <c r="J115" i="16"/>
  <c r="K115" i="16" s="1"/>
  <c r="J116" i="16"/>
  <c r="K116" i="16" s="1"/>
  <c r="J117" i="16"/>
  <c r="K117" i="16" s="1"/>
  <c r="J118" i="16"/>
  <c r="J119" i="16"/>
  <c r="J120" i="16"/>
  <c r="K120" i="16" s="1"/>
  <c r="J121" i="16"/>
  <c r="K121" i="16" s="1"/>
  <c r="J122" i="16"/>
  <c r="K122" i="16" s="1"/>
  <c r="J123" i="16"/>
  <c r="K123" i="16" s="1"/>
  <c r="J124" i="16"/>
  <c r="K124" i="16" s="1"/>
  <c r="J125" i="16"/>
  <c r="K125" i="16" s="1"/>
  <c r="J126" i="16"/>
  <c r="K126" i="16" s="1"/>
  <c r="J127" i="16"/>
  <c r="K127" i="16" s="1"/>
  <c r="J128" i="16"/>
  <c r="K128" i="16" s="1"/>
  <c r="J129" i="16"/>
  <c r="K129" i="16" s="1"/>
  <c r="J130" i="16"/>
  <c r="K130" i="16" s="1"/>
  <c r="J131" i="16"/>
  <c r="K131" i="16" s="1"/>
  <c r="J132" i="16"/>
  <c r="K132" i="16" s="1"/>
  <c r="J133" i="16"/>
  <c r="K133" i="16" s="1"/>
  <c r="J134" i="16"/>
  <c r="J135" i="16"/>
  <c r="K135" i="16" s="1"/>
  <c r="J136" i="16"/>
  <c r="K136" i="16" s="1"/>
  <c r="J137" i="16"/>
  <c r="K137" i="16" s="1"/>
  <c r="J138" i="16"/>
  <c r="K138" i="16" s="1"/>
  <c r="J139" i="16"/>
  <c r="K139" i="16" s="1"/>
  <c r="J140" i="16"/>
  <c r="K140" i="16" s="1"/>
  <c r="J141" i="16"/>
  <c r="K141" i="16" s="1"/>
  <c r="J142" i="16"/>
  <c r="J143" i="16"/>
  <c r="K143" i="16" s="1"/>
  <c r="J144" i="16"/>
  <c r="K144" i="16" s="1"/>
  <c r="J145" i="16"/>
  <c r="K145" i="16" s="1"/>
  <c r="J146" i="16"/>
  <c r="K146" i="16" s="1"/>
  <c r="J147" i="16"/>
  <c r="K147" i="16" s="1"/>
  <c r="J148" i="16"/>
  <c r="K148" i="16" s="1"/>
  <c r="J149" i="16"/>
  <c r="K149" i="16" s="1"/>
  <c r="J150" i="16"/>
  <c r="K150" i="16" s="1"/>
  <c r="J151" i="16"/>
  <c r="K151" i="16" s="1"/>
  <c r="J152" i="16"/>
  <c r="K152" i="16" s="1"/>
  <c r="J153" i="16"/>
  <c r="K153" i="16" s="1"/>
  <c r="J154" i="16"/>
  <c r="K154" i="16" s="1"/>
  <c r="J155" i="16"/>
  <c r="K155" i="16" s="1"/>
  <c r="J156" i="16"/>
  <c r="K156" i="16" s="1"/>
  <c r="J157" i="16"/>
  <c r="K157" i="16" s="1"/>
  <c r="J158" i="16"/>
  <c r="J159" i="16"/>
  <c r="K159" i="16" s="1"/>
  <c r="J160" i="16"/>
  <c r="K160" i="16" s="1"/>
  <c r="J161" i="16"/>
  <c r="K161" i="16" s="1"/>
  <c r="J162" i="16"/>
  <c r="K162" i="16" s="1"/>
  <c r="J163" i="16"/>
  <c r="K163" i="16" s="1"/>
  <c r="J164" i="16"/>
  <c r="K164" i="16" s="1"/>
  <c r="J165" i="16"/>
  <c r="K165" i="16" s="1"/>
  <c r="J166" i="16"/>
  <c r="K166" i="16" s="1"/>
  <c r="J167" i="16"/>
  <c r="K167" i="16" s="1"/>
  <c r="J168" i="16"/>
  <c r="K168" i="16" s="1"/>
  <c r="J169" i="16"/>
  <c r="K169" i="16" s="1"/>
  <c r="J170" i="16"/>
  <c r="K170" i="16" s="1"/>
  <c r="J172" i="16"/>
  <c r="K172" i="16" s="1"/>
  <c r="J173" i="16"/>
  <c r="K173" i="16" s="1"/>
  <c r="J174" i="16"/>
  <c r="K174" i="16" s="1"/>
  <c r="J175" i="16"/>
  <c r="K175" i="16" s="1"/>
  <c r="J176" i="16"/>
  <c r="K176" i="16" s="1"/>
  <c r="J177" i="16"/>
  <c r="K177" i="16" s="1"/>
  <c r="J178" i="16"/>
  <c r="K178" i="16" s="1"/>
  <c r="J179" i="16"/>
  <c r="K179" i="16" s="1"/>
  <c r="J180" i="16"/>
  <c r="K180" i="16" s="1"/>
  <c r="J181" i="16"/>
  <c r="K181" i="16" s="1"/>
  <c r="J182" i="16"/>
  <c r="K182" i="16" s="1"/>
  <c r="J183" i="16"/>
  <c r="J184" i="16"/>
  <c r="J185" i="16"/>
  <c r="K185" i="16" s="1"/>
  <c r="J186" i="16"/>
  <c r="K186" i="16" s="1"/>
  <c r="J187" i="16"/>
  <c r="K187" i="16" s="1"/>
  <c r="J188" i="16"/>
  <c r="K188" i="16" s="1"/>
  <c r="J189" i="16"/>
  <c r="K189" i="16" s="1"/>
  <c r="J190" i="16"/>
  <c r="K190" i="16" s="1"/>
  <c r="J191" i="16"/>
  <c r="K191" i="16" s="1"/>
  <c r="J192" i="16"/>
  <c r="K192" i="16" s="1"/>
  <c r="J193" i="16"/>
  <c r="K193" i="16" s="1"/>
  <c r="J194" i="16"/>
  <c r="K194" i="16" s="1"/>
  <c r="J195" i="16"/>
  <c r="K195" i="16" s="1"/>
  <c r="J196" i="16"/>
  <c r="K196" i="16" s="1"/>
  <c r="J197" i="16"/>
  <c r="K197" i="16" s="1"/>
  <c r="J198" i="16"/>
  <c r="K198" i="16" s="1"/>
  <c r="J199" i="16"/>
  <c r="J200" i="16"/>
  <c r="K200" i="16" s="1"/>
  <c r="J201" i="16"/>
  <c r="K201" i="16" s="1"/>
  <c r="J202" i="16"/>
  <c r="K202" i="16" s="1"/>
  <c r="J203" i="16"/>
  <c r="K203" i="16" s="1"/>
  <c r="J204" i="16"/>
  <c r="K204" i="16" s="1"/>
  <c r="J205" i="16"/>
  <c r="K205" i="16" s="1"/>
  <c r="J206" i="16"/>
  <c r="K206" i="16" s="1"/>
  <c r="J207" i="16"/>
  <c r="J208" i="16"/>
  <c r="K208" i="16" s="1"/>
  <c r="J209" i="16"/>
  <c r="K209" i="16" s="1"/>
  <c r="J210" i="16"/>
  <c r="K210" i="16" s="1"/>
  <c r="J211" i="16"/>
  <c r="K211" i="16" s="1"/>
  <c r="K107" i="16"/>
  <c r="K118" i="16"/>
  <c r="K119" i="16"/>
  <c r="K134" i="16"/>
  <c r="K142" i="16"/>
  <c r="K158" i="16"/>
  <c r="K183" i="16"/>
  <c r="K184" i="16"/>
  <c r="K199" i="16"/>
  <c r="K207" i="16"/>
  <c r="L105" i="16"/>
  <c r="L106" i="16"/>
  <c r="L107" i="16"/>
  <c r="L108" i="16"/>
  <c r="L109" i="16"/>
  <c r="L110" i="16"/>
  <c r="L111" i="16"/>
  <c r="L112" i="16"/>
  <c r="L113" i="16"/>
  <c r="L114" i="16"/>
  <c r="L115" i="16"/>
  <c r="L116" i="16"/>
  <c r="L117" i="16"/>
  <c r="L118" i="16"/>
  <c r="L119" i="16"/>
  <c r="L120" i="16"/>
  <c r="L121" i="16"/>
  <c r="L122" i="16"/>
  <c r="L123" i="16"/>
  <c r="L124" i="16"/>
  <c r="L125" i="16"/>
  <c r="L126" i="16"/>
  <c r="L127" i="16"/>
  <c r="L128" i="16"/>
  <c r="L129" i="16"/>
  <c r="L130" i="16"/>
  <c r="L131" i="16"/>
  <c r="L132" i="16"/>
  <c r="L133" i="16"/>
  <c r="L134" i="16"/>
  <c r="L135" i="16"/>
  <c r="L136" i="16"/>
  <c r="L137" i="16"/>
  <c r="L138" i="16"/>
  <c r="L139" i="16"/>
  <c r="L140" i="16"/>
  <c r="L141" i="16"/>
  <c r="L142" i="16"/>
  <c r="L143" i="16"/>
  <c r="L144" i="16"/>
  <c r="L145" i="16"/>
  <c r="L146" i="16"/>
  <c r="L147" i="16"/>
  <c r="L148" i="16"/>
  <c r="L149" i="16"/>
  <c r="L150" i="16"/>
  <c r="L151" i="16"/>
  <c r="L152" i="16"/>
  <c r="L153" i="16"/>
  <c r="L154" i="16"/>
  <c r="L155" i="16"/>
  <c r="L156" i="16"/>
  <c r="L157" i="16"/>
  <c r="L158" i="16"/>
  <c r="L159" i="16"/>
  <c r="L160" i="16"/>
  <c r="L161" i="16"/>
  <c r="L162" i="16"/>
  <c r="L163" i="16"/>
  <c r="L164" i="16"/>
  <c r="L165" i="16"/>
  <c r="L166" i="16"/>
  <c r="L167" i="16"/>
  <c r="L168" i="16"/>
  <c r="L169" i="16"/>
  <c r="L170" i="16"/>
  <c r="L172" i="16"/>
  <c r="L173" i="16"/>
  <c r="L174" i="16"/>
  <c r="L175" i="16"/>
  <c r="L176" i="16"/>
  <c r="L177" i="16"/>
  <c r="L178" i="16"/>
  <c r="L179" i="16"/>
  <c r="L180" i="16"/>
  <c r="L181" i="16"/>
  <c r="L182" i="16"/>
  <c r="L183" i="16"/>
  <c r="L184" i="16"/>
  <c r="L185" i="16"/>
  <c r="L186" i="16"/>
  <c r="L187" i="16"/>
  <c r="L188" i="16"/>
  <c r="L189" i="16"/>
  <c r="L190" i="16"/>
  <c r="L191" i="16"/>
  <c r="L192" i="16"/>
  <c r="L193" i="16"/>
  <c r="L194" i="16"/>
  <c r="L195" i="16"/>
  <c r="L196" i="16"/>
  <c r="L197" i="16"/>
  <c r="L198" i="16"/>
  <c r="L199" i="16"/>
  <c r="L200" i="16"/>
  <c r="L201" i="16"/>
  <c r="L202" i="16"/>
  <c r="L203" i="16"/>
  <c r="L204" i="16"/>
  <c r="L205" i="16"/>
  <c r="L206" i="16"/>
  <c r="L207" i="16"/>
  <c r="L208" i="16"/>
  <c r="L209" i="16"/>
  <c r="L210" i="16"/>
  <c r="L211" i="16"/>
  <c r="K164" i="15"/>
  <c r="L164" i="15" s="1"/>
  <c r="L127" i="15"/>
  <c r="L209" i="15"/>
  <c r="K105" i="15"/>
  <c r="K106" i="15"/>
  <c r="K107" i="15"/>
  <c r="K108" i="15"/>
  <c r="K109" i="15"/>
  <c r="L109" i="15" s="1"/>
  <c r="M109" i="15" s="1"/>
  <c r="K110" i="15"/>
  <c r="K111" i="15"/>
  <c r="L111" i="15" s="1"/>
  <c r="K112" i="15"/>
  <c r="L112" i="15" s="1"/>
  <c r="M112" i="15" s="1"/>
  <c r="K113" i="15"/>
  <c r="K114" i="15"/>
  <c r="K115" i="15"/>
  <c r="K116" i="15"/>
  <c r="K117" i="15"/>
  <c r="L117" i="15" s="1"/>
  <c r="M117" i="15" s="1"/>
  <c r="K118" i="15"/>
  <c r="K119" i="15"/>
  <c r="K120" i="15"/>
  <c r="L120" i="15" s="1"/>
  <c r="M120" i="15" s="1"/>
  <c r="K121" i="15"/>
  <c r="K122" i="15"/>
  <c r="K123" i="15"/>
  <c r="K124" i="15"/>
  <c r="K125" i="15"/>
  <c r="L125" i="15" s="1"/>
  <c r="M125" i="15" s="1"/>
  <c r="K126" i="15"/>
  <c r="K127" i="15"/>
  <c r="K128" i="15"/>
  <c r="L128" i="15" s="1"/>
  <c r="M128" i="15" s="1"/>
  <c r="K129" i="15"/>
  <c r="K130" i="15"/>
  <c r="K131" i="15"/>
  <c r="K132" i="15"/>
  <c r="K133" i="15"/>
  <c r="L133" i="15" s="1"/>
  <c r="M133" i="15" s="1"/>
  <c r="K134" i="15"/>
  <c r="K135" i="15"/>
  <c r="K136" i="15"/>
  <c r="L136" i="15" s="1"/>
  <c r="M136" i="15" s="1"/>
  <c r="K137" i="15"/>
  <c r="K138" i="15"/>
  <c r="K139" i="15"/>
  <c r="K140" i="15"/>
  <c r="K141" i="15"/>
  <c r="L141" i="15" s="1"/>
  <c r="M141" i="15" s="1"/>
  <c r="K142" i="15"/>
  <c r="K143" i="15"/>
  <c r="L143" i="15" s="1"/>
  <c r="K144" i="15"/>
  <c r="L144" i="15" s="1"/>
  <c r="M144" i="15" s="1"/>
  <c r="K145" i="15"/>
  <c r="K146" i="15"/>
  <c r="K147" i="15"/>
  <c r="K148" i="15"/>
  <c r="K149" i="15"/>
  <c r="L149" i="15" s="1"/>
  <c r="M149" i="15" s="1"/>
  <c r="K150" i="15"/>
  <c r="K151" i="15"/>
  <c r="L151" i="15" s="1"/>
  <c r="K152" i="15"/>
  <c r="L152" i="15" s="1"/>
  <c r="M152" i="15" s="1"/>
  <c r="K153" i="15"/>
  <c r="K154" i="15"/>
  <c r="K155" i="15"/>
  <c r="K156" i="15"/>
  <c r="L156" i="15" s="1"/>
  <c r="K157" i="15"/>
  <c r="L157" i="15" s="1"/>
  <c r="M157" i="15" s="1"/>
  <c r="K158" i="15"/>
  <c r="K159" i="15"/>
  <c r="L159" i="15" s="1"/>
  <c r="K160" i="15"/>
  <c r="L160" i="15" s="1"/>
  <c r="M160" i="15" s="1"/>
  <c r="K161" i="15"/>
  <c r="K162" i="15"/>
  <c r="K163" i="15"/>
  <c r="K165" i="15"/>
  <c r="K166" i="15"/>
  <c r="L166" i="15" s="1"/>
  <c r="M166" i="15" s="1"/>
  <c r="K167" i="15"/>
  <c r="K168" i="15"/>
  <c r="L168" i="15" s="1"/>
  <c r="K169" i="15"/>
  <c r="L169" i="15" s="1"/>
  <c r="M169" i="15" s="1"/>
  <c r="K172" i="15"/>
  <c r="K173" i="15"/>
  <c r="K174" i="15"/>
  <c r="K175" i="15"/>
  <c r="L175" i="15" s="1"/>
  <c r="M175" i="15" s="1"/>
  <c r="K176" i="15"/>
  <c r="K177" i="15"/>
  <c r="L177" i="15" s="1"/>
  <c r="K178" i="15"/>
  <c r="L178" i="15" s="1"/>
  <c r="M178" i="15" s="1"/>
  <c r="K179" i="15"/>
  <c r="K180" i="15"/>
  <c r="K181" i="15"/>
  <c r="K182" i="15"/>
  <c r="K183" i="15"/>
  <c r="L183" i="15" s="1"/>
  <c r="M183" i="15" s="1"/>
  <c r="K184" i="15"/>
  <c r="K185" i="15"/>
  <c r="L185" i="15" s="1"/>
  <c r="K186" i="15"/>
  <c r="L186" i="15" s="1"/>
  <c r="M186" i="15" s="1"/>
  <c r="K187" i="15"/>
  <c r="K188" i="15"/>
  <c r="K189" i="15"/>
  <c r="K190" i="15"/>
  <c r="K191" i="15"/>
  <c r="L191" i="15" s="1"/>
  <c r="M191" i="15" s="1"/>
  <c r="K192" i="15"/>
  <c r="K193" i="15"/>
  <c r="L193" i="15" s="1"/>
  <c r="K194" i="15"/>
  <c r="L194" i="15" s="1"/>
  <c r="M194" i="15" s="1"/>
  <c r="K195" i="15"/>
  <c r="K196" i="15"/>
  <c r="K197" i="15"/>
  <c r="K198" i="15"/>
  <c r="K199" i="15"/>
  <c r="L199" i="15" s="1"/>
  <c r="M199" i="15" s="1"/>
  <c r="K200" i="15"/>
  <c r="K201" i="15"/>
  <c r="K202" i="15"/>
  <c r="L202" i="15" s="1"/>
  <c r="M202" i="15" s="1"/>
  <c r="K203" i="15"/>
  <c r="K204" i="15"/>
  <c r="K205" i="15"/>
  <c r="K206" i="15"/>
  <c r="K207" i="15"/>
  <c r="L207" i="15" s="1"/>
  <c r="M207" i="15" s="1"/>
  <c r="K208" i="15"/>
  <c r="K209" i="15"/>
  <c r="K210" i="15"/>
  <c r="L210" i="15" s="1"/>
  <c r="M210" i="15" s="1"/>
  <c r="K211" i="15"/>
  <c r="P107" i="14"/>
  <c r="Q107" i="14" s="1"/>
  <c r="P108" i="14"/>
  <c r="Q108" i="14" s="1"/>
  <c r="P109" i="14"/>
  <c r="Q109" i="14" s="1"/>
  <c r="P110" i="14"/>
  <c r="Q110" i="14" s="1"/>
  <c r="P111" i="14"/>
  <c r="Q111" i="14" s="1"/>
  <c r="P112" i="14"/>
  <c r="Q112" i="14" s="1"/>
  <c r="P113" i="14"/>
  <c r="Q113" i="14" s="1"/>
  <c r="P114" i="14"/>
  <c r="Q114" i="14" s="1"/>
  <c r="P115" i="14"/>
  <c r="Q115" i="14" s="1"/>
  <c r="P116" i="14"/>
  <c r="Q116" i="14" s="1"/>
  <c r="P117" i="14"/>
  <c r="Q117" i="14" s="1"/>
  <c r="P118" i="14"/>
  <c r="Q118" i="14" s="1"/>
  <c r="P119" i="14"/>
  <c r="Q119" i="14" s="1"/>
  <c r="P120" i="14"/>
  <c r="Q120" i="14" s="1"/>
  <c r="P121" i="14"/>
  <c r="Q121" i="14" s="1"/>
  <c r="P122" i="14"/>
  <c r="Q122" i="14" s="1"/>
  <c r="P123" i="14"/>
  <c r="Q123" i="14" s="1"/>
  <c r="P124" i="14"/>
  <c r="Q124" i="14" s="1"/>
  <c r="P125" i="14"/>
  <c r="Q125" i="14" s="1"/>
  <c r="P126" i="14"/>
  <c r="Q126" i="14" s="1"/>
  <c r="P127" i="14"/>
  <c r="Q127" i="14" s="1"/>
  <c r="P128" i="14"/>
  <c r="Q128" i="14" s="1"/>
  <c r="P129" i="14"/>
  <c r="Q129" i="14" s="1"/>
  <c r="P130" i="14"/>
  <c r="Q130" i="14" s="1"/>
  <c r="P131" i="14"/>
  <c r="Q131" i="14" s="1"/>
  <c r="P132" i="14"/>
  <c r="Q132" i="14" s="1"/>
  <c r="P133" i="14"/>
  <c r="Q133" i="14" s="1"/>
  <c r="P134" i="14"/>
  <c r="Q134" i="14" s="1"/>
  <c r="P135" i="14"/>
  <c r="Q135" i="14" s="1"/>
  <c r="P136" i="14"/>
  <c r="Q136" i="14" s="1"/>
  <c r="P137" i="14"/>
  <c r="Q137" i="14" s="1"/>
  <c r="P138" i="14"/>
  <c r="Q138" i="14" s="1"/>
  <c r="P139" i="14"/>
  <c r="Q139" i="14" s="1"/>
  <c r="P140" i="14"/>
  <c r="Q140" i="14" s="1"/>
  <c r="P141" i="14"/>
  <c r="Q141" i="14" s="1"/>
  <c r="P142" i="14"/>
  <c r="Q142" i="14" s="1"/>
  <c r="P143" i="14"/>
  <c r="Q143" i="14" s="1"/>
  <c r="P144" i="14"/>
  <c r="Q144" i="14" s="1"/>
  <c r="P145" i="14"/>
  <c r="Q145" i="14" s="1"/>
  <c r="P146" i="14"/>
  <c r="Q146" i="14" s="1"/>
  <c r="P147" i="14"/>
  <c r="Q147" i="14" s="1"/>
  <c r="P148" i="14"/>
  <c r="Q148" i="14" s="1"/>
  <c r="P149" i="14"/>
  <c r="Q149" i="14" s="1"/>
  <c r="P150" i="14"/>
  <c r="Q150" i="14" s="1"/>
  <c r="P151" i="14"/>
  <c r="Q151" i="14" s="1"/>
  <c r="P152" i="14"/>
  <c r="Q152" i="14" s="1"/>
  <c r="P153" i="14"/>
  <c r="Q153" i="14" s="1"/>
  <c r="P154" i="14"/>
  <c r="Q154" i="14" s="1"/>
  <c r="P155" i="14"/>
  <c r="Q155" i="14" s="1"/>
  <c r="P156" i="14"/>
  <c r="Q156" i="14" s="1"/>
  <c r="P157" i="14"/>
  <c r="Q157" i="14" s="1"/>
  <c r="P158" i="14"/>
  <c r="Q158" i="14" s="1"/>
  <c r="P159" i="14"/>
  <c r="Q159" i="14" s="1"/>
  <c r="P160" i="14"/>
  <c r="Q160" i="14" s="1"/>
  <c r="P161" i="14"/>
  <c r="Q161" i="14" s="1"/>
  <c r="P162" i="14"/>
  <c r="Q162" i="14" s="1"/>
  <c r="P163" i="14"/>
  <c r="Q163" i="14" s="1"/>
  <c r="P164" i="14"/>
  <c r="Q164" i="14" s="1"/>
  <c r="P165" i="14"/>
  <c r="Q165" i="14" s="1"/>
  <c r="P166" i="14"/>
  <c r="Q166" i="14" s="1"/>
  <c r="P167" i="14"/>
  <c r="Q167" i="14" s="1"/>
  <c r="P168" i="14"/>
  <c r="Q168" i="14" s="1"/>
  <c r="P169" i="14"/>
  <c r="Q169" i="14" s="1"/>
  <c r="P170" i="14"/>
  <c r="Q170" i="14" s="1"/>
  <c r="P172" i="14"/>
  <c r="Q172" i="14" s="1"/>
  <c r="P173" i="14"/>
  <c r="Q173" i="14" s="1"/>
  <c r="P174" i="14"/>
  <c r="Q174" i="14" s="1"/>
  <c r="P175" i="14"/>
  <c r="Q175" i="14" s="1"/>
  <c r="P176" i="14"/>
  <c r="Q176" i="14" s="1"/>
  <c r="P177" i="14"/>
  <c r="Q177" i="14" s="1"/>
  <c r="P178" i="14"/>
  <c r="Q178" i="14" s="1"/>
  <c r="P179" i="14"/>
  <c r="Q179" i="14" s="1"/>
  <c r="P180" i="14"/>
  <c r="Q180" i="14" s="1"/>
  <c r="P181" i="14"/>
  <c r="Q181" i="14" s="1"/>
  <c r="P182" i="14"/>
  <c r="Q182" i="14" s="1"/>
  <c r="P183" i="14"/>
  <c r="Q183" i="14" s="1"/>
  <c r="P184" i="14"/>
  <c r="Q184" i="14" s="1"/>
  <c r="P185" i="14"/>
  <c r="Q185" i="14" s="1"/>
  <c r="P186" i="14"/>
  <c r="Q186" i="14" s="1"/>
  <c r="P187" i="14"/>
  <c r="Q187" i="14" s="1"/>
  <c r="P188" i="14"/>
  <c r="Q188" i="14" s="1"/>
  <c r="P189" i="14"/>
  <c r="Q189" i="14" s="1"/>
  <c r="P190" i="14"/>
  <c r="Q190" i="14" s="1"/>
  <c r="P191" i="14"/>
  <c r="Q191" i="14" s="1"/>
  <c r="P192" i="14"/>
  <c r="Q192" i="14" s="1"/>
  <c r="P193" i="14"/>
  <c r="Q193" i="14" s="1"/>
  <c r="P194" i="14"/>
  <c r="Q194" i="14" s="1"/>
  <c r="P195" i="14"/>
  <c r="Q195" i="14" s="1"/>
  <c r="P196" i="14"/>
  <c r="Q196" i="14" s="1"/>
  <c r="P197" i="14"/>
  <c r="Q197" i="14" s="1"/>
  <c r="P198" i="14"/>
  <c r="Q198" i="14" s="1"/>
  <c r="P199" i="14"/>
  <c r="Q199" i="14" s="1"/>
  <c r="P200" i="14"/>
  <c r="Q200" i="14" s="1"/>
  <c r="P201" i="14"/>
  <c r="Q201" i="14" s="1"/>
  <c r="P202" i="14"/>
  <c r="Q202" i="14" s="1"/>
  <c r="P203" i="14"/>
  <c r="Q203" i="14" s="1"/>
  <c r="P204" i="14"/>
  <c r="Q204" i="14" s="1"/>
  <c r="P205" i="14"/>
  <c r="Q205" i="14" s="1"/>
  <c r="P206" i="14"/>
  <c r="Q206" i="14" s="1"/>
  <c r="P207" i="14"/>
  <c r="Q207" i="14" s="1"/>
  <c r="P208" i="14"/>
  <c r="Q208" i="14" s="1"/>
  <c r="P209" i="14"/>
  <c r="Q209" i="14" s="1"/>
  <c r="P210" i="14"/>
  <c r="Q210" i="14" s="1"/>
  <c r="P211" i="14"/>
  <c r="O105" i="26"/>
  <c r="Q105" i="26" s="1"/>
  <c r="O106" i="26"/>
  <c r="Q106" i="26" s="1"/>
  <c r="O107" i="26"/>
  <c r="Q107" i="26" s="1"/>
  <c r="R107" i="26" s="1"/>
  <c r="O108" i="26"/>
  <c r="Q108" i="26" s="1"/>
  <c r="O109" i="26"/>
  <c r="Q109" i="26" s="1"/>
  <c r="O110" i="26"/>
  <c r="Q110" i="26" s="1"/>
  <c r="O111" i="26"/>
  <c r="Q111" i="26" s="1"/>
  <c r="O112" i="26"/>
  <c r="Q112" i="26" s="1"/>
  <c r="O113" i="26"/>
  <c r="Q113" i="26" s="1"/>
  <c r="O114" i="26"/>
  <c r="O115" i="26"/>
  <c r="Q115" i="26" s="1"/>
  <c r="O116" i="26"/>
  <c r="Q116" i="26" s="1"/>
  <c r="O117" i="26"/>
  <c r="Q117" i="26" s="1"/>
  <c r="O118" i="26"/>
  <c r="Q118" i="26" s="1"/>
  <c r="O119" i="26"/>
  <c r="Q119" i="26" s="1"/>
  <c r="O120" i="26"/>
  <c r="Q120" i="26" s="1"/>
  <c r="O121" i="26"/>
  <c r="Q121" i="26" s="1"/>
  <c r="O122" i="26"/>
  <c r="Q122" i="26" s="1"/>
  <c r="O123" i="26"/>
  <c r="Q123" i="26" s="1"/>
  <c r="R123" i="26" s="1"/>
  <c r="O124" i="26"/>
  <c r="Q124" i="26" s="1"/>
  <c r="O125" i="26"/>
  <c r="Q125" i="26" s="1"/>
  <c r="O126" i="26"/>
  <c r="Q126" i="26" s="1"/>
  <c r="O127" i="26"/>
  <c r="Q127" i="26" s="1"/>
  <c r="O128" i="26"/>
  <c r="O129" i="26"/>
  <c r="Q129" i="26" s="1"/>
  <c r="O130" i="26"/>
  <c r="O131" i="26"/>
  <c r="Q131" i="26" s="1"/>
  <c r="R131" i="26" s="1"/>
  <c r="O132" i="26"/>
  <c r="Q132" i="26" s="1"/>
  <c r="O133" i="26"/>
  <c r="Q133" i="26" s="1"/>
  <c r="O134" i="26"/>
  <c r="Q134" i="26" s="1"/>
  <c r="O135" i="26"/>
  <c r="Q135" i="26" s="1"/>
  <c r="O136" i="26"/>
  <c r="O137" i="26"/>
  <c r="Q137" i="26" s="1"/>
  <c r="O138" i="26"/>
  <c r="Q138" i="26" s="1"/>
  <c r="O139" i="26"/>
  <c r="Q139" i="26" s="1"/>
  <c r="R139" i="26" s="1"/>
  <c r="O140" i="26"/>
  <c r="Q140" i="26" s="1"/>
  <c r="O141" i="26"/>
  <c r="Q141" i="26" s="1"/>
  <c r="O142" i="26"/>
  <c r="Q142" i="26" s="1"/>
  <c r="O143" i="26"/>
  <c r="Q143" i="26" s="1"/>
  <c r="O144" i="26"/>
  <c r="Q144" i="26" s="1"/>
  <c r="O145" i="26"/>
  <c r="Q145" i="26" s="1"/>
  <c r="O146" i="26"/>
  <c r="Q146" i="26" s="1"/>
  <c r="O147" i="26"/>
  <c r="Q147" i="26" s="1"/>
  <c r="R147" i="26" s="1"/>
  <c r="O148" i="26"/>
  <c r="Q148" i="26" s="1"/>
  <c r="O149" i="26"/>
  <c r="Q149" i="26" s="1"/>
  <c r="O150" i="26"/>
  <c r="Q150" i="26" s="1"/>
  <c r="O151" i="26"/>
  <c r="Q151" i="26" s="1"/>
  <c r="O152" i="26"/>
  <c r="Q152" i="26" s="1"/>
  <c r="O153" i="26"/>
  <c r="Q153" i="26" s="1"/>
  <c r="O154" i="26"/>
  <c r="Q154" i="26" s="1"/>
  <c r="O155" i="26"/>
  <c r="Q155" i="26" s="1"/>
  <c r="R155" i="26" s="1"/>
  <c r="O156" i="26"/>
  <c r="O157" i="26"/>
  <c r="Q157" i="26" s="1"/>
  <c r="O158" i="26"/>
  <c r="Q158" i="26" s="1"/>
  <c r="O159" i="26"/>
  <c r="Q159" i="26" s="1"/>
  <c r="O160" i="26"/>
  <c r="O161" i="26"/>
  <c r="Q161" i="26" s="1"/>
  <c r="O162" i="26"/>
  <c r="O163" i="26"/>
  <c r="O164" i="26"/>
  <c r="Q164" i="26" s="1"/>
  <c r="O165" i="26"/>
  <c r="Q165" i="26" s="1"/>
  <c r="O166" i="26"/>
  <c r="Q166" i="26" s="1"/>
  <c r="O167" i="26"/>
  <c r="Q167" i="26" s="1"/>
  <c r="O168" i="26"/>
  <c r="Q168" i="26" s="1"/>
  <c r="O169" i="26"/>
  <c r="Q169" i="26" s="1"/>
  <c r="O170" i="26"/>
  <c r="Q170" i="26" s="1"/>
  <c r="O172" i="26"/>
  <c r="Q172" i="26" s="1"/>
  <c r="R172" i="26" s="1"/>
  <c r="O173" i="26"/>
  <c r="Q173" i="26" s="1"/>
  <c r="O174" i="26"/>
  <c r="Q174" i="26" s="1"/>
  <c r="O175" i="26"/>
  <c r="Q175" i="26" s="1"/>
  <c r="O176" i="26"/>
  <c r="Q176" i="26" s="1"/>
  <c r="O177" i="26"/>
  <c r="Q177" i="26" s="1"/>
  <c r="O178" i="26"/>
  <c r="Q178" i="26" s="1"/>
  <c r="O179" i="26"/>
  <c r="O180" i="26"/>
  <c r="Q180" i="26" s="1"/>
  <c r="O181" i="26"/>
  <c r="O182" i="26"/>
  <c r="Q182" i="26" s="1"/>
  <c r="O183" i="26"/>
  <c r="Q183" i="26" s="1"/>
  <c r="O184" i="26"/>
  <c r="Q184" i="26" s="1"/>
  <c r="O185" i="26"/>
  <c r="Q185" i="26" s="1"/>
  <c r="O186" i="26"/>
  <c r="Q186" i="26" s="1"/>
  <c r="O187" i="26"/>
  <c r="Q187" i="26" s="1"/>
  <c r="O188" i="26"/>
  <c r="Q188" i="26" s="1"/>
  <c r="R188" i="26" s="1"/>
  <c r="O189" i="26"/>
  <c r="Q189" i="26" s="1"/>
  <c r="O190" i="26"/>
  <c r="Q190" i="26" s="1"/>
  <c r="O191" i="26"/>
  <c r="Q191" i="26" s="1"/>
  <c r="O192" i="26"/>
  <c r="Q192" i="26" s="1"/>
  <c r="O193" i="26"/>
  <c r="O194" i="26"/>
  <c r="Q194" i="26" s="1"/>
  <c r="O195" i="26"/>
  <c r="O196" i="26"/>
  <c r="Q196" i="26" s="1"/>
  <c r="O197" i="26"/>
  <c r="Q197" i="26" s="1"/>
  <c r="O198" i="26"/>
  <c r="Q198" i="26" s="1"/>
  <c r="O199" i="26"/>
  <c r="Q199" i="26" s="1"/>
  <c r="O200" i="26"/>
  <c r="Q200" i="26" s="1"/>
  <c r="O201" i="26"/>
  <c r="Q201" i="26" s="1"/>
  <c r="O202" i="26"/>
  <c r="Q202" i="26" s="1"/>
  <c r="O203" i="26"/>
  <c r="Q203" i="26" s="1"/>
  <c r="O204" i="26"/>
  <c r="Q204" i="26" s="1"/>
  <c r="R204" i="26" s="1"/>
  <c r="O205" i="26"/>
  <c r="Q205" i="26" s="1"/>
  <c r="O206" i="26"/>
  <c r="Q206" i="26" s="1"/>
  <c r="O207" i="26"/>
  <c r="Q207" i="26" s="1"/>
  <c r="O208" i="26"/>
  <c r="Q208" i="26" s="1"/>
  <c r="O209" i="26"/>
  <c r="Q209" i="26" s="1"/>
  <c r="O210" i="26"/>
  <c r="Q210" i="26" s="1"/>
  <c r="O211" i="26"/>
  <c r="Q211" i="26" s="1"/>
  <c r="K7" i="41"/>
  <c r="K8" i="41"/>
  <c r="K9" i="41"/>
  <c r="K10" i="41"/>
  <c r="K11" i="41"/>
  <c r="K12" i="41"/>
  <c r="K13" i="41"/>
  <c r="K14" i="41"/>
  <c r="K15" i="41"/>
  <c r="K16" i="41"/>
  <c r="K17" i="41"/>
  <c r="K18" i="41"/>
  <c r="K19" i="41"/>
  <c r="K20" i="41"/>
  <c r="K6" i="41"/>
  <c r="I14" i="41"/>
  <c r="H12" i="41"/>
  <c r="I12" i="41" s="1"/>
  <c r="H7" i="41"/>
  <c r="I7" i="41" s="1"/>
  <c r="H10" i="41"/>
  <c r="I10" i="41" s="1"/>
  <c r="H11" i="41"/>
  <c r="I11" i="41" s="1"/>
  <c r="H14" i="41"/>
  <c r="H15" i="41"/>
  <c r="I15" i="41" s="1"/>
  <c r="H16" i="41"/>
  <c r="I16" i="41" s="1"/>
  <c r="H19" i="41"/>
  <c r="I19" i="41" s="1"/>
  <c r="H20" i="41"/>
  <c r="I20" i="41" s="1"/>
  <c r="H6" i="41"/>
  <c r="I6" i="41" s="1"/>
  <c r="G7" i="41"/>
  <c r="G8" i="41"/>
  <c r="H8" i="41" s="1"/>
  <c r="I8" i="41" s="1"/>
  <c r="G9" i="41"/>
  <c r="H9" i="41" s="1"/>
  <c r="I9" i="41" s="1"/>
  <c r="G10" i="41"/>
  <c r="G11" i="41"/>
  <c r="G12" i="41"/>
  <c r="G13" i="41"/>
  <c r="H13" i="41" s="1"/>
  <c r="G14" i="41"/>
  <c r="G15" i="41"/>
  <c r="G16" i="41"/>
  <c r="G17" i="41"/>
  <c r="H17" i="41" s="1"/>
  <c r="I17" i="41" s="1"/>
  <c r="G18" i="41"/>
  <c r="H18" i="41" s="1"/>
  <c r="I18" i="41" s="1"/>
  <c r="G19" i="41"/>
  <c r="G20" i="41"/>
  <c r="G6" i="41"/>
  <c r="M24" i="41"/>
  <c r="L24" i="41"/>
  <c r="M124" i="15" l="1"/>
  <c r="M116" i="15"/>
  <c r="M209" i="15"/>
  <c r="M201" i="15"/>
  <c r="M177" i="15"/>
  <c r="M111" i="15"/>
  <c r="L206" i="15"/>
  <c r="M206" i="15" s="1"/>
  <c r="L124" i="15"/>
  <c r="L201" i="15"/>
  <c r="L135" i="15"/>
  <c r="M135" i="15" s="1"/>
  <c r="L119" i="15"/>
  <c r="M119" i="15" s="1"/>
  <c r="M174" i="15"/>
  <c r="M156" i="15"/>
  <c r="M148" i="15"/>
  <c r="M193" i="15"/>
  <c r="M185" i="15"/>
  <c r="M168" i="15"/>
  <c r="M159" i="15"/>
  <c r="M151" i="15"/>
  <c r="M143" i="15"/>
  <c r="M127" i="15"/>
  <c r="L190" i="15"/>
  <c r="M190" i="15" s="1"/>
  <c r="L174" i="15"/>
  <c r="L140" i="15"/>
  <c r="M140" i="15" s="1"/>
  <c r="L108" i="15"/>
  <c r="M108" i="15" s="1"/>
  <c r="L198" i="15"/>
  <c r="M198" i="15" s="1"/>
  <c r="L182" i="15"/>
  <c r="M182" i="15" s="1"/>
  <c r="L165" i="15"/>
  <c r="M165" i="15" s="1"/>
  <c r="L148" i="15"/>
  <c r="L132" i="15"/>
  <c r="M132" i="15" s="1"/>
  <c r="L116" i="15"/>
  <c r="R164" i="26"/>
  <c r="M110" i="15"/>
  <c r="M167" i="15"/>
  <c r="L208" i="15"/>
  <c r="M208" i="15" s="1"/>
  <c r="L200" i="15"/>
  <c r="M200" i="15" s="1"/>
  <c r="L192" i="15"/>
  <c r="M192" i="15" s="1"/>
  <c r="L184" i="15"/>
  <c r="M184" i="15" s="1"/>
  <c r="L176" i="15"/>
  <c r="M176" i="15" s="1"/>
  <c r="L167" i="15"/>
  <c r="L158" i="15"/>
  <c r="M158" i="15" s="1"/>
  <c r="L150" i="15"/>
  <c r="M150" i="15" s="1"/>
  <c r="L142" i="15"/>
  <c r="M142" i="15" s="1"/>
  <c r="L134" i="15"/>
  <c r="M134" i="15" s="1"/>
  <c r="L126" i="15"/>
  <c r="M126" i="15" s="1"/>
  <c r="L118" i="15"/>
  <c r="M118" i="15" s="1"/>
  <c r="L110" i="15"/>
  <c r="L205" i="15"/>
  <c r="M205" i="15" s="1"/>
  <c r="L197" i="15"/>
  <c r="M197" i="15" s="1"/>
  <c r="L189" i="15"/>
  <c r="M189" i="15" s="1"/>
  <c r="L181" i="15"/>
  <c r="M181" i="15" s="1"/>
  <c r="L173" i="15"/>
  <c r="M173" i="15" s="1"/>
  <c r="L163" i="15"/>
  <c r="M163" i="15" s="1"/>
  <c r="L155" i="15"/>
  <c r="M155" i="15" s="1"/>
  <c r="L147" i="15"/>
  <c r="M147" i="15" s="1"/>
  <c r="L139" i="15"/>
  <c r="M139" i="15" s="1"/>
  <c r="L131" i="15"/>
  <c r="M131" i="15" s="1"/>
  <c r="L123" i="15"/>
  <c r="M123" i="15" s="1"/>
  <c r="L115" i="15"/>
  <c r="M115" i="15" s="1"/>
  <c r="L107" i="15"/>
  <c r="M107" i="15" s="1"/>
  <c r="L204" i="15"/>
  <c r="M204" i="15" s="1"/>
  <c r="L196" i="15"/>
  <c r="M196" i="15" s="1"/>
  <c r="L188" i="15"/>
  <c r="M188" i="15" s="1"/>
  <c r="L180" i="15"/>
  <c r="M180" i="15" s="1"/>
  <c r="L172" i="15"/>
  <c r="M172" i="15" s="1"/>
  <c r="L162" i="15"/>
  <c r="M162" i="15" s="1"/>
  <c r="L154" i="15"/>
  <c r="M154" i="15" s="1"/>
  <c r="L146" i="15"/>
  <c r="M146" i="15" s="1"/>
  <c r="L138" i="15"/>
  <c r="M138" i="15" s="1"/>
  <c r="L130" i="15"/>
  <c r="M130" i="15" s="1"/>
  <c r="L122" i="15"/>
  <c r="M122" i="15" s="1"/>
  <c r="L114" i="15"/>
  <c r="M114" i="15" s="1"/>
  <c r="L106" i="15"/>
  <c r="M106" i="15" s="1"/>
  <c r="L211" i="15"/>
  <c r="M211" i="15" s="1"/>
  <c r="L203" i="15"/>
  <c r="M203" i="15" s="1"/>
  <c r="L195" i="15"/>
  <c r="M195" i="15" s="1"/>
  <c r="L187" i="15"/>
  <c r="M187" i="15" s="1"/>
  <c r="L179" i="15"/>
  <c r="M179" i="15" s="1"/>
  <c r="L161" i="15"/>
  <c r="M161" i="15" s="1"/>
  <c r="L153" i="15"/>
  <c r="M153" i="15" s="1"/>
  <c r="L145" i="15"/>
  <c r="M145" i="15" s="1"/>
  <c r="L137" i="15"/>
  <c r="M137" i="15" s="1"/>
  <c r="L129" i="15"/>
  <c r="M129" i="15" s="1"/>
  <c r="L121" i="15"/>
  <c r="M121" i="15" s="1"/>
  <c r="L113" i="15"/>
  <c r="M113" i="15" s="1"/>
  <c r="L105" i="15"/>
  <c r="M105" i="15" s="1"/>
  <c r="R173" i="26"/>
  <c r="R124" i="26"/>
  <c r="R116" i="26"/>
  <c r="R108" i="26"/>
  <c r="R115" i="26"/>
  <c r="R197" i="26"/>
  <c r="M164" i="15"/>
  <c r="Q163" i="26"/>
  <c r="R163" i="26" s="1"/>
  <c r="R196" i="26"/>
  <c r="R140" i="26"/>
  <c r="R189" i="26"/>
  <c r="R132" i="26"/>
  <c r="R180" i="26"/>
  <c r="R205" i="26"/>
  <c r="R148" i="26"/>
  <c r="R179" i="14"/>
  <c r="R114" i="14"/>
  <c r="R210" i="14"/>
  <c r="R202" i="14"/>
  <c r="R194" i="14"/>
  <c r="R186" i="14"/>
  <c r="R178" i="14"/>
  <c r="R169" i="14"/>
  <c r="R161" i="14"/>
  <c r="R153" i="14"/>
  <c r="R145" i="14"/>
  <c r="R137" i="14"/>
  <c r="R129" i="14"/>
  <c r="R121" i="14"/>
  <c r="R113" i="14"/>
  <c r="R130" i="14"/>
  <c r="R209" i="14"/>
  <c r="R201" i="14"/>
  <c r="R193" i="14"/>
  <c r="R185" i="14"/>
  <c r="R177" i="14"/>
  <c r="R168" i="14"/>
  <c r="R160" i="14"/>
  <c r="R152" i="14"/>
  <c r="R144" i="14"/>
  <c r="R136" i="14"/>
  <c r="R128" i="14"/>
  <c r="R120" i="14"/>
  <c r="R112" i="14"/>
  <c r="R122" i="14"/>
  <c r="R208" i="14"/>
  <c r="R200" i="14"/>
  <c r="R192" i="14"/>
  <c r="R184" i="14"/>
  <c r="R176" i="14"/>
  <c r="R167" i="14"/>
  <c r="R159" i="14"/>
  <c r="R151" i="14"/>
  <c r="R143" i="14"/>
  <c r="R135" i="14"/>
  <c r="R127" i="14"/>
  <c r="R119" i="14"/>
  <c r="R111" i="14"/>
  <c r="R203" i="14"/>
  <c r="R138" i="14"/>
  <c r="R207" i="14"/>
  <c r="R199" i="14"/>
  <c r="R191" i="14"/>
  <c r="R183" i="14"/>
  <c r="R175" i="14"/>
  <c r="R166" i="14"/>
  <c r="R158" i="14"/>
  <c r="R150" i="14"/>
  <c r="R142" i="14"/>
  <c r="R134" i="14"/>
  <c r="R126" i="14"/>
  <c r="R118" i="14"/>
  <c r="R110" i="14"/>
  <c r="R170" i="14"/>
  <c r="R146" i="14"/>
  <c r="R206" i="14"/>
  <c r="R198" i="14"/>
  <c r="R190" i="14"/>
  <c r="R182" i="14"/>
  <c r="R174" i="14"/>
  <c r="R165" i="14"/>
  <c r="R157" i="14"/>
  <c r="R149" i="14"/>
  <c r="R141" i="14"/>
  <c r="R133" i="14"/>
  <c r="R125" i="14"/>
  <c r="R117" i="14"/>
  <c r="R109" i="14"/>
  <c r="R187" i="14"/>
  <c r="R162" i="14"/>
  <c r="R205" i="14"/>
  <c r="R197" i="14"/>
  <c r="R189" i="14"/>
  <c r="R181" i="14"/>
  <c r="R173" i="14"/>
  <c r="R164" i="14"/>
  <c r="R156" i="14"/>
  <c r="R148" i="14"/>
  <c r="R140" i="14"/>
  <c r="R132" i="14"/>
  <c r="R124" i="14"/>
  <c r="R116" i="14"/>
  <c r="R108" i="14"/>
  <c r="R195" i="14"/>
  <c r="R154" i="14"/>
  <c r="R204" i="14"/>
  <c r="R196" i="14"/>
  <c r="R188" i="14"/>
  <c r="R180" i="14"/>
  <c r="R172" i="14"/>
  <c r="R163" i="14"/>
  <c r="R155" i="14"/>
  <c r="R147" i="14"/>
  <c r="R139" i="14"/>
  <c r="R131" i="14"/>
  <c r="R123" i="14"/>
  <c r="R115" i="14"/>
  <c r="R107" i="14"/>
  <c r="Q211" i="14"/>
  <c r="R211" i="14" s="1"/>
  <c r="Q136" i="26"/>
  <c r="R136" i="26" s="1"/>
  <c r="Q193" i="26"/>
  <c r="R193" i="26" s="1"/>
  <c r="Q160" i="26"/>
  <c r="R160" i="26" s="1"/>
  <c r="Q128" i="26"/>
  <c r="R128" i="26" s="1"/>
  <c r="R209" i="26"/>
  <c r="R201" i="26"/>
  <c r="R185" i="26"/>
  <c r="R177" i="26"/>
  <c r="R168" i="26"/>
  <c r="R152" i="26"/>
  <c r="R144" i="26"/>
  <c r="R120" i="26"/>
  <c r="R112" i="26"/>
  <c r="R208" i="26"/>
  <c r="R200" i="26"/>
  <c r="R192" i="26"/>
  <c r="R184" i="26"/>
  <c r="R176" i="26"/>
  <c r="R167" i="26"/>
  <c r="R159" i="26"/>
  <c r="R151" i="26"/>
  <c r="R143" i="26"/>
  <c r="R135" i="26"/>
  <c r="R127" i="26"/>
  <c r="R119" i="26"/>
  <c r="R111" i="26"/>
  <c r="R199" i="26"/>
  <c r="R175" i="26"/>
  <c r="R158" i="26"/>
  <c r="R126" i="26"/>
  <c r="R110" i="26"/>
  <c r="R207" i="26"/>
  <c r="R191" i="26"/>
  <c r="R183" i="26"/>
  <c r="R166" i="26"/>
  <c r="R150" i="26"/>
  <c r="R142" i="26"/>
  <c r="R134" i="26"/>
  <c r="R118" i="26"/>
  <c r="R206" i="26"/>
  <c r="R198" i="26"/>
  <c r="R190" i="26"/>
  <c r="R182" i="26"/>
  <c r="R174" i="26"/>
  <c r="R165" i="26"/>
  <c r="R157" i="26"/>
  <c r="R149" i="26"/>
  <c r="R141" i="26"/>
  <c r="R133" i="26"/>
  <c r="R125" i="26"/>
  <c r="R117" i="26"/>
  <c r="R109" i="26"/>
  <c r="R203" i="26"/>
  <c r="R187" i="26"/>
  <c r="R170" i="26"/>
  <c r="R154" i="26"/>
  <c r="R211" i="26"/>
  <c r="R146" i="26"/>
  <c r="R138" i="26"/>
  <c r="R122" i="26"/>
  <c r="R106" i="26"/>
  <c r="R210" i="26"/>
  <c r="R202" i="26"/>
  <c r="R194" i="26"/>
  <c r="R186" i="26"/>
  <c r="R178" i="26"/>
  <c r="R169" i="26"/>
  <c r="R161" i="26"/>
  <c r="R153" i="26"/>
  <c r="R145" i="26"/>
  <c r="R137" i="26"/>
  <c r="R129" i="26"/>
  <c r="R121" i="26"/>
  <c r="R113" i="26"/>
  <c r="R105" i="26"/>
  <c r="Q181" i="26"/>
  <c r="R181" i="26" s="1"/>
  <c r="Q156" i="26"/>
  <c r="R156" i="26" s="1"/>
  <c r="Q195" i="26"/>
  <c r="R195" i="26" s="1"/>
  <c r="Q179" i="26"/>
  <c r="R179" i="26" s="1"/>
  <c r="Q162" i="26"/>
  <c r="R162" i="26" s="1"/>
  <c r="Q130" i="26"/>
  <c r="R130" i="26" s="1"/>
  <c r="Q114" i="26"/>
  <c r="R114" i="26" s="1"/>
  <c r="K24" i="41"/>
  <c r="I13" i="41"/>
  <c r="I22" i="41"/>
  <c r="B5" i="41" l="1"/>
  <c r="B4" i="41"/>
  <c r="C23" i="23"/>
  <c r="C21" i="23"/>
  <c r="C20" i="23"/>
  <c r="D20" i="23"/>
  <c r="K316" i="39"/>
  <c r="D23" i="23" s="1"/>
  <c r="K306" i="39"/>
  <c r="K305" i="39"/>
  <c r="K304" i="39"/>
  <c r="K303" i="39"/>
  <c r="K302" i="39"/>
  <c r="K301" i="39"/>
  <c r="K300" i="39"/>
  <c r="K298" i="39"/>
  <c r="K297" i="39"/>
  <c r="K278" i="39"/>
  <c r="K281" i="39"/>
  <c r="K280" i="39"/>
  <c r="K279" i="39"/>
  <c r="K261" i="39"/>
  <c r="K260" i="39"/>
  <c r="K259" i="39"/>
  <c r="K257" i="39"/>
  <c r="K256" i="39"/>
  <c r="K255" i="39"/>
  <c r="K249" i="39"/>
  <c r="K248" i="39"/>
  <c r="K247" i="39"/>
  <c r="K245" i="39"/>
  <c r="K244" i="39"/>
  <c r="K243" i="39"/>
  <c r="K267" i="39"/>
  <c r="K266" i="39"/>
  <c r="K239" i="39"/>
  <c r="K237" i="39"/>
  <c r="K236" i="39"/>
  <c r="K235" i="39"/>
  <c r="K234" i="39"/>
  <c r="K232" i="39"/>
  <c r="K230" i="39"/>
  <c r="K229" i="39"/>
  <c r="K228" i="39"/>
  <c r="K226" i="39"/>
  <c r="K225" i="39"/>
  <c r="K224" i="39"/>
  <c r="K223" i="39"/>
  <c r="K222" i="39"/>
  <c r="K221" i="39"/>
  <c r="K220" i="39"/>
  <c r="K219" i="39"/>
  <c r="K218" i="39"/>
  <c r="K217" i="39"/>
  <c r="K216" i="39"/>
  <c r="K215" i="39"/>
  <c r="K213" i="39"/>
  <c r="K212" i="39"/>
  <c r="K211" i="39"/>
  <c r="K210" i="39"/>
  <c r="K209" i="39"/>
  <c r="K206" i="39"/>
  <c r="K205" i="39"/>
  <c r="K204" i="39"/>
  <c r="K199" i="39"/>
  <c r="K198" i="39"/>
  <c r="K196" i="39"/>
  <c r="K195" i="39"/>
  <c r="K191" i="39"/>
  <c r="K190" i="39"/>
  <c r="K188" i="39"/>
  <c r="K186" i="39"/>
  <c r="K185" i="39"/>
  <c r="K184" i="39"/>
  <c r="K183" i="39"/>
  <c r="K182" i="39"/>
  <c r="K181" i="39"/>
  <c r="K180" i="39"/>
  <c r="K179" i="39"/>
  <c r="K177" i="39"/>
  <c r="K174" i="39"/>
  <c r="K173" i="39"/>
  <c r="K172" i="39"/>
  <c r="K171" i="39"/>
  <c r="K170" i="39"/>
  <c r="K169" i="39"/>
  <c r="K168" i="39"/>
  <c r="K166" i="39"/>
  <c r="K165" i="39"/>
  <c r="K162" i="39"/>
  <c r="K161" i="39"/>
  <c r="K160" i="39"/>
  <c r="K159" i="39"/>
  <c r="K158" i="39"/>
  <c r="K157" i="39"/>
  <c r="K156" i="39"/>
  <c r="K155" i="39"/>
  <c r="K154" i="39"/>
  <c r="K153" i="39"/>
  <c r="K151" i="39"/>
  <c r="K150" i="39"/>
  <c r="K148" i="39"/>
  <c r="K147" i="39"/>
  <c r="K146" i="39"/>
  <c r="K144" i="39"/>
  <c r="K143" i="39"/>
  <c r="K142" i="39"/>
  <c r="K141" i="39"/>
  <c r="K140" i="39"/>
  <c r="K136" i="39"/>
  <c r="K135" i="39"/>
  <c r="K134" i="39"/>
  <c r="K133" i="39"/>
  <c r="K132" i="39"/>
  <c r="K131" i="39"/>
  <c r="K130" i="39"/>
  <c r="K129" i="39"/>
  <c r="K128" i="39"/>
  <c r="K126" i="39"/>
  <c r="K125" i="39"/>
  <c r="K124" i="39"/>
  <c r="K123" i="39"/>
  <c r="K122" i="39"/>
  <c r="K121" i="39"/>
  <c r="K120" i="39"/>
  <c r="K119" i="39"/>
  <c r="K118" i="39"/>
  <c r="K117" i="39"/>
  <c r="K116" i="39"/>
  <c r="K115" i="39"/>
  <c r="K114" i="39"/>
  <c r="K113" i="39"/>
  <c r="K111" i="39"/>
  <c r="K110" i="39"/>
  <c r="K108" i="39"/>
  <c r="K107" i="39"/>
  <c r="K105" i="39"/>
  <c r="K104" i="39"/>
  <c r="K103" i="39"/>
  <c r="K102" i="39"/>
  <c r="K101" i="39"/>
  <c r="K97" i="39"/>
  <c r="K85" i="39"/>
  <c r="K84" i="39"/>
  <c r="K82" i="39"/>
  <c r="K81" i="39"/>
  <c r="K80" i="39"/>
  <c r="K79" i="39"/>
  <c r="K78" i="39"/>
  <c r="K75" i="39"/>
  <c r="K74" i="39"/>
  <c r="K72" i="39"/>
  <c r="K71" i="39"/>
  <c r="K67" i="39"/>
  <c r="K66" i="39"/>
  <c r="K65" i="39"/>
  <c r="K64" i="39"/>
  <c r="K63" i="39"/>
  <c r="K62" i="39"/>
  <c r="K61" i="39"/>
  <c r="K60" i="39"/>
  <c r="K59" i="39"/>
  <c r="K58" i="39"/>
  <c r="K57" i="39"/>
  <c r="K53" i="39"/>
  <c r="K52" i="39"/>
  <c r="K51" i="39"/>
  <c r="K50" i="39"/>
  <c r="K49" i="39"/>
  <c r="K48" i="39"/>
  <c r="K46" i="39"/>
  <c r="K44" i="39"/>
  <c r="K43" i="39"/>
  <c r="K42" i="39"/>
  <c r="K41" i="39"/>
  <c r="K40" i="39"/>
  <c r="K39" i="39"/>
  <c r="K38" i="39"/>
  <c r="K35" i="39"/>
  <c r="K34" i="39"/>
  <c r="K33" i="39"/>
  <c r="K29" i="39"/>
  <c r="K28" i="39"/>
  <c r="K27" i="39"/>
  <c r="K26" i="39"/>
  <c r="K25" i="39"/>
  <c r="K23" i="39"/>
  <c r="K22" i="39"/>
  <c r="K21" i="39"/>
  <c r="K20" i="39"/>
  <c r="K18" i="39"/>
  <c r="K17" i="39"/>
  <c r="K15" i="39"/>
  <c r="K14" i="39"/>
  <c r="K12" i="39"/>
  <c r="K11" i="39"/>
  <c r="K9" i="39"/>
  <c r="K8" i="39"/>
  <c r="K7" i="39"/>
  <c r="D17" i="23" l="1"/>
  <c r="D15" i="23"/>
  <c r="D14" i="23"/>
  <c r="D13" i="23"/>
  <c r="D11" i="23"/>
  <c r="D12" i="23"/>
  <c r="D16" i="23"/>
  <c r="D21" i="23"/>
  <c r="D18" i="23"/>
  <c r="D10" i="23"/>
  <c r="B281" i="43" l="1"/>
  <c r="B244" i="43"/>
  <c r="B201" i="43"/>
  <c r="B162" i="43"/>
  <c r="B107" i="43"/>
  <c r="B23" i="43"/>
  <c r="B361" i="42"/>
  <c r="B324" i="42"/>
  <c r="B281" i="42"/>
  <c r="B242" i="42"/>
  <c r="B187" i="42"/>
  <c r="B103" i="42"/>
  <c r="B23" i="42"/>
  <c r="B364" i="35" l="1"/>
  <c r="B418" i="35" l="1"/>
  <c r="B327" i="35"/>
  <c r="B284" i="35"/>
  <c r="B245" i="35"/>
  <c r="B190" i="35"/>
  <c r="B106" i="35"/>
  <c r="B26" i="35"/>
  <c r="C18" i="23" l="1"/>
  <c r="C17" i="23" l="1"/>
  <c r="C16" i="23"/>
  <c r="C15" i="23"/>
  <c r="C14" i="23"/>
  <c r="C12" i="23"/>
  <c r="C13" i="23"/>
  <c r="C11" i="23"/>
  <c r="C10" i="23"/>
  <c r="J4" i="16" l="1"/>
  <c r="K4" i="15"/>
  <c r="P5" i="14"/>
  <c r="Q5" i="14" s="1"/>
  <c r="P6" i="14"/>
  <c r="Q6" i="14" s="1"/>
  <c r="R6" i="14" s="1"/>
  <c r="P7" i="14"/>
  <c r="Q7" i="14" s="1"/>
  <c r="R7" i="14" s="1"/>
  <c r="P8" i="14"/>
  <c r="P9" i="14"/>
  <c r="Q9" i="14" s="1"/>
  <c r="P10" i="14"/>
  <c r="Q10" i="14" s="1"/>
  <c r="P11" i="14"/>
  <c r="Q11" i="14" s="1"/>
  <c r="P12" i="14"/>
  <c r="P13" i="14"/>
  <c r="P14" i="14"/>
  <c r="Q14" i="14" s="1"/>
  <c r="R14" i="14" s="1"/>
  <c r="P15" i="14"/>
  <c r="P16" i="14"/>
  <c r="Q16" i="14" s="1"/>
  <c r="R16" i="14" s="1"/>
  <c r="P17" i="14"/>
  <c r="Q17" i="14" s="1"/>
  <c r="P18" i="14"/>
  <c r="Q18" i="14" s="1"/>
  <c r="P19" i="14"/>
  <c r="Q19" i="14" s="1"/>
  <c r="P20" i="14"/>
  <c r="P21" i="14"/>
  <c r="P22" i="14"/>
  <c r="P23" i="14"/>
  <c r="Q23" i="14" s="1"/>
  <c r="R23" i="14" s="1"/>
  <c r="P24" i="14"/>
  <c r="P25" i="14"/>
  <c r="Q25" i="14" s="1"/>
  <c r="P26" i="14"/>
  <c r="Q26" i="14" s="1"/>
  <c r="P27" i="14"/>
  <c r="Q27" i="14" s="1"/>
  <c r="P28" i="14"/>
  <c r="Q28" i="14" s="1"/>
  <c r="R28" i="14" s="1"/>
  <c r="P29" i="14"/>
  <c r="P30" i="14"/>
  <c r="Q30" i="14" s="1"/>
  <c r="R30" i="14" s="1"/>
  <c r="P31" i="14"/>
  <c r="Q31" i="14" s="1"/>
  <c r="R31" i="14" s="1"/>
  <c r="P32" i="14"/>
  <c r="P33" i="14"/>
  <c r="Q33" i="14" s="1"/>
  <c r="P34" i="14"/>
  <c r="Q34" i="14" s="1"/>
  <c r="P35" i="14"/>
  <c r="Q35" i="14" s="1"/>
  <c r="P36" i="14"/>
  <c r="P37" i="14"/>
  <c r="Q37" i="14" s="1"/>
  <c r="P38" i="14"/>
  <c r="Q38" i="14" s="1"/>
  <c r="R38" i="14" s="1"/>
  <c r="P39" i="14"/>
  <c r="Q39" i="14" s="1"/>
  <c r="R39" i="14" s="1"/>
  <c r="P40" i="14"/>
  <c r="Q40" i="14" s="1"/>
  <c r="R40" i="14" s="1"/>
  <c r="P41" i="14"/>
  <c r="Q41" i="14" s="1"/>
  <c r="P42" i="14"/>
  <c r="Q42" i="14" s="1"/>
  <c r="P43" i="14"/>
  <c r="Q43" i="14" s="1"/>
  <c r="P44" i="14"/>
  <c r="P45" i="14"/>
  <c r="P46" i="14"/>
  <c r="Q46" i="14" s="1"/>
  <c r="R46" i="14" s="1"/>
  <c r="P47" i="14"/>
  <c r="Q47" i="14" s="1"/>
  <c r="R47" i="14" s="1"/>
  <c r="P48" i="14"/>
  <c r="P49" i="14"/>
  <c r="Q49" i="14" s="1"/>
  <c r="P50" i="14"/>
  <c r="Q50" i="14" s="1"/>
  <c r="P51" i="14"/>
  <c r="P52" i="14"/>
  <c r="P53" i="14"/>
  <c r="Q53" i="14" s="1"/>
  <c r="R53" i="14" s="1"/>
  <c r="P54" i="14"/>
  <c r="P55" i="14"/>
  <c r="Q55" i="14" s="1"/>
  <c r="R55" i="14" s="1"/>
  <c r="P56" i="14"/>
  <c r="Q56" i="14" s="1"/>
  <c r="P57" i="14"/>
  <c r="Q57" i="14" s="1"/>
  <c r="P58" i="14"/>
  <c r="Q58" i="14" s="1"/>
  <c r="P59" i="14"/>
  <c r="Q59" i="14" s="1"/>
  <c r="P60" i="14"/>
  <c r="P61" i="14"/>
  <c r="Q61" i="14" s="1"/>
  <c r="R61" i="14" s="1"/>
  <c r="P62" i="14"/>
  <c r="P63" i="14"/>
  <c r="Q63" i="14" s="1"/>
  <c r="R63" i="14" s="1"/>
  <c r="P64" i="14"/>
  <c r="P65" i="14"/>
  <c r="Q65" i="14" s="1"/>
  <c r="P66" i="14"/>
  <c r="Q66" i="14" s="1"/>
  <c r="P67" i="14"/>
  <c r="Q67" i="14" s="1"/>
  <c r="P68" i="14"/>
  <c r="P69" i="14"/>
  <c r="P70" i="14"/>
  <c r="Q70" i="14" s="1"/>
  <c r="R70" i="14" s="1"/>
  <c r="P71" i="14"/>
  <c r="Q71" i="14" s="1"/>
  <c r="R71" i="14" s="1"/>
  <c r="P72" i="14"/>
  <c r="P73" i="14"/>
  <c r="Q73" i="14" s="1"/>
  <c r="P74" i="14"/>
  <c r="Q74" i="14" s="1"/>
  <c r="P75" i="14"/>
  <c r="P76" i="14"/>
  <c r="Q76" i="14" s="1"/>
  <c r="R76" i="14" s="1"/>
  <c r="P77" i="14"/>
  <c r="P78" i="14"/>
  <c r="Q78" i="14" s="1"/>
  <c r="R78" i="14" s="1"/>
  <c r="P79" i="14"/>
  <c r="Q79" i="14" s="1"/>
  <c r="R79" i="14" s="1"/>
  <c r="P80" i="14"/>
  <c r="P81" i="14"/>
  <c r="Q81" i="14" s="1"/>
  <c r="P82" i="14"/>
  <c r="Q82" i="14" s="1"/>
  <c r="P83" i="14"/>
  <c r="Q83" i="14" s="1"/>
  <c r="P84" i="14"/>
  <c r="Q84" i="14" s="1"/>
  <c r="R84" i="14" s="1"/>
  <c r="P85" i="14"/>
  <c r="P86" i="14"/>
  <c r="Q86" i="14" s="1"/>
  <c r="R86" i="14" s="1"/>
  <c r="P87" i="14"/>
  <c r="Q87" i="14" s="1"/>
  <c r="R87" i="14" s="1"/>
  <c r="P88" i="14"/>
  <c r="P89" i="14"/>
  <c r="Q89" i="14" s="1"/>
  <c r="P90" i="14"/>
  <c r="Q90" i="14" s="1"/>
  <c r="P91" i="14"/>
  <c r="Q91" i="14" s="1"/>
  <c r="P92" i="14"/>
  <c r="Q92" i="14" s="1"/>
  <c r="R92" i="14" s="1"/>
  <c r="P93" i="14"/>
  <c r="P94" i="14"/>
  <c r="Q94" i="14" s="1"/>
  <c r="R94" i="14" s="1"/>
  <c r="P95" i="14"/>
  <c r="Q95" i="14" s="1"/>
  <c r="R95" i="14" s="1"/>
  <c r="P96" i="14"/>
  <c r="P97" i="14"/>
  <c r="Q97" i="14" s="1"/>
  <c r="P98" i="14"/>
  <c r="Q98" i="14" s="1"/>
  <c r="P99" i="14"/>
  <c r="P100" i="14"/>
  <c r="Q100" i="14" s="1"/>
  <c r="R100" i="14" s="1"/>
  <c r="P101" i="14"/>
  <c r="Q101" i="14" s="1"/>
  <c r="P102" i="14"/>
  <c r="Q102" i="14" s="1"/>
  <c r="R102" i="14" s="1"/>
  <c r="P103" i="14"/>
  <c r="Q103" i="14" s="1"/>
  <c r="R103" i="14" s="1"/>
  <c r="P104" i="14"/>
  <c r="P105" i="14"/>
  <c r="Q105" i="14" s="1"/>
  <c r="P106" i="14"/>
  <c r="Q106" i="14" s="1"/>
  <c r="P4" i="14"/>
  <c r="Q4" i="14" s="1"/>
  <c r="Q12" i="14"/>
  <c r="R12" i="14" s="1"/>
  <c r="Q15" i="14"/>
  <c r="R15" i="14" s="1"/>
  <c r="Q20" i="14"/>
  <c r="R20" i="14" s="1"/>
  <c r="Q22" i="14"/>
  <c r="R22" i="14" s="1"/>
  <c r="Q36" i="14"/>
  <c r="R36" i="14" s="1"/>
  <c r="Q44" i="14"/>
  <c r="R44" i="14" s="1"/>
  <c r="Q52" i="14"/>
  <c r="R52" i="14" s="1"/>
  <c r="Q54" i="14"/>
  <c r="R54" i="14" s="1"/>
  <c r="Q60" i="14"/>
  <c r="R60" i="14" s="1"/>
  <c r="Q68" i="14"/>
  <c r="R68" i="14" s="1"/>
  <c r="Q99" i="14"/>
  <c r="P3" i="14"/>
  <c r="O5" i="26"/>
  <c r="Q5" i="26" s="1"/>
  <c r="O6" i="26"/>
  <c r="O7" i="26"/>
  <c r="O8" i="26"/>
  <c r="O9" i="26"/>
  <c r="O10" i="26"/>
  <c r="O11" i="26"/>
  <c r="O12" i="26"/>
  <c r="O13" i="26"/>
  <c r="O14" i="26"/>
  <c r="O15" i="26"/>
  <c r="O16" i="26"/>
  <c r="O17" i="26"/>
  <c r="O18" i="26"/>
  <c r="O19" i="26"/>
  <c r="O20" i="26"/>
  <c r="O21" i="26"/>
  <c r="O22" i="26"/>
  <c r="O23" i="26"/>
  <c r="O24" i="26"/>
  <c r="O25" i="26"/>
  <c r="O26" i="26"/>
  <c r="O27" i="26"/>
  <c r="O28" i="26"/>
  <c r="O29" i="26"/>
  <c r="O30" i="26"/>
  <c r="O31" i="26"/>
  <c r="O32" i="26"/>
  <c r="O33" i="26"/>
  <c r="O34" i="26"/>
  <c r="O35" i="26"/>
  <c r="O36" i="26"/>
  <c r="O37" i="26"/>
  <c r="O38" i="26"/>
  <c r="O39" i="26"/>
  <c r="O40" i="26"/>
  <c r="O41" i="26"/>
  <c r="O42" i="26"/>
  <c r="O43" i="26"/>
  <c r="O44" i="26"/>
  <c r="O45" i="26"/>
  <c r="O46" i="26"/>
  <c r="O47" i="26"/>
  <c r="O48" i="26"/>
  <c r="O49" i="26"/>
  <c r="O50" i="26"/>
  <c r="O51" i="26"/>
  <c r="O52" i="26"/>
  <c r="O53" i="26"/>
  <c r="O54" i="26"/>
  <c r="O55" i="26"/>
  <c r="O56" i="26"/>
  <c r="O57" i="26"/>
  <c r="O58" i="26"/>
  <c r="O59" i="26"/>
  <c r="O60" i="26"/>
  <c r="O61" i="26"/>
  <c r="O62" i="26"/>
  <c r="O63" i="26"/>
  <c r="O64" i="26"/>
  <c r="O65" i="26"/>
  <c r="O66" i="26"/>
  <c r="O67" i="26"/>
  <c r="O68" i="26"/>
  <c r="O69" i="26"/>
  <c r="O70" i="26"/>
  <c r="O71" i="26"/>
  <c r="O72" i="26"/>
  <c r="O73" i="26"/>
  <c r="O74" i="26"/>
  <c r="O75" i="26"/>
  <c r="O76" i="26"/>
  <c r="O77" i="26"/>
  <c r="O78" i="26"/>
  <c r="O79" i="26"/>
  <c r="O80" i="26"/>
  <c r="O81" i="26"/>
  <c r="O82" i="26"/>
  <c r="O83" i="26"/>
  <c r="O84" i="26"/>
  <c r="O85" i="26"/>
  <c r="O86" i="26"/>
  <c r="O87" i="26"/>
  <c r="O88" i="26"/>
  <c r="O89" i="26"/>
  <c r="O90" i="26"/>
  <c r="O91" i="26"/>
  <c r="O92" i="26"/>
  <c r="O93" i="26"/>
  <c r="O94" i="26"/>
  <c r="O95" i="26"/>
  <c r="O96" i="26"/>
  <c r="O97" i="26"/>
  <c r="O98" i="26"/>
  <c r="O99" i="26"/>
  <c r="O100" i="26"/>
  <c r="O101" i="26"/>
  <c r="O102" i="26"/>
  <c r="O103" i="26"/>
  <c r="O104" i="26"/>
  <c r="O4" i="26"/>
  <c r="Q4" i="26" s="1"/>
  <c r="O3" i="26"/>
  <c r="Q3" i="26" s="1"/>
  <c r="Q104" i="14" l="1"/>
  <c r="R104" i="14" s="1"/>
  <c r="Q80" i="14"/>
  <c r="R80" i="14" s="1"/>
  <c r="K4" i="16"/>
  <c r="L4" i="16" s="1"/>
  <c r="R37" i="14"/>
  <c r="R101" i="14"/>
  <c r="Q96" i="14"/>
  <c r="R96" i="14" s="1"/>
  <c r="Q75" i="14"/>
  <c r="R75" i="14" s="1"/>
  <c r="Q32" i="14"/>
  <c r="R32" i="14" s="1"/>
  <c r="Q93" i="14"/>
  <c r="R93" i="14" s="1"/>
  <c r="Q72" i="14"/>
  <c r="R72" i="14" s="1"/>
  <c r="Q51" i="14"/>
  <c r="R51" i="14" s="1"/>
  <c r="Q29" i="14"/>
  <c r="R29" i="14" s="1"/>
  <c r="Q8" i="14"/>
  <c r="R8" i="14" s="1"/>
  <c r="R99" i="14"/>
  <c r="R91" i="14"/>
  <c r="R83" i="14"/>
  <c r="R67" i="14"/>
  <c r="R59" i="14"/>
  <c r="R43" i="14"/>
  <c r="R35" i="14"/>
  <c r="R27" i="14"/>
  <c r="R19" i="14"/>
  <c r="R11" i="14"/>
  <c r="Q69" i="14"/>
  <c r="R69" i="14" s="1"/>
  <c r="Q48" i="14"/>
  <c r="R48" i="14" s="1"/>
  <c r="R106" i="14"/>
  <c r="R98" i="14"/>
  <c r="R90" i="14"/>
  <c r="R82" i="14"/>
  <c r="R74" i="14"/>
  <c r="R66" i="14"/>
  <c r="R58" i="14"/>
  <c r="R50" i="14"/>
  <c r="R42" i="14"/>
  <c r="R34" i="14"/>
  <c r="R26" i="14"/>
  <c r="R18" i="14"/>
  <c r="R10" i="14"/>
  <c r="Q88" i="14"/>
  <c r="R88" i="14" s="1"/>
  <c r="Q45" i="14"/>
  <c r="R45" i="14" s="1"/>
  <c r="Q24" i="14"/>
  <c r="R24" i="14" s="1"/>
  <c r="R105" i="14"/>
  <c r="R97" i="14"/>
  <c r="R89" i="14"/>
  <c r="R81" i="14"/>
  <c r="R73" i="14"/>
  <c r="R65" i="14"/>
  <c r="R57" i="14"/>
  <c r="R49" i="14"/>
  <c r="R41" i="14"/>
  <c r="R33" i="14"/>
  <c r="R25" i="14"/>
  <c r="R17" i="14"/>
  <c r="R9" i="14"/>
  <c r="Q85" i="14"/>
  <c r="R85" i="14" s="1"/>
  <c r="Q64" i="14"/>
  <c r="R64" i="14" s="1"/>
  <c r="Q21" i="14"/>
  <c r="R21" i="14" s="1"/>
  <c r="R56" i="14"/>
  <c r="Q77" i="14"/>
  <c r="R77" i="14" s="1"/>
  <c r="Q13" i="14"/>
  <c r="R13" i="14" s="1"/>
  <c r="R5" i="14"/>
  <c r="R4" i="14"/>
  <c r="R4" i="26"/>
  <c r="Q62" i="14"/>
  <c r="R62" i="14" s="1"/>
  <c r="K44" i="15" l="1"/>
  <c r="L44" i="15" s="1"/>
  <c r="K45" i="15"/>
  <c r="L45" i="15" s="1"/>
  <c r="K46" i="15"/>
  <c r="L46" i="15" s="1"/>
  <c r="M46" i="15" s="1"/>
  <c r="K47" i="15"/>
  <c r="L47" i="15" s="1"/>
  <c r="M47" i="15" s="1"/>
  <c r="K48" i="15"/>
  <c r="L48" i="15" s="1"/>
  <c r="K49" i="15"/>
  <c r="L49" i="15" s="1"/>
  <c r="K50" i="15"/>
  <c r="L50" i="15" s="1"/>
  <c r="M50" i="15" s="1"/>
  <c r="K51" i="15"/>
  <c r="L51" i="15" s="1"/>
  <c r="M51" i="15" s="1"/>
  <c r="K52" i="15"/>
  <c r="L52" i="15" s="1"/>
  <c r="K53" i="15"/>
  <c r="L53" i="15" s="1"/>
  <c r="K54" i="15"/>
  <c r="L54" i="15" s="1"/>
  <c r="M54" i="15" s="1"/>
  <c r="K55" i="15"/>
  <c r="L55" i="15" s="1"/>
  <c r="M55" i="15" s="1"/>
  <c r="K56" i="15"/>
  <c r="L56" i="15" s="1"/>
  <c r="K57" i="15"/>
  <c r="L57" i="15" s="1"/>
  <c r="K58" i="15"/>
  <c r="L58" i="15" s="1"/>
  <c r="M58" i="15" s="1"/>
  <c r="K59" i="15"/>
  <c r="L59" i="15" s="1"/>
  <c r="M59" i="15" s="1"/>
  <c r="K60" i="15"/>
  <c r="L60" i="15" s="1"/>
  <c r="K61" i="15"/>
  <c r="L61" i="15" s="1"/>
  <c r="K62" i="15"/>
  <c r="L62" i="15" s="1"/>
  <c r="M62" i="15" s="1"/>
  <c r="K63" i="15"/>
  <c r="L63" i="15" s="1"/>
  <c r="M63" i="15" s="1"/>
  <c r="K64" i="15"/>
  <c r="L64" i="15" s="1"/>
  <c r="K65" i="15"/>
  <c r="L65" i="15" s="1"/>
  <c r="K66" i="15"/>
  <c r="L66" i="15" s="1"/>
  <c r="M66" i="15" s="1"/>
  <c r="K67" i="15"/>
  <c r="L67" i="15" s="1"/>
  <c r="M67" i="15" s="1"/>
  <c r="K68" i="15"/>
  <c r="L68" i="15" s="1"/>
  <c r="K69" i="15"/>
  <c r="L69" i="15" s="1"/>
  <c r="K70" i="15"/>
  <c r="L70" i="15" s="1"/>
  <c r="M70" i="15" s="1"/>
  <c r="K71" i="15"/>
  <c r="L71" i="15" s="1"/>
  <c r="M71" i="15" s="1"/>
  <c r="K72" i="15"/>
  <c r="L72" i="15" s="1"/>
  <c r="K73" i="15"/>
  <c r="L73" i="15" s="1"/>
  <c r="K74" i="15"/>
  <c r="L74" i="15" s="1"/>
  <c r="M74" i="15" s="1"/>
  <c r="K75" i="15"/>
  <c r="L75" i="15" s="1"/>
  <c r="M75" i="15" s="1"/>
  <c r="K76" i="15"/>
  <c r="L76" i="15" s="1"/>
  <c r="K77" i="15"/>
  <c r="L77" i="15" s="1"/>
  <c r="K78" i="15"/>
  <c r="L78" i="15" s="1"/>
  <c r="M78" i="15" s="1"/>
  <c r="K79" i="15"/>
  <c r="L79" i="15" s="1"/>
  <c r="M79" i="15" s="1"/>
  <c r="K80" i="15"/>
  <c r="L80" i="15" s="1"/>
  <c r="K81" i="15"/>
  <c r="L81" i="15" s="1"/>
  <c r="K82" i="15"/>
  <c r="L82" i="15" s="1"/>
  <c r="M82" i="15" s="1"/>
  <c r="K83" i="15"/>
  <c r="L83" i="15" s="1"/>
  <c r="M83" i="15" s="1"/>
  <c r="K84" i="15"/>
  <c r="L84" i="15" s="1"/>
  <c r="K85" i="15"/>
  <c r="L85" i="15" s="1"/>
  <c r="K86" i="15"/>
  <c r="L86" i="15" s="1"/>
  <c r="M86" i="15" s="1"/>
  <c r="K87" i="15"/>
  <c r="L87" i="15" s="1"/>
  <c r="M87" i="15" s="1"/>
  <c r="K88" i="15"/>
  <c r="L88" i="15" s="1"/>
  <c r="K89" i="15"/>
  <c r="L89" i="15" s="1"/>
  <c r="K90" i="15"/>
  <c r="L90" i="15" s="1"/>
  <c r="M90" i="15" s="1"/>
  <c r="K91" i="15"/>
  <c r="L91" i="15" s="1"/>
  <c r="M91" i="15" s="1"/>
  <c r="K92" i="15"/>
  <c r="L92" i="15" s="1"/>
  <c r="K93" i="15"/>
  <c r="L93" i="15" s="1"/>
  <c r="K94" i="15"/>
  <c r="L94" i="15" s="1"/>
  <c r="K95" i="15"/>
  <c r="L95" i="15" s="1"/>
  <c r="M95" i="15" s="1"/>
  <c r="K96" i="15"/>
  <c r="L96" i="15" s="1"/>
  <c r="K97" i="15"/>
  <c r="L97" i="15" s="1"/>
  <c r="K98" i="15"/>
  <c r="K99" i="15"/>
  <c r="L99" i="15" s="1"/>
  <c r="K100" i="15"/>
  <c r="L100" i="15" s="1"/>
  <c r="M100" i="15" s="1"/>
  <c r="K101" i="15"/>
  <c r="L101" i="15" s="1"/>
  <c r="K102" i="15"/>
  <c r="L102" i="15" s="1"/>
  <c r="K103" i="15"/>
  <c r="L103" i="15" s="1"/>
  <c r="K104" i="15"/>
  <c r="J103" i="16"/>
  <c r="K103" i="16" s="1"/>
  <c r="J104" i="16"/>
  <c r="K104" i="16" s="1"/>
  <c r="L103" i="16"/>
  <c r="L104" i="16"/>
  <c r="J77" i="16"/>
  <c r="K77" i="16" s="1"/>
  <c r="J78" i="16"/>
  <c r="K78" i="16" s="1"/>
  <c r="J79" i="16"/>
  <c r="K79" i="16" s="1"/>
  <c r="J80" i="16"/>
  <c r="K80" i="16" s="1"/>
  <c r="J81" i="16"/>
  <c r="K81" i="16" s="1"/>
  <c r="J82" i="16"/>
  <c r="K82" i="16" s="1"/>
  <c r="J83" i="16"/>
  <c r="K83" i="16" s="1"/>
  <c r="J84" i="16"/>
  <c r="K84" i="16" s="1"/>
  <c r="J85" i="16"/>
  <c r="K85" i="16" s="1"/>
  <c r="J86" i="16"/>
  <c r="K86" i="16" s="1"/>
  <c r="J87" i="16"/>
  <c r="K87" i="16" s="1"/>
  <c r="J88" i="16"/>
  <c r="K88" i="16" s="1"/>
  <c r="J89" i="16"/>
  <c r="K89" i="16" s="1"/>
  <c r="J90" i="16"/>
  <c r="K90" i="16" s="1"/>
  <c r="J91" i="16"/>
  <c r="K91" i="16" s="1"/>
  <c r="L77" i="16"/>
  <c r="L78" i="16"/>
  <c r="L79" i="16"/>
  <c r="L80" i="16"/>
  <c r="L81" i="16"/>
  <c r="L82" i="16"/>
  <c r="L83" i="16"/>
  <c r="L84" i="16"/>
  <c r="L85" i="16"/>
  <c r="L86" i="16"/>
  <c r="L87" i="16"/>
  <c r="L88" i="16"/>
  <c r="L89" i="16"/>
  <c r="L90" i="16"/>
  <c r="L91" i="16"/>
  <c r="J92" i="16"/>
  <c r="K92" i="16" s="1"/>
  <c r="J93" i="16"/>
  <c r="K93" i="16" s="1"/>
  <c r="J94" i="16"/>
  <c r="K94" i="16" s="1"/>
  <c r="J95" i="16"/>
  <c r="K95" i="16" s="1"/>
  <c r="J96" i="16"/>
  <c r="K96" i="16" s="1"/>
  <c r="J97" i="16"/>
  <c r="K97" i="16" s="1"/>
  <c r="J98" i="16"/>
  <c r="K98" i="16" s="1"/>
  <c r="J99" i="16"/>
  <c r="K99" i="16" s="1"/>
  <c r="J100" i="16"/>
  <c r="K100" i="16" s="1"/>
  <c r="J101" i="16"/>
  <c r="K101" i="16" s="1"/>
  <c r="J102" i="16"/>
  <c r="K102" i="16" s="1"/>
  <c r="L92" i="16"/>
  <c r="L93" i="16"/>
  <c r="L94" i="16"/>
  <c r="L95" i="16"/>
  <c r="L96" i="16"/>
  <c r="L97" i="16"/>
  <c r="L98" i="16"/>
  <c r="L99" i="16"/>
  <c r="L100" i="16"/>
  <c r="L101" i="16"/>
  <c r="L102" i="16"/>
  <c r="Q85" i="26"/>
  <c r="R85" i="26" s="1"/>
  <c r="Q87" i="26"/>
  <c r="R87" i="26" s="1"/>
  <c r="Q89" i="26"/>
  <c r="R89" i="26" s="1"/>
  <c r="Q91" i="26"/>
  <c r="R91" i="26" s="1"/>
  <c r="Q93" i="26"/>
  <c r="R93" i="26" s="1"/>
  <c r="Q95" i="26"/>
  <c r="R95" i="26" s="1"/>
  <c r="Q97" i="26"/>
  <c r="R97" i="26" s="1"/>
  <c r="Q99" i="26"/>
  <c r="R99" i="26" s="1"/>
  <c r="Q101" i="26"/>
  <c r="R101" i="26" s="1"/>
  <c r="Q103" i="26"/>
  <c r="R103" i="26" s="1"/>
  <c r="Q65" i="26"/>
  <c r="R65" i="26" s="1"/>
  <c r="Q67" i="26"/>
  <c r="R67" i="26" s="1"/>
  <c r="Q69" i="26"/>
  <c r="R69" i="26" s="1"/>
  <c r="Q71" i="26"/>
  <c r="R71" i="26" s="1"/>
  <c r="Q73" i="26"/>
  <c r="R73" i="26" s="1"/>
  <c r="Q75" i="26"/>
  <c r="R75" i="26" s="1"/>
  <c r="Q77" i="26"/>
  <c r="R77" i="26" s="1"/>
  <c r="M99" i="15" l="1"/>
  <c r="L104" i="15"/>
  <c r="M104" i="15" s="1"/>
  <c r="M103" i="15"/>
  <c r="M92" i="15"/>
  <c r="M76" i="15"/>
  <c r="M60" i="15"/>
  <c r="M52" i="15"/>
  <c r="M44" i="15"/>
  <c r="M96" i="15"/>
  <c r="M94" i="15"/>
  <c r="M84" i="15"/>
  <c r="M68" i="15"/>
  <c r="M102" i="15"/>
  <c r="L98" i="15"/>
  <c r="M98" i="15" s="1"/>
  <c r="M88" i="15"/>
  <c r="M80" i="15"/>
  <c r="M72" i="15"/>
  <c r="M64" i="15"/>
  <c r="M56" i="15"/>
  <c r="M48" i="15"/>
  <c r="Q96" i="26"/>
  <c r="R96" i="26" s="1"/>
  <c r="Q84" i="26"/>
  <c r="R84" i="26" s="1"/>
  <c r="Q72" i="26"/>
  <c r="R72" i="26" s="1"/>
  <c r="Q68" i="26"/>
  <c r="R68" i="26" s="1"/>
  <c r="Q102" i="26"/>
  <c r="R102" i="26" s="1"/>
  <c r="Q98" i="26"/>
  <c r="R98" i="26" s="1"/>
  <c r="Q94" i="26"/>
  <c r="R94" i="26" s="1"/>
  <c r="Q90" i="26"/>
  <c r="R90" i="26" s="1"/>
  <c r="Q86" i="26"/>
  <c r="R86" i="26" s="1"/>
  <c r="Q100" i="26"/>
  <c r="R100" i="26" s="1"/>
  <c r="Q92" i="26"/>
  <c r="R92" i="26" s="1"/>
  <c r="Q88" i="26"/>
  <c r="R88" i="26" s="1"/>
  <c r="Q76" i="26"/>
  <c r="R76" i="26" s="1"/>
  <c r="Q78" i="26"/>
  <c r="R78" i="26" s="1"/>
  <c r="Q74" i="26"/>
  <c r="R74" i="26" s="1"/>
  <c r="Q70" i="26"/>
  <c r="R70" i="26" s="1"/>
  <c r="Q66" i="26"/>
  <c r="R66" i="26" s="1"/>
  <c r="M101" i="15"/>
  <c r="M97" i="15"/>
  <c r="M93" i="15"/>
  <c r="M89" i="15"/>
  <c r="M85" i="15"/>
  <c r="M81" i="15"/>
  <c r="M77" i="15"/>
  <c r="M73" i="15"/>
  <c r="M69" i="15"/>
  <c r="M65" i="15"/>
  <c r="M61" i="15"/>
  <c r="M57" i="15"/>
  <c r="M53" i="15"/>
  <c r="M49" i="15"/>
  <c r="M45" i="15"/>
  <c r="J67" i="16" l="1"/>
  <c r="J66" i="16"/>
  <c r="K66" i="16" s="1"/>
  <c r="L66" i="16" s="1"/>
  <c r="J65" i="16"/>
  <c r="K65" i="16" s="1"/>
  <c r="L65" i="16" s="1"/>
  <c r="J64" i="16"/>
  <c r="Q47" i="26"/>
  <c r="R47" i="26" s="1"/>
  <c r="Q49" i="26"/>
  <c r="R49" i="26" s="1"/>
  <c r="Q48" i="26" l="1"/>
  <c r="R48" i="26" s="1"/>
  <c r="K64" i="16"/>
  <c r="L64" i="16" s="1"/>
  <c r="K67" i="16"/>
  <c r="L67" i="16" s="1"/>
  <c r="J68" i="16"/>
  <c r="K68" i="16" s="1"/>
  <c r="J69" i="16"/>
  <c r="K69" i="16" s="1"/>
  <c r="J70" i="16"/>
  <c r="K70" i="16" s="1"/>
  <c r="L68" i="16"/>
  <c r="L69" i="16"/>
  <c r="L70" i="16"/>
  <c r="J9" i="16"/>
  <c r="K9" i="16" s="1"/>
  <c r="J10" i="16"/>
  <c r="K10" i="16" s="1"/>
  <c r="J11" i="16"/>
  <c r="K11" i="16" s="1"/>
  <c r="J12" i="16"/>
  <c r="K12" i="16" s="1"/>
  <c r="J13" i="16"/>
  <c r="K13" i="16" s="1"/>
  <c r="J14" i="16"/>
  <c r="K14" i="16" s="1"/>
  <c r="J15" i="16"/>
  <c r="K15" i="16" s="1"/>
  <c r="J16" i="16"/>
  <c r="K16" i="16" s="1"/>
  <c r="J17" i="16"/>
  <c r="K17" i="16" s="1"/>
  <c r="J18" i="16"/>
  <c r="K18" i="16" s="1"/>
  <c r="J19" i="16"/>
  <c r="K19" i="16" s="1"/>
  <c r="J20" i="16"/>
  <c r="K20" i="16" s="1"/>
  <c r="J21" i="16"/>
  <c r="K21" i="16" s="1"/>
  <c r="J22" i="16"/>
  <c r="K22" i="16" s="1"/>
  <c r="J23" i="16"/>
  <c r="K23" i="16" s="1"/>
  <c r="J24" i="16"/>
  <c r="K24" i="16" s="1"/>
  <c r="J25" i="16"/>
  <c r="K25" i="16" s="1"/>
  <c r="J26" i="16"/>
  <c r="K26" i="16" s="1"/>
  <c r="J27" i="16"/>
  <c r="K27" i="16" s="1"/>
  <c r="J28" i="16"/>
  <c r="K28" i="16" s="1"/>
  <c r="J29" i="16"/>
  <c r="K29" i="16" s="1"/>
  <c r="J30" i="16"/>
  <c r="K30" i="16" s="1"/>
  <c r="J31" i="16"/>
  <c r="K31" i="16" s="1"/>
  <c r="J32" i="16"/>
  <c r="K32" i="16" s="1"/>
  <c r="J33" i="16"/>
  <c r="K33" i="16" s="1"/>
  <c r="J34" i="16"/>
  <c r="K34" i="16" s="1"/>
  <c r="J35" i="16"/>
  <c r="K35" i="16" s="1"/>
  <c r="J36" i="16"/>
  <c r="K36" i="16" s="1"/>
  <c r="J37" i="16"/>
  <c r="K37" i="16" s="1"/>
  <c r="J38" i="16"/>
  <c r="K38" i="16" s="1"/>
  <c r="J39" i="16"/>
  <c r="K39" i="16" s="1"/>
  <c r="J40" i="16"/>
  <c r="K40" i="16" s="1"/>
  <c r="J41" i="16"/>
  <c r="K41" i="16" s="1"/>
  <c r="J42" i="16"/>
  <c r="K42" i="16" s="1"/>
  <c r="J43" i="16"/>
  <c r="K43" i="16" s="1"/>
  <c r="J44" i="16"/>
  <c r="K44" i="16" s="1"/>
  <c r="J45" i="16"/>
  <c r="K45" i="16" s="1"/>
  <c r="J46" i="16"/>
  <c r="K46" i="16" s="1"/>
  <c r="J47" i="16"/>
  <c r="K47" i="16" s="1"/>
  <c r="J48" i="16"/>
  <c r="K48" i="16" s="1"/>
  <c r="J49" i="16"/>
  <c r="K49" i="16" s="1"/>
  <c r="J50" i="16"/>
  <c r="K50" i="16" s="1"/>
  <c r="J51" i="16"/>
  <c r="K51" i="16" s="1"/>
  <c r="J52" i="16"/>
  <c r="K52" i="16" s="1"/>
  <c r="J53" i="16"/>
  <c r="K53" i="16" s="1"/>
  <c r="J54" i="16"/>
  <c r="K54" i="16" s="1"/>
  <c r="L9"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1" i="16"/>
  <c r="L52" i="16"/>
  <c r="L53" i="16"/>
  <c r="L54" i="16"/>
  <c r="Q31" i="26"/>
  <c r="R31" i="26" s="1"/>
  <c r="Q33" i="26"/>
  <c r="R33" i="26" s="1"/>
  <c r="Q35" i="26"/>
  <c r="R35" i="26" s="1"/>
  <c r="Q37" i="26"/>
  <c r="R37" i="26" s="1"/>
  <c r="Q39" i="26"/>
  <c r="R39" i="26" s="1"/>
  <c r="Q41" i="26"/>
  <c r="R41" i="26" s="1"/>
  <c r="Q43" i="26"/>
  <c r="R43" i="26" s="1"/>
  <c r="Q45" i="26"/>
  <c r="R45" i="26" s="1"/>
  <c r="Q51" i="26"/>
  <c r="R51" i="26" s="1"/>
  <c r="Q53" i="26"/>
  <c r="R53" i="26" s="1"/>
  <c r="Q55" i="26"/>
  <c r="R55" i="26" s="1"/>
  <c r="Q56" i="26"/>
  <c r="Q57" i="26"/>
  <c r="R57" i="26" s="1"/>
  <c r="Q59" i="26"/>
  <c r="R59" i="26" s="1"/>
  <c r="Q61" i="26"/>
  <c r="R61" i="26" s="1"/>
  <c r="Q63" i="26"/>
  <c r="R63" i="26" s="1"/>
  <c r="Q79" i="26"/>
  <c r="R79" i="26" s="1"/>
  <c r="Q81" i="26"/>
  <c r="R81" i="26" s="1"/>
  <c r="Q83" i="26"/>
  <c r="R83" i="26" s="1"/>
  <c r="Q46" i="26" l="1"/>
  <c r="R46" i="26" s="1"/>
  <c r="Q34" i="26"/>
  <c r="R34" i="26" s="1"/>
  <c r="Q44" i="26"/>
  <c r="R44" i="26" s="1"/>
  <c r="Q40" i="26"/>
  <c r="R40" i="26" s="1"/>
  <c r="Q36" i="26"/>
  <c r="R36" i="26" s="1"/>
  <c r="Q32" i="26"/>
  <c r="R32" i="26" s="1"/>
  <c r="Q42" i="26"/>
  <c r="R42" i="26" s="1"/>
  <c r="Q38" i="26"/>
  <c r="R38" i="26" s="1"/>
  <c r="Q82" i="26"/>
  <c r="R82" i="26" s="1"/>
  <c r="Q64" i="26"/>
  <c r="R64" i="26" s="1"/>
  <c r="Q60" i="26"/>
  <c r="R60" i="26" s="1"/>
  <c r="R56" i="26"/>
  <c r="Q52" i="26"/>
  <c r="R52" i="26" s="1"/>
  <c r="Q104" i="26"/>
  <c r="R104" i="26" s="1"/>
  <c r="Q80" i="26"/>
  <c r="R80" i="26" s="1"/>
  <c r="Q62" i="26"/>
  <c r="R62" i="26" s="1"/>
  <c r="Q58" i="26"/>
  <c r="R58" i="26" s="1"/>
  <c r="Q54" i="26"/>
  <c r="R54" i="26" s="1"/>
  <c r="Q50" i="26"/>
  <c r="R50" i="26" s="1"/>
  <c r="E69" i="24" l="1"/>
  <c r="E67" i="24"/>
  <c r="E61" i="24"/>
  <c r="E51" i="24"/>
  <c r="E38" i="24"/>
  <c r="J76" i="16"/>
  <c r="K76" i="16" s="1"/>
  <c r="J75" i="16"/>
  <c r="K75" i="16" s="1"/>
  <c r="J74" i="16"/>
  <c r="K74" i="16" s="1"/>
  <c r="L74" i="16" s="1"/>
  <c r="E35" i="24" s="1"/>
  <c r="J73" i="16"/>
  <c r="K73" i="16" s="1"/>
  <c r="J72" i="16"/>
  <c r="K72" i="16" s="1"/>
  <c r="J71" i="16"/>
  <c r="K71" i="16" s="1"/>
  <c r="E30" i="24"/>
  <c r="E26" i="24"/>
  <c r="J63" i="16"/>
  <c r="K63" i="16" s="1"/>
  <c r="J62" i="16"/>
  <c r="K62" i="16" s="1"/>
  <c r="J61" i="16"/>
  <c r="K61" i="16" s="1"/>
  <c r="J60" i="16"/>
  <c r="K60" i="16" s="1"/>
  <c r="L60" i="16" s="1"/>
  <c r="J59" i="16"/>
  <c r="K59" i="16" s="1"/>
  <c r="J58" i="16"/>
  <c r="K58" i="16" s="1"/>
  <c r="L58" i="16" s="1"/>
  <c r="E19" i="24" s="1"/>
  <c r="J57" i="16"/>
  <c r="K57" i="16" s="1"/>
  <c r="L57" i="16" s="1"/>
  <c r="E18" i="24" s="1"/>
  <c r="J56" i="16"/>
  <c r="K56" i="16" s="1"/>
  <c r="J55" i="16"/>
  <c r="J8" i="16"/>
  <c r="K8" i="16" s="1"/>
  <c r="J7" i="16"/>
  <c r="K7" i="16" s="1"/>
  <c r="L7" i="16" s="1"/>
  <c r="J6" i="16"/>
  <c r="K6" i="16" s="1"/>
  <c r="L6" i="16" s="1"/>
  <c r="E10" i="24" s="1"/>
  <c r="J5" i="16"/>
  <c r="K5" i="16" s="1"/>
  <c r="D56" i="24"/>
  <c r="K43" i="15"/>
  <c r="K42" i="15"/>
  <c r="L42" i="15" s="1"/>
  <c r="K41" i="15"/>
  <c r="K40" i="15"/>
  <c r="L40" i="15" s="1"/>
  <c r="K39" i="15"/>
  <c r="L39" i="15" s="1"/>
  <c r="K38" i="15"/>
  <c r="L38" i="15" s="1"/>
  <c r="K37" i="15"/>
  <c r="K36" i="15"/>
  <c r="L36" i="15" s="1"/>
  <c r="K35" i="15"/>
  <c r="K34" i="15"/>
  <c r="L34" i="15" s="1"/>
  <c r="K33" i="15"/>
  <c r="K32" i="15"/>
  <c r="L32" i="15" s="1"/>
  <c r="K31" i="15"/>
  <c r="L31" i="15" s="1"/>
  <c r="K30" i="15"/>
  <c r="L30" i="15" s="1"/>
  <c r="K29" i="15"/>
  <c r="L29" i="15" s="1"/>
  <c r="K28" i="15"/>
  <c r="K27" i="15"/>
  <c r="L27" i="15" s="1"/>
  <c r="K26" i="15"/>
  <c r="K25" i="15"/>
  <c r="L25" i="15" s="1"/>
  <c r="K24" i="15"/>
  <c r="L24" i="15" s="1"/>
  <c r="K23" i="15"/>
  <c r="L23" i="15" s="1"/>
  <c r="K22" i="15"/>
  <c r="L22" i="15" s="1"/>
  <c r="K21" i="15"/>
  <c r="K20" i="15"/>
  <c r="L20" i="15" s="1"/>
  <c r="K19" i="15"/>
  <c r="K18" i="15"/>
  <c r="L18" i="15" s="1"/>
  <c r="M18" i="15" s="1"/>
  <c r="D24" i="24" s="1"/>
  <c r="K17" i="15"/>
  <c r="K16" i="15"/>
  <c r="L16" i="15" s="1"/>
  <c r="K15" i="15"/>
  <c r="L15" i="15" s="1"/>
  <c r="K14" i="15"/>
  <c r="K13" i="15"/>
  <c r="L13" i="15" s="1"/>
  <c r="K12" i="15"/>
  <c r="K11" i="15"/>
  <c r="L11" i="15" s="1"/>
  <c r="K10" i="15"/>
  <c r="K9" i="15"/>
  <c r="L9" i="15" s="1"/>
  <c r="K8" i="15"/>
  <c r="L8" i="15" s="1"/>
  <c r="K7" i="15"/>
  <c r="L7" i="15" s="1"/>
  <c r="K6" i="15"/>
  <c r="L4" i="15"/>
  <c r="K5" i="15"/>
  <c r="L5" i="15" s="1"/>
  <c r="E62" i="24"/>
  <c r="E70" i="24"/>
  <c r="Q30" i="26"/>
  <c r="Q28" i="26"/>
  <c r="Q27" i="26"/>
  <c r="B64" i="24"/>
  <c r="C59" i="24"/>
  <c r="C52" i="24"/>
  <c r="C48" i="24"/>
  <c r="C46" i="24"/>
  <c r="C37" i="24"/>
  <c r="C29" i="24"/>
  <c r="C25" i="24"/>
  <c r="C18" i="24"/>
  <c r="C16" i="24"/>
  <c r="C61" i="24"/>
  <c r="Q26" i="26"/>
  <c r="Q25" i="26"/>
  <c r="R25" i="26" s="1"/>
  <c r="B54" i="24" s="1"/>
  <c r="Q24" i="26"/>
  <c r="R24" i="26" s="1"/>
  <c r="B51" i="24" s="1"/>
  <c r="Q23" i="26"/>
  <c r="Q22" i="26"/>
  <c r="Q21" i="26"/>
  <c r="Q18" i="26"/>
  <c r="Q15" i="26"/>
  <c r="Q14" i="26"/>
  <c r="B26" i="24"/>
  <c r="Q12" i="26"/>
  <c r="Q11" i="26"/>
  <c r="Q8" i="26"/>
  <c r="Q6" i="26"/>
  <c r="B10" i="24"/>
  <c r="E22" i="24"/>
  <c r="E14" i="24"/>
  <c r="E42" i="24"/>
  <c r="E50" i="24"/>
  <c r="D8" i="24"/>
  <c r="C4" i="33"/>
  <c r="L72" i="16" l="1"/>
  <c r="E33" i="24" s="1"/>
  <c r="C55" i="24"/>
  <c r="M4" i="15"/>
  <c r="E8" i="24"/>
  <c r="E46" i="24"/>
  <c r="L76" i="16"/>
  <c r="E37" i="24" s="1"/>
  <c r="E29" i="24"/>
  <c r="L56" i="16"/>
  <c r="E17" i="24" s="1"/>
  <c r="E49" i="24"/>
  <c r="E66" i="24"/>
  <c r="L73" i="16"/>
  <c r="E34" i="24" s="1"/>
  <c r="E55" i="24"/>
  <c r="E21" i="24"/>
  <c r="E41" i="24"/>
  <c r="E45" i="24"/>
  <c r="E65" i="24"/>
  <c r="L5" i="16"/>
  <c r="K55" i="16"/>
  <c r="L55" i="16" s="1"/>
  <c r="E13" i="24" s="1"/>
  <c r="L63" i="16"/>
  <c r="E25" i="24" s="1"/>
  <c r="E39" i="24"/>
  <c r="E57" i="24"/>
  <c r="E9" i="24"/>
  <c r="E63" i="24"/>
  <c r="E31" i="24"/>
  <c r="L61" i="16"/>
  <c r="E23" i="24" s="1"/>
  <c r="E15" i="24"/>
  <c r="E59" i="24"/>
  <c r="E43" i="24"/>
  <c r="E27" i="24"/>
  <c r="E47" i="24"/>
  <c r="L8" i="16"/>
  <c r="E12" i="24" s="1"/>
  <c r="E16" i="24"/>
  <c r="L59" i="16"/>
  <c r="E20" i="24" s="1"/>
  <c r="L62" i="16"/>
  <c r="E24" i="24" s="1"/>
  <c r="E28" i="24"/>
  <c r="L71" i="16"/>
  <c r="E32" i="24" s="1"/>
  <c r="L75" i="16"/>
  <c r="E36" i="24" s="1"/>
  <c r="E40" i="24"/>
  <c r="E44" i="24"/>
  <c r="E48" i="24"/>
  <c r="E52" i="24"/>
  <c r="E60" i="24"/>
  <c r="E64" i="24"/>
  <c r="E68" i="24"/>
  <c r="L21" i="15"/>
  <c r="M21" i="15" s="1"/>
  <c r="D27" i="24" s="1"/>
  <c r="M39" i="15"/>
  <c r="D48" i="24" s="1"/>
  <c r="L43" i="15"/>
  <c r="M43" i="15" s="1"/>
  <c r="D52" i="24" s="1"/>
  <c r="M23" i="15"/>
  <c r="D29" i="24" s="1"/>
  <c r="M30" i="15"/>
  <c r="D37" i="24" s="1"/>
  <c r="D61" i="24"/>
  <c r="D69" i="24"/>
  <c r="L33" i="15"/>
  <c r="M33" i="15" s="1"/>
  <c r="D57" i="24"/>
  <c r="D65" i="24"/>
  <c r="D31" i="24"/>
  <c r="D59" i="24"/>
  <c r="L28" i="15"/>
  <c r="M28" i="15" s="1"/>
  <c r="D35" i="24" s="1"/>
  <c r="M8" i="15"/>
  <c r="M16" i="15"/>
  <c r="L12" i="15"/>
  <c r="M12" i="15" s="1"/>
  <c r="D16" i="24" s="1"/>
  <c r="D63" i="24"/>
  <c r="L19" i="15"/>
  <c r="M19" i="15" s="1"/>
  <c r="D25" i="24" s="1"/>
  <c r="L26" i="15"/>
  <c r="M26" i="15" s="1"/>
  <c r="L35" i="15"/>
  <c r="M35" i="15" s="1"/>
  <c r="D44" i="24" s="1"/>
  <c r="D67" i="24"/>
  <c r="L6" i="15"/>
  <c r="M6" i="15" s="1"/>
  <c r="D10" i="24" s="1"/>
  <c r="L14" i="15"/>
  <c r="M14" i="15" s="1"/>
  <c r="D18" i="24" s="1"/>
  <c r="D42" i="24"/>
  <c r="L37" i="15"/>
  <c r="M37" i="15" s="1"/>
  <c r="D46" i="24" s="1"/>
  <c r="L41" i="15"/>
  <c r="M41" i="15" s="1"/>
  <c r="D50" i="24" s="1"/>
  <c r="D54" i="24"/>
  <c r="M5" i="15"/>
  <c r="M7" i="15"/>
  <c r="M9" i="15"/>
  <c r="D13" i="24" s="1"/>
  <c r="M11" i="15"/>
  <c r="D15" i="24" s="1"/>
  <c r="M13" i="15"/>
  <c r="D17" i="24" s="1"/>
  <c r="M15" i="15"/>
  <c r="D19" i="24" s="1"/>
  <c r="L17" i="15"/>
  <c r="M17" i="15" s="1"/>
  <c r="D23" i="24" s="1"/>
  <c r="M20" i="15"/>
  <c r="D26" i="24" s="1"/>
  <c r="M22" i="15"/>
  <c r="D28" i="24" s="1"/>
  <c r="M24" i="15"/>
  <c r="D30" i="24" s="1"/>
  <c r="M25" i="15"/>
  <c r="M27" i="15"/>
  <c r="M29" i="15"/>
  <c r="D36" i="24" s="1"/>
  <c r="M31" i="15"/>
  <c r="D41" i="24"/>
  <c r="M34" i="15"/>
  <c r="D43" i="24" s="1"/>
  <c r="M36" i="15"/>
  <c r="D45" i="24" s="1"/>
  <c r="M38" i="15"/>
  <c r="D47" i="24" s="1"/>
  <c r="M40" i="15"/>
  <c r="D49" i="24" s="1"/>
  <c r="M42" i="15"/>
  <c r="D51" i="24" s="1"/>
  <c r="D53" i="24"/>
  <c r="D55" i="24"/>
  <c r="D58" i="24"/>
  <c r="D60" i="24"/>
  <c r="D62" i="24"/>
  <c r="D64" i="24"/>
  <c r="D66" i="24"/>
  <c r="D68" i="24"/>
  <c r="D70" i="24"/>
  <c r="M32" i="15"/>
  <c r="L10" i="15"/>
  <c r="M10" i="15" s="1"/>
  <c r="D14" i="24" s="1"/>
  <c r="C39" i="24"/>
  <c r="C54" i="24"/>
  <c r="C45" i="24"/>
  <c r="R12" i="26"/>
  <c r="R27" i="26"/>
  <c r="B63" i="24" s="1"/>
  <c r="R6" i="26"/>
  <c r="B14" i="24" s="1"/>
  <c r="B12" i="24"/>
  <c r="R14" i="26"/>
  <c r="B28" i="24" s="1"/>
  <c r="R28" i="26"/>
  <c r="B67" i="24" s="1"/>
  <c r="B57" i="24"/>
  <c r="B41" i="24"/>
  <c r="R8" i="26"/>
  <c r="B17" i="24" s="1"/>
  <c r="C42" i="24"/>
  <c r="C9" i="24"/>
  <c r="C51" i="24"/>
  <c r="C30" i="24"/>
  <c r="C57" i="24"/>
  <c r="C23" i="24"/>
  <c r="C28" i="24"/>
  <c r="C36" i="24"/>
  <c r="C53" i="24"/>
  <c r="C62" i="24"/>
  <c r="C64" i="24"/>
  <c r="C68" i="24"/>
  <c r="C19" i="24"/>
  <c r="C24" i="24"/>
  <c r="C47" i="24"/>
  <c r="C60" i="24"/>
  <c r="C65" i="24"/>
  <c r="C69" i="24"/>
  <c r="C10" i="24"/>
  <c r="C15" i="24"/>
  <c r="C41" i="24"/>
  <c r="C50" i="24"/>
  <c r="C58" i="24"/>
  <c r="C66" i="24"/>
  <c r="C70" i="24"/>
  <c r="C17" i="24"/>
  <c r="C27" i="24"/>
  <c r="C31" i="24"/>
  <c r="C44" i="24"/>
  <c r="C56" i="24"/>
  <c r="C63" i="24"/>
  <c r="C67" i="24"/>
  <c r="C26" i="24"/>
  <c r="C14" i="24"/>
  <c r="C35" i="24"/>
  <c r="C43" i="24"/>
  <c r="C49" i="24"/>
  <c r="B52" i="24"/>
  <c r="B35" i="24"/>
  <c r="R21" i="26"/>
  <c r="B46" i="24" s="1"/>
  <c r="B43" i="24"/>
  <c r="B8" i="24"/>
  <c r="Q7" i="26"/>
  <c r="R7" i="26" s="1"/>
  <c r="B15" i="24" s="1"/>
  <c r="Q9" i="26"/>
  <c r="R9" i="26" s="1"/>
  <c r="B18" i="24" s="1"/>
  <c r="Q10" i="26"/>
  <c r="R10" i="26" s="1"/>
  <c r="Q13" i="26"/>
  <c r="R13" i="26" s="1"/>
  <c r="B16" i="24"/>
  <c r="B42" i="24"/>
  <c r="B45" i="24"/>
  <c r="B56" i="24"/>
  <c r="B31" i="24"/>
  <c r="R5" i="26"/>
  <c r="B13" i="24" s="1"/>
  <c r="B9" i="24"/>
  <c r="B19" i="24"/>
  <c r="Q19" i="26"/>
  <c r="R19" i="26" s="1"/>
  <c r="B40" i="24" s="1"/>
  <c r="B62" i="24"/>
  <c r="B65" i="24"/>
  <c r="Q20" i="26"/>
  <c r="R20" i="26" s="1"/>
  <c r="B44" i="24" s="1"/>
  <c r="R22" i="26"/>
  <c r="B47" i="24" s="1"/>
  <c r="B50" i="24"/>
  <c r="R18" i="26"/>
  <c r="B37" i="24" s="1"/>
  <c r="R30" i="26"/>
  <c r="B70" i="24" s="1"/>
  <c r="B58" i="24"/>
  <c r="B48" i="24"/>
  <c r="R15" i="26"/>
  <c r="B29" i="24" s="1"/>
  <c r="B24" i="24"/>
  <c r="B25" i="24"/>
  <c r="B27" i="24"/>
  <c r="B30" i="24"/>
  <c r="Q16" i="26"/>
  <c r="R16" i="26" s="1"/>
  <c r="Q17" i="26"/>
  <c r="R17" i="26" s="1"/>
  <c r="B36" i="24" s="1"/>
  <c r="R23" i="26"/>
  <c r="B49" i="24" s="1"/>
  <c r="B53" i="24"/>
  <c r="B55" i="24"/>
  <c r="B60" i="24"/>
  <c r="Q29" i="26"/>
  <c r="R29" i="26" s="1"/>
  <c r="B69" i="24" s="1"/>
  <c r="B59" i="24"/>
  <c r="R11" i="26"/>
  <c r="R26" i="26"/>
  <c r="B61" i="24" s="1"/>
  <c r="B66" i="24"/>
  <c r="B68" i="24"/>
  <c r="E11" i="24" l="1"/>
  <c r="B11" i="24"/>
  <c r="C12" i="24"/>
  <c r="C38" i="24"/>
  <c r="D39" i="24"/>
  <c r="D21" i="24"/>
  <c r="D20" i="24"/>
  <c r="B34" i="24"/>
  <c r="D33" i="24"/>
  <c r="D11" i="24"/>
  <c r="C22" i="24"/>
  <c r="C33" i="24"/>
  <c r="C32" i="24"/>
  <c r="C34" i="24"/>
  <c r="B21" i="24"/>
  <c r="B39" i="24"/>
  <c r="B38" i="24"/>
  <c r="B23" i="24"/>
  <c r="B20" i="24"/>
  <c r="C20" i="24"/>
  <c r="C40" i="24"/>
  <c r="C11" i="24"/>
  <c r="C13" i="24"/>
  <c r="C21" i="24"/>
  <c r="D12" i="24"/>
  <c r="D34" i="24"/>
  <c r="D38" i="24"/>
  <c r="D32" i="24"/>
  <c r="D22" i="24"/>
  <c r="D40" i="24"/>
  <c r="E58" i="24"/>
  <c r="E54" i="24"/>
  <c r="E56" i="24"/>
  <c r="E53" i="24"/>
  <c r="D9" i="24"/>
  <c r="B33" i="24"/>
  <c r="B32" i="24"/>
  <c r="B22" i="24"/>
  <c r="C8" i="24"/>
  <c r="D9" i="33"/>
  <c r="C18" i="33" l="1"/>
  <c r="C17" i="33"/>
  <c r="C16" i="33"/>
  <c r="C15" i="33"/>
  <c r="C8" i="33"/>
  <c r="C9" i="33"/>
  <c r="C12" i="33"/>
  <c r="C7" i="33"/>
  <c r="D8" i="33"/>
  <c r="D7" i="33"/>
</calcChain>
</file>

<file path=xl/comments1.xml><?xml version="1.0" encoding="utf-8"?>
<comments xmlns="http://schemas.openxmlformats.org/spreadsheetml/2006/main">
  <authors>
    <author>Green Sarah</author>
    <author>Pachocki Jacek</author>
    <author>Fleming Samuel</author>
  </authors>
  <commentList>
    <comment ref="B3" authorId="0">
      <text>
        <r>
          <rPr>
            <sz val="9"/>
            <color indexed="81"/>
            <rFont val="Tahoma"/>
            <family val="2"/>
          </rPr>
          <t>To be completed by NCIA</t>
        </r>
      </text>
    </comment>
    <comment ref="C3" authorId="0">
      <text>
        <r>
          <rPr>
            <sz val="9"/>
            <color indexed="81"/>
            <rFont val="Tahoma"/>
            <family val="2"/>
          </rPr>
          <t>To be completed by NCIA</t>
        </r>
      </text>
    </comment>
    <comment ref="D3" authorId="0">
      <text>
        <r>
          <rPr>
            <sz val="9"/>
            <color indexed="81"/>
            <rFont val="Tahoma"/>
            <family val="2"/>
          </rPr>
          <t>To be completed by NCIA</t>
        </r>
      </text>
    </comment>
    <comment ref="F3" authorId="0">
      <text>
        <r>
          <rPr>
            <sz val="9"/>
            <color indexed="81"/>
            <rFont val="Tahoma"/>
            <family val="2"/>
          </rPr>
          <t>To be completed by NCIA</t>
        </r>
      </text>
    </comment>
    <comment ref="G3" authorId="0">
      <text>
        <r>
          <rPr>
            <sz val="9"/>
            <color indexed="81"/>
            <rFont val="Tahoma"/>
            <family val="2"/>
          </rPr>
          <t>To be completed by NCIA</t>
        </r>
      </text>
    </comment>
    <comment ref="H3" authorId="0">
      <text>
        <r>
          <rPr>
            <sz val="9"/>
            <color indexed="81"/>
            <rFont val="Tahoma"/>
            <family val="2"/>
          </rPr>
          <t>I.e. Man-Days, Lot, etc. To be indicated by either bidder or NCIA; whichever defines the Quantity</t>
        </r>
      </text>
    </comment>
    <comment ref="I3" authorId="0">
      <text>
        <r>
          <rPr>
            <sz val="9"/>
            <color indexed="81"/>
            <rFont val="Tahoma"/>
            <family val="2"/>
          </rPr>
          <t>To be indicated by either bidder or NCIA; if bidder needs to complete, highlight field yellow</t>
        </r>
      </text>
    </comment>
    <comment ref="J3" authorId="0">
      <text>
        <r>
          <rPr>
            <sz val="9"/>
            <color indexed="81"/>
            <rFont val="Tahoma"/>
            <family val="2"/>
          </rPr>
          <t>To be completed by bidder</t>
        </r>
      </text>
    </comment>
    <comment ref="K3" authorId="0">
      <text>
        <r>
          <rPr>
            <sz val="9"/>
            <color indexed="81"/>
            <rFont val="Tahoma"/>
            <family val="2"/>
          </rPr>
          <t>To be completed by bidder</t>
        </r>
      </text>
    </comment>
    <comment ref="L3" authorId="1">
      <text>
        <r>
          <rPr>
            <sz val="9"/>
            <color indexed="81"/>
            <rFont val="Tahoma"/>
            <family val="2"/>
          </rPr>
          <t xml:space="preserve">If Bidder decides to keep any CLIN at zero costs the reason for it has to be explained in the corresponding Comments field.
</t>
        </r>
      </text>
    </comment>
    <comment ref="C84" authorId="2">
      <text>
        <r>
          <rPr>
            <b/>
            <sz val="9"/>
            <color indexed="81"/>
            <rFont val="Tahoma"/>
            <family val="2"/>
          </rPr>
          <t>Fleming Samuel:</t>
        </r>
        <r>
          <rPr>
            <sz val="9"/>
            <color indexed="81"/>
            <rFont val="Tahoma"/>
            <family val="2"/>
          </rPr>
          <t xml:space="preserve">
These should be the classroom Training 
equipment. I don’t want to confude these with Batch #1 equipment.  Staff will get hands-on with Batch #1 units during Systems Testing, following theory training in classrooms
</t>
        </r>
      </text>
    </comment>
    <comment ref="C118" authorId="2">
      <text>
        <r>
          <rPr>
            <b/>
            <sz val="9"/>
            <color indexed="81"/>
            <rFont val="Tahoma"/>
            <family val="2"/>
          </rPr>
          <t>Fleming Samuel:</t>
        </r>
        <r>
          <rPr>
            <sz val="9"/>
            <color indexed="81"/>
            <rFont val="Tahoma"/>
            <family val="2"/>
          </rPr>
          <t xml:space="preserve">
Changed this AfT
</t>
        </r>
      </text>
    </comment>
    <comment ref="B290" authorId="0">
      <text>
        <r>
          <rPr>
            <sz val="9"/>
            <color indexed="81"/>
            <rFont val="Tahoma"/>
            <family val="2"/>
          </rPr>
          <t>To be completed by NCIA</t>
        </r>
      </text>
    </comment>
    <comment ref="C290" authorId="0">
      <text>
        <r>
          <rPr>
            <sz val="9"/>
            <color indexed="81"/>
            <rFont val="Tahoma"/>
            <family val="2"/>
          </rPr>
          <t>To be completed by NCIA</t>
        </r>
      </text>
    </comment>
    <comment ref="D290" authorId="0">
      <text>
        <r>
          <rPr>
            <sz val="9"/>
            <color indexed="81"/>
            <rFont val="Tahoma"/>
            <family val="2"/>
          </rPr>
          <t>To be completed by NCIA</t>
        </r>
      </text>
    </comment>
    <comment ref="F290" authorId="0">
      <text>
        <r>
          <rPr>
            <sz val="9"/>
            <color indexed="81"/>
            <rFont val="Tahoma"/>
            <family val="2"/>
          </rPr>
          <t>To be completed by NCIA</t>
        </r>
      </text>
    </comment>
    <comment ref="G290" authorId="0">
      <text>
        <r>
          <rPr>
            <sz val="9"/>
            <color indexed="81"/>
            <rFont val="Tahoma"/>
            <family val="2"/>
          </rPr>
          <t>To be completed by NCIA</t>
        </r>
      </text>
    </comment>
    <comment ref="H290" authorId="0">
      <text>
        <r>
          <rPr>
            <sz val="9"/>
            <color indexed="81"/>
            <rFont val="Tahoma"/>
            <family val="2"/>
          </rPr>
          <t>I.e. Man-Days, Lot, etc. To be indicated by either bidder or NCIA; whichever defines the Quantity</t>
        </r>
      </text>
    </comment>
    <comment ref="I290" authorId="0">
      <text>
        <r>
          <rPr>
            <sz val="9"/>
            <color indexed="81"/>
            <rFont val="Tahoma"/>
            <family val="2"/>
          </rPr>
          <t>To be indicated by either bidder or NCIA; if bidder needs to complete, highlight field yellow</t>
        </r>
      </text>
    </comment>
    <comment ref="J290" authorId="0">
      <text>
        <r>
          <rPr>
            <sz val="9"/>
            <color indexed="81"/>
            <rFont val="Tahoma"/>
            <family val="2"/>
          </rPr>
          <t>To be completed by bidder</t>
        </r>
      </text>
    </comment>
    <comment ref="K290" authorId="0">
      <text>
        <r>
          <rPr>
            <sz val="9"/>
            <color indexed="81"/>
            <rFont val="Tahoma"/>
            <family val="2"/>
          </rPr>
          <t>To be completed by bidder</t>
        </r>
      </text>
    </comment>
    <comment ref="L290" authorId="1">
      <text>
        <r>
          <rPr>
            <sz val="9"/>
            <color indexed="81"/>
            <rFont val="Tahoma"/>
            <family val="2"/>
          </rPr>
          <t xml:space="preserve">If Bidder decides to keep any CLIN at zero costs the reason for it has to be explained in the corresponding Comments field.
</t>
        </r>
      </text>
    </comment>
    <comment ref="B312" authorId="0">
      <text>
        <r>
          <rPr>
            <sz val="9"/>
            <color indexed="81"/>
            <rFont val="Tahoma"/>
            <family val="2"/>
          </rPr>
          <t>To be completed by NCIA</t>
        </r>
      </text>
    </comment>
    <comment ref="C312" authorId="0">
      <text>
        <r>
          <rPr>
            <sz val="9"/>
            <color indexed="81"/>
            <rFont val="Tahoma"/>
            <family val="2"/>
          </rPr>
          <t>To be completed by NCIA</t>
        </r>
      </text>
    </comment>
    <comment ref="D312" authorId="0">
      <text>
        <r>
          <rPr>
            <sz val="9"/>
            <color indexed="81"/>
            <rFont val="Tahoma"/>
            <family val="2"/>
          </rPr>
          <t>To be completed by NCIA</t>
        </r>
      </text>
    </comment>
    <comment ref="F312" authorId="0">
      <text>
        <r>
          <rPr>
            <sz val="9"/>
            <color indexed="81"/>
            <rFont val="Tahoma"/>
            <family val="2"/>
          </rPr>
          <t>To be completed by NCIA</t>
        </r>
      </text>
    </comment>
    <comment ref="G312" authorId="0">
      <text>
        <r>
          <rPr>
            <sz val="9"/>
            <color indexed="81"/>
            <rFont val="Tahoma"/>
            <family val="2"/>
          </rPr>
          <t>To be completed by NCIA</t>
        </r>
      </text>
    </comment>
    <comment ref="H312" authorId="0">
      <text>
        <r>
          <rPr>
            <sz val="9"/>
            <color indexed="81"/>
            <rFont val="Tahoma"/>
            <family val="2"/>
          </rPr>
          <t>I.e. Man-Days, Lot, etc. To be indicated by either bidder or NCIA; whichever defines the Quantity</t>
        </r>
      </text>
    </comment>
    <comment ref="I312" authorId="0">
      <text>
        <r>
          <rPr>
            <sz val="9"/>
            <color indexed="81"/>
            <rFont val="Tahoma"/>
            <family val="2"/>
          </rPr>
          <t>To be indicated by either bidder or NCIA; if bidder needs to complete, highlight field yellow</t>
        </r>
      </text>
    </comment>
    <comment ref="J312" authorId="0">
      <text>
        <r>
          <rPr>
            <sz val="9"/>
            <color indexed="81"/>
            <rFont val="Tahoma"/>
            <family val="2"/>
          </rPr>
          <t>To be completed by bidder</t>
        </r>
      </text>
    </comment>
    <comment ref="K312" authorId="0">
      <text>
        <r>
          <rPr>
            <sz val="9"/>
            <color indexed="81"/>
            <rFont val="Tahoma"/>
            <family val="2"/>
          </rPr>
          <t>To be completed by bidder</t>
        </r>
      </text>
    </comment>
    <comment ref="L312" authorId="1">
      <text>
        <r>
          <rPr>
            <sz val="9"/>
            <color indexed="81"/>
            <rFont val="Tahoma"/>
            <family val="2"/>
          </rPr>
          <t xml:space="preserve">If Bidder decides to keep any CLIN at zero costs the reason for it has to be explained in the corresponding Comments field.
</t>
        </r>
      </text>
    </comment>
  </commentList>
</comments>
</file>

<file path=xl/comments10.xml><?xml version="1.0" encoding="utf-8"?>
<comments xmlns="http://schemas.openxmlformats.org/spreadsheetml/2006/main">
  <authors>
    <author>Green Sarah</author>
  </authors>
  <commentList>
    <comment ref="A6" authorId="0">
      <text>
        <r>
          <rPr>
            <sz val="9"/>
            <color indexed="81"/>
            <rFont val="Tahoma"/>
            <family val="2"/>
          </rPr>
          <t>NCIA- Link data validation to these cells</t>
        </r>
      </text>
    </comment>
  </commentList>
</comments>
</file>

<file path=xl/comments2.xml><?xml version="1.0" encoding="utf-8"?>
<comments xmlns="http://schemas.openxmlformats.org/spreadsheetml/2006/main">
  <authors>
    <author>Ron Moles</author>
    <author>Pachocki Jacek</author>
  </authors>
  <commentList>
    <comment ref="I3" authorId="0">
      <text>
        <r>
          <rPr>
            <b/>
            <sz val="9"/>
            <color indexed="81"/>
            <rFont val="Tahoma"/>
            <family val="2"/>
          </rPr>
          <t>Ron Moles:</t>
        </r>
        <r>
          <rPr>
            <sz val="9"/>
            <color indexed="81"/>
            <rFont val="Tahoma"/>
            <family val="2"/>
          </rPr>
          <t xml:space="preserve">
"Fully burdened" cost calculation for each labour category, which means the cost of all units including all profit and indirect rates associated  with material (G/A, overhead, etc.).</t>
        </r>
      </text>
    </comment>
    <comment ref="J3" authorId="0">
      <text>
        <r>
          <rPr>
            <b/>
            <sz val="9"/>
            <color indexed="81"/>
            <rFont val="Tahoma"/>
            <family val="2"/>
          </rPr>
          <t>Ron Moles:</t>
        </r>
        <r>
          <rPr>
            <sz val="9"/>
            <color indexed="81"/>
            <rFont val="Tahoma"/>
            <family val="2"/>
          </rPr>
          <t xml:space="preserve">
If the line of effort is performed by the bidder indicate "No" in each line that is not subcontracted.
If the line of effort is subcontracted indicate the company name in each line associated with its effort.
</t>
        </r>
      </text>
    </comment>
    <comment ref="N3" authorId="1">
      <text>
        <r>
          <rPr>
            <sz val="9"/>
            <color indexed="81"/>
            <rFont val="Tahoma"/>
            <family val="2"/>
          </rPr>
          <t xml:space="preserve">If Bidder decides to keep any CLIN at zero costs the reason for it has to be explained in the corresponding Comments field.
</t>
        </r>
      </text>
    </comment>
  </commentList>
</comments>
</file>

<file path=xl/comments3.xml><?xml version="1.0" encoding="utf-8"?>
<comments xmlns="http://schemas.openxmlformats.org/spreadsheetml/2006/main">
  <authors>
    <author>Ron Moles</author>
    <author>Pachocki Jacek</author>
  </authors>
  <commentList>
    <comment ref="I3" authorId="0">
      <text>
        <r>
          <rPr>
            <b/>
            <sz val="9"/>
            <color indexed="81"/>
            <rFont val="Tahoma"/>
            <family val="2"/>
          </rPr>
          <t>Ron Moles:</t>
        </r>
        <r>
          <rPr>
            <sz val="9"/>
            <color indexed="81"/>
            <rFont val="Tahoma"/>
            <family val="2"/>
          </rPr>
          <t xml:space="preserve">
"Fully burdened" cost calculation for each labour category, which means the cost of all units including all profit and indirect rates associated  with material (G/A, overhead, etc.).</t>
        </r>
      </text>
    </comment>
    <comment ref="J3" authorId="0">
      <text>
        <r>
          <rPr>
            <b/>
            <sz val="9"/>
            <color indexed="81"/>
            <rFont val="Tahoma"/>
            <family val="2"/>
          </rPr>
          <t>Ron Moles:</t>
        </r>
        <r>
          <rPr>
            <sz val="9"/>
            <color indexed="81"/>
            <rFont val="Tahoma"/>
            <family val="2"/>
          </rPr>
          <t xml:space="preserve">
If the line of effort is performed by the bidder indicate "No" in each line that is not subcontracted.
If the line of effort is subcontracted indicate the company name in each line associated with its effort.
</t>
        </r>
      </text>
    </comment>
    <comment ref="N3" authorId="1">
      <text>
        <r>
          <rPr>
            <sz val="9"/>
            <color indexed="81"/>
            <rFont val="Tahoma"/>
            <family val="2"/>
          </rPr>
          <t xml:space="preserve">If Bidder decides to keep any CLIN at zero costs the reason for it has to be explained in the corresponding Comments field.
</t>
        </r>
      </text>
    </comment>
  </commentList>
</comments>
</file>

<file path=xl/comments4.xml><?xml version="1.0" encoding="utf-8"?>
<comments xmlns="http://schemas.openxmlformats.org/spreadsheetml/2006/main">
  <authors>
    <author>Ron Moles</author>
    <author>Pachocki Jacek</author>
  </authors>
  <commentList>
    <comment ref="I3" authorId="0">
      <text>
        <r>
          <rPr>
            <b/>
            <sz val="9"/>
            <color indexed="81"/>
            <rFont val="Tahoma"/>
            <family val="2"/>
          </rPr>
          <t>Ron Moles:</t>
        </r>
        <r>
          <rPr>
            <sz val="9"/>
            <color indexed="81"/>
            <rFont val="Tahoma"/>
            <family val="2"/>
          </rPr>
          <t xml:space="preserve">
"Fully burdened" cost calculation for each labour category, which means the cost of all units including all profit and indirect rates associated  with material (G/A, overhead, etc.).</t>
        </r>
      </text>
    </comment>
    <comment ref="J3" authorId="0">
      <text>
        <r>
          <rPr>
            <b/>
            <sz val="9"/>
            <color indexed="81"/>
            <rFont val="Tahoma"/>
            <family val="2"/>
          </rPr>
          <t>Ron Moles:</t>
        </r>
        <r>
          <rPr>
            <sz val="9"/>
            <color indexed="81"/>
            <rFont val="Tahoma"/>
            <family val="2"/>
          </rPr>
          <t xml:space="preserve">
If the line of effort is performed by the bidder indicate "No" in each line that is not subcontracted.
If the line of effort is subcontracted indicate the company name in each line associated with its effort.
</t>
        </r>
      </text>
    </comment>
    <comment ref="N3" authorId="1">
      <text>
        <r>
          <rPr>
            <sz val="9"/>
            <color indexed="81"/>
            <rFont val="Tahoma"/>
            <family val="2"/>
          </rPr>
          <t xml:space="preserve">If Bidder decides to keep any CLIN at zero costs the reason for it has to be explained in the corresponding Comments field.
</t>
        </r>
      </text>
    </comment>
  </commentList>
</comments>
</file>

<file path=xl/comments5.xml><?xml version="1.0" encoding="utf-8"?>
<comments xmlns="http://schemas.openxmlformats.org/spreadsheetml/2006/main">
  <authors>
    <author>Ron Moles</author>
    <author>Pachocki Jacek</author>
  </authors>
  <commentList>
    <comment ref="I3" authorId="0">
      <text>
        <r>
          <rPr>
            <b/>
            <sz val="9"/>
            <color indexed="81"/>
            <rFont val="Tahoma"/>
            <family val="2"/>
          </rPr>
          <t>Ron Moles:</t>
        </r>
        <r>
          <rPr>
            <sz val="9"/>
            <color indexed="81"/>
            <rFont val="Tahoma"/>
            <family val="2"/>
          </rPr>
          <t xml:space="preserve">
"Fully burdened" cost calculation for each labour category, which means the cost of all units including all profit and indirect rates associated  with material (G/A, overhead, etc.).</t>
        </r>
      </text>
    </comment>
    <comment ref="J3" authorId="0">
      <text>
        <r>
          <rPr>
            <b/>
            <sz val="9"/>
            <color indexed="81"/>
            <rFont val="Tahoma"/>
            <family val="2"/>
          </rPr>
          <t>Ron Moles:</t>
        </r>
        <r>
          <rPr>
            <sz val="9"/>
            <color indexed="81"/>
            <rFont val="Tahoma"/>
            <family val="2"/>
          </rPr>
          <t xml:space="preserve">
If the line of effort is performed by the bidder indicate "No" in each line that is not subcontracted.
If the line of effort is subcontracted indicate the company name in each line associated with its effort.
</t>
        </r>
      </text>
    </comment>
    <comment ref="N3" authorId="1">
      <text>
        <r>
          <rPr>
            <sz val="9"/>
            <color indexed="81"/>
            <rFont val="Tahoma"/>
            <family val="2"/>
          </rPr>
          <t xml:space="preserve">If Bidder decides to keep any CLIN at zero costs the reason for it has to be explained in the corresponding Comments field.
</t>
        </r>
      </text>
    </comment>
  </commentList>
</comments>
</file>

<file path=xl/comments6.xml><?xml version="1.0" encoding="utf-8"?>
<comments xmlns="http://schemas.openxmlformats.org/spreadsheetml/2006/main">
  <authors>
    <author>Pachocki Jacek</author>
    <author>Green Sarah</author>
  </authors>
  <commentList>
    <comment ref="B3" authorId="0">
      <text>
        <r>
          <rPr>
            <sz val="9"/>
            <color indexed="81"/>
            <rFont val="Tahoma"/>
            <family val="2"/>
          </rPr>
          <t xml:space="preserve">IMPORTANT: DELETE THIS EXAMPLE ROW (Row 3) BEFORE SUBMITTING BID
</t>
        </r>
      </text>
    </comment>
    <comment ref="O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Q3" authorId="1">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7.xml><?xml version="1.0" encoding="utf-8"?>
<comments xmlns="http://schemas.openxmlformats.org/spreadsheetml/2006/main">
  <authors>
    <author>Pachocki Jacek</author>
    <author>Green Sarah</author>
  </authors>
  <commentList>
    <comment ref="B3" authorId="0">
      <text>
        <r>
          <rPr>
            <sz val="9"/>
            <color indexed="81"/>
            <rFont val="Tahoma"/>
            <family val="2"/>
          </rPr>
          <t xml:space="preserve">IMPORTANT: DELETE THIS EXAMPLE ROW (Row 3) BEFORE SUBMITTING BID
</t>
        </r>
      </text>
    </comment>
    <comment ref="P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Q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R3" authorId="1">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8.xml><?xml version="1.0" encoding="utf-8"?>
<comments xmlns="http://schemas.openxmlformats.org/spreadsheetml/2006/main">
  <authors>
    <author>Pachocki Jacek</author>
    <author>Green Sarah</author>
  </authors>
  <commentList>
    <comment ref="B3" authorId="0">
      <text>
        <r>
          <rPr>
            <sz val="9"/>
            <color indexed="81"/>
            <rFont val="Tahoma"/>
            <family val="2"/>
          </rPr>
          <t xml:space="preserve">IMPORTANT: DELETE THIS EXAMPLE ROW (Row 3) BEFORE SUBMITTING BID
</t>
        </r>
      </text>
    </comment>
    <comment ref="K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L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M3" authorId="1">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9.xml><?xml version="1.0" encoding="utf-8"?>
<comments xmlns="http://schemas.openxmlformats.org/spreadsheetml/2006/main">
  <authors>
    <author>Pachocki Jacek</author>
    <author>Green Sarah</author>
  </authors>
  <commentList>
    <comment ref="B3" authorId="0">
      <text>
        <r>
          <rPr>
            <sz val="9"/>
            <color indexed="81"/>
            <rFont val="Tahoma"/>
            <family val="2"/>
          </rPr>
          <t xml:space="preserve">IMPORTANT: DELETE THIS EXAMPLE ROW (Row 3) BEFORE SUBMITTING BID
</t>
        </r>
      </text>
    </comment>
    <comment ref="L3" authorId="1">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
        </x15:connection>
      </ext>
    </extLst>
  </connection>
</connections>
</file>

<file path=xl/sharedStrings.xml><?xml version="1.0" encoding="utf-8"?>
<sst xmlns="http://schemas.openxmlformats.org/spreadsheetml/2006/main" count="7911" uniqueCount="2421">
  <si>
    <t>Bidding Sheets Instructions</t>
  </si>
  <si>
    <t>INTRODUCTION &amp; IMPORTANT NOTES</t>
  </si>
  <si>
    <r>
      <t xml:space="preserve">
</t>
    </r>
    <r>
      <rPr>
        <b/>
        <sz val="11"/>
        <color rgb="FFFF0000"/>
        <rFont val="Arial"/>
        <family val="2"/>
      </rPr>
      <t>Bidders should note that NCIA has recently updated its bidding sheet template and are encouraged to read the instructions in full for this new version before completing the bidding sheets.</t>
    </r>
    <r>
      <rPr>
        <sz val="10"/>
        <rFont val="Arial"/>
        <family val="2"/>
      </rPr>
      <t xml:space="preserve">
All bidders are required to submit pricing details to demonstrate the Purchaser's Pricing Principles are being applied as part of their bids. All data submitted in these sheets shall be complete, verifiable and factual and include the required details. Any exclusions may render the bid as non compliant thus removing the bidder from the bidding process.
Bidders are </t>
    </r>
    <r>
      <rPr>
        <b/>
        <sz val="10"/>
        <rFont val="Arial"/>
        <family val="2"/>
      </rPr>
      <t>REQUIRED</t>
    </r>
    <r>
      <rPr>
        <sz val="10"/>
        <rFont val="Arial"/>
        <family val="2"/>
      </rPr>
      <t xml:space="preserve"> to complete the following tabs:
- </t>
    </r>
    <r>
      <rPr>
        <b/>
        <sz val="10"/>
        <color rgb="FF0070C0"/>
        <rFont val="Arial"/>
        <family val="2"/>
      </rPr>
      <t>"Offer Summary"</t>
    </r>
    <r>
      <rPr>
        <sz val="10"/>
        <rFont val="Arial"/>
        <family val="2"/>
      </rPr>
      <t xml:space="preserve">,
- </t>
    </r>
    <r>
      <rPr>
        <b/>
        <sz val="10"/>
        <color rgb="FF0070C0"/>
        <rFont val="Arial"/>
        <family val="2"/>
      </rPr>
      <t>"CLIN Summary"</t>
    </r>
    <r>
      <rPr>
        <sz val="10"/>
        <rFont val="Arial"/>
        <family val="2"/>
      </rPr>
      <t xml:space="preserve">,
- </t>
    </r>
    <r>
      <rPr>
        <b/>
        <sz val="10"/>
        <color theme="4" tint="-0.249977111117893"/>
        <rFont val="Arial"/>
        <family val="2"/>
      </rPr>
      <t>"Labour"</t>
    </r>
    <r>
      <rPr>
        <sz val="10"/>
        <rFont val="Arial"/>
        <family val="2"/>
      </rPr>
      <t xml:space="preserve">,
- </t>
    </r>
    <r>
      <rPr>
        <b/>
        <sz val="10"/>
        <color theme="4" tint="-0.249977111117893"/>
        <rFont val="Arial"/>
        <family val="2"/>
      </rPr>
      <t>"Material"</t>
    </r>
    <r>
      <rPr>
        <sz val="10"/>
        <rFont val="Arial"/>
        <family val="2"/>
      </rPr>
      <t>,
-</t>
    </r>
    <r>
      <rPr>
        <b/>
        <sz val="10"/>
        <color theme="4" tint="-0.249977111117893"/>
        <rFont val="Arial"/>
        <family val="2"/>
      </rPr>
      <t xml:space="preserve"> "Travel"</t>
    </r>
    <r>
      <rPr>
        <sz val="10"/>
        <rFont val="Arial"/>
        <family val="2"/>
      </rPr>
      <t>,
-</t>
    </r>
    <r>
      <rPr>
        <b/>
        <sz val="10"/>
        <color theme="4" tint="-0.249977111117893"/>
        <rFont val="Arial"/>
        <family val="2"/>
      </rPr>
      <t xml:space="preserve"> "ODC",
- "Rates"</t>
    </r>
    <r>
      <rPr>
        <sz val="10"/>
        <rFont val="Arial"/>
        <family val="2"/>
      </rPr>
      <t xml:space="preserve">.
</t>
    </r>
    <r>
      <rPr>
        <b/>
        <sz val="10"/>
        <rFont val="Arial"/>
        <family val="2"/>
      </rPr>
      <t xml:space="preserve">Note that input cells  in the "Offer Summary" and the "CLIN Summary" tabs are colour coded </t>
    </r>
    <r>
      <rPr>
        <b/>
        <sz val="12"/>
        <rFont val="Arial"/>
        <family val="2"/>
      </rPr>
      <t>YELLOW.</t>
    </r>
    <r>
      <rPr>
        <sz val="10"/>
        <rFont val="Arial"/>
        <family val="2"/>
      </rPr>
      <t xml:space="preserve">
The instructions for the detailed tabs can be found below, as well as in the green boxes within each detailed tab. G&amp;A, Overhead, material handling and other indirect rates do not need to be separately calculated in the detail sheets but must be included in the totals for each category (Labour/Material/Travel/ODC) as appropriate. A list of the direct and indirect rates applied in the bid must also be provided in the "Rates" tab, although they do not need to be linked to any and the detailed calculations. The list of these rates will be requested in pre-contract award from the winning bidder.</t>
    </r>
  </si>
  <si>
    <r>
      <rPr>
        <b/>
        <sz val="10"/>
        <rFont val="Arial"/>
        <family val="2"/>
      </rPr>
      <t>Note: any information found within GREEN boxes throughout the entire document is provided as an instruction and/or example only.</t>
    </r>
    <r>
      <rPr>
        <sz val="10"/>
        <rFont val="Arial"/>
        <family val="2"/>
      </rPr>
      <t xml:space="preserve">
Any formulas provided in these bidding sheets are intended only to assist the bidder. Any changes in formula can be made at the bidder's discretions, as long as the detailed costs are clear, traceable and accurate as required. Ultimately the bidder is responsible for </t>
    </r>
    <r>
      <rPr>
        <b/>
        <sz val="10"/>
        <rFont val="Arial"/>
        <family val="2"/>
      </rPr>
      <t>ALL</t>
    </r>
    <r>
      <rPr>
        <sz val="10"/>
        <rFont val="Arial"/>
        <family val="2"/>
      </rPr>
      <t xml:space="preserve"> values, formulas and calculations within the bidding sheets that are submitted to the Agency.
</t>
    </r>
    <r>
      <rPr>
        <b/>
        <sz val="10"/>
        <rFont val="Arial"/>
        <family val="2"/>
      </rPr>
      <t>Bids in</t>
    </r>
    <r>
      <rPr>
        <b/>
        <sz val="12"/>
        <rFont val="Arial"/>
        <family val="2"/>
      </rPr>
      <t xml:space="preserve"> MULTIPLE CURRENCIES</t>
    </r>
    <r>
      <rPr>
        <b/>
        <sz val="10"/>
        <rFont val="Arial"/>
        <family val="2"/>
      </rPr>
      <t xml:space="preserve"> should follow the following instructions:</t>
    </r>
    <r>
      <rPr>
        <sz val="10"/>
        <rFont val="Arial"/>
        <family val="2"/>
      </rPr>
      <t xml:space="preserve"> 
- For the "Offer Summary" tab bidders must add "Firm Fixed Price" column to the right of the current table for each additional currency.
- For the "CLIN Summary" tab, Bidders have 2 options: A) Two columns "Unit Price" and "Total Firm Fixed Price" may be added to the right of the current table for each additional currency of the bid; B) Bidders may duplicate the CLIN Summary tab for each currency bid.
- For the Detailed tabs Bidders have 2 options: A) Provide all the detailed data for all currencies in the table provided, selecting the individual currencies from the dropdown lists and summing only common currencies together in CLIN Summary/Offer Summary Sheets B) Duplicate the CLIN Summary tab for each currency bid.
</t>
    </r>
  </si>
  <si>
    <t>DETAILED TABs</t>
  </si>
  <si>
    <t>DESCRIPTION</t>
  </si>
  <si>
    <t>MATERIAL 
LABOUR
TRAVEL
ODCs</t>
  </si>
  <si>
    <t>The detailed tables are to be completed by the bidder with all columns populated, and shall be expanded to include as many rows as necessary to provide the detail requested. The bidder is required to identify for each item the CLIN it is associated with from the drop down menu. Each column should then be populated using the column- specific instructions in the first row. Bidder may not delete columns within tables, or omit information from columns, but may add columns if necessary, although it's not anticipated this will be needed. 
Note CLINs with no costs associated with that item should also be selected within the table, and noted that there is no cost within that table for the CLIN. For example, if there is no labour associated with CLIN X.1, Select CLIN X.1 in the first column and then in the second column note "No Labour is associated with this CLIN". This will help to ensure that all the proper detail has been accounted for and properly allocated.  
Important Note: The Total sum of the "fully burdened" cost column should equal the grand total cost for each category (Labour, Material, etc.) to include profit as well as all indirect rates (G&amp;A/Overhead/Material handling/etc.) associated with that category. These indirect rates must be included in the total firm fixed price on the appropriate detailed tab but are no longer required to be shown as separate calculations at the bidding stage. However, the bidder is required to include  the associated indirect costs in the totals of the detailed tab in the base unit costs. Alternatively, the bidder may choose to show these as separate calculations by expanding the table columns to show the additional costs due to these indirect rates (similar to the way profit is calculated). Note again although the detailed indirect rate calculations are not required at the bidding stage, this information will be requested from the winning bidder during pre-contract award discussions.</t>
  </si>
  <si>
    <t>RATES</t>
  </si>
  <si>
    <t>As discussed previously in these instructions, the detailed indirect rate calculations are not required to be included in the bidding sheets, although the bidders may chose to do so. However, ALL bidders are required to state the G&amp;A/OH/Material handling and any other indirect rates that they have applied to the bid.</t>
  </si>
  <si>
    <t>A) COMPLETENESS CHECK for CURRENCY - "OFFER SUMMARY" TAB</t>
  </si>
  <si>
    <t>Currency has been entered for offer summary tab</t>
  </si>
  <si>
    <t>B) ACCURACY CHECK #1- OFFER SUMMARY TOTALS MATCH CLIN SUMMARY</t>
  </si>
  <si>
    <t>Delta</t>
  </si>
  <si>
    <t>Total Fixed Price Base Contract</t>
  </si>
  <si>
    <t>Total Fixed Price Evaluated Options</t>
  </si>
  <si>
    <t>Total Fixed Price Non-Evaluated Options</t>
  </si>
  <si>
    <t>C) ACCURACY CHECK #2- OFFER SUMMARY TOTALS MATCH DETAIL TABS</t>
  </si>
  <si>
    <t>Grand Total Offer summary (All CLINS) matches detail</t>
  </si>
  <si>
    <t>D) COMPLETENESS CHECK FOR CLIN DETAILS TAB</t>
  </si>
  <si>
    <t>Labour</t>
  </si>
  <si>
    <t>Material</t>
  </si>
  <si>
    <t>Travel</t>
  </si>
  <si>
    <t>ODCs</t>
  </si>
  <si>
    <t>For multiple currencies, duplicate the "Firm Fixed Price" column for each currency</t>
  </si>
  <si>
    <t xml:space="preserve">CLIN Number </t>
  </si>
  <si>
    <t>CLIN DESCRIPTION</t>
  </si>
  <si>
    <t>Firm Fixed Price</t>
  </si>
  <si>
    <t xml:space="preserve">Declare Currency =&gt; </t>
  </si>
  <si>
    <t>Grand Total Firm fixed Price - Base Contract</t>
  </si>
  <si>
    <t>Grand Total Firm fixed Price - Base Contract + Evaluated Options</t>
  </si>
  <si>
    <t>CLIN 1</t>
  </si>
  <si>
    <t>CLIN 2</t>
  </si>
  <si>
    <t>CLIN 3</t>
  </si>
  <si>
    <t>CLIN 4</t>
  </si>
  <si>
    <t>CLIN 5</t>
  </si>
  <si>
    <t>CLIN 6</t>
  </si>
  <si>
    <t>CLIN 7</t>
  </si>
  <si>
    <t>CLIN 8</t>
  </si>
  <si>
    <t>CLIN 9</t>
  </si>
  <si>
    <t>Total Firm Fixed Price Base Contract</t>
  </si>
  <si>
    <t>CLIN 10</t>
  </si>
  <si>
    <t>Total Firm Fixed Price Evaluated Options</t>
  </si>
  <si>
    <t>PRT12126-TDCIS CLIN Summary</t>
  </si>
  <si>
    <t>BASE CONTRACT</t>
  </si>
  <si>
    <t>CLIN</t>
  </si>
  <si>
    <t>SOW 
Reference</t>
  </si>
  <si>
    <t>Delivery Destination</t>
  </si>
  <si>
    <t>Delivery Form</t>
  </si>
  <si>
    <t>Unit of measure</t>
  </si>
  <si>
    <t>Quantity</t>
  </si>
  <si>
    <t>Unit Price</t>
  </si>
  <si>
    <t>Total Firm Fixed Price</t>
  </si>
  <si>
    <t>Optional Comments
 (Mandatory for zero costs lines)</t>
  </si>
  <si>
    <t>1</t>
  </si>
  <si>
    <t>CLIN 1 - WP 1 Provide System Design</t>
  </si>
  <si>
    <t>1.1</t>
  </si>
  <si>
    <t>System Prelims</t>
  </si>
  <si>
    <t>1.1.1</t>
  </si>
  <si>
    <t>Deliver a System Design Review Plan (SDP) to meet Purchaser approval</t>
  </si>
  <si>
    <t>2.1.2</t>
  </si>
  <si>
    <t>PDF</t>
  </si>
  <si>
    <t>Document</t>
  </si>
  <si>
    <t>1.1.2</t>
  </si>
  <si>
    <t>Deliver an Initial Design Specification to meet Purchaser approval</t>
  </si>
  <si>
    <t>2.1.3</t>
  </si>
  <si>
    <t>1.1.3</t>
  </si>
  <si>
    <t>Deliver System Requirements Review (SRR) Documentation Support to meet Purchaser approval</t>
  </si>
  <si>
    <t>2.1.10</t>
  </si>
  <si>
    <t>System Requirements</t>
  </si>
  <si>
    <t>1.2.1</t>
  </si>
  <si>
    <t>Facilitate and run System Requirement Reviews (SRR) for purchaser and stakeholders</t>
  </si>
  <si>
    <t>1.2.2</t>
  </si>
  <si>
    <t>Deliver System Requirements Deficiency Logs to meet Purchaser approval</t>
  </si>
  <si>
    <t>Design Configuration Control</t>
  </si>
  <si>
    <t>1.3.1</t>
  </si>
  <si>
    <t>Deliver the Hardware Configuration Items (HCI’s) to meet Purchaser approval</t>
  </si>
  <si>
    <t>1.3.2</t>
  </si>
  <si>
    <t>Deliver the Software Configuration Items (SCI’s) to meet Purchaser approval</t>
  </si>
  <si>
    <t>System Design Events</t>
  </si>
  <si>
    <t>1.4.1</t>
  </si>
  <si>
    <t>2.1.12</t>
  </si>
  <si>
    <t>1.4.2</t>
  </si>
  <si>
    <t>2.1.13</t>
  </si>
  <si>
    <t>1.5</t>
  </si>
  <si>
    <t>System Design Baselines</t>
  </si>
  <si>
    <t>1.5.1</t>
  </si>
  <si>
    <t>Generate TDCIS Functional Baseline (FBL) to meet Purchaser approval</t>
  </si>
  <si>
    <t>6.6.1</t>
  </si>
  <si>
    <t>1.5.2</t>
  </si>
  <si>
    <t>Generate TDCIS Allocated Baseline (ABL) to meet Purchaser approval</t>
  </si>
  <si>
    <t>6.6.2</t>
  </si>
  <si>
    <t>1.5.3</t>
  </si>
  <si>
    <t>Generate TDCIS Product Baseline (PBL) to meet Purchaser approval</t>
  </si>
  <si>
    <t>6.6.3</t>
  </si>
  <si>
    <t>1.5.4</t>
  </si>
  <si>
    <t>Generate TDCIS Operational Baseline (OBL) to meet Purchaser approval</t>
  </si>
  <si>
    <t>6.6.4</t>
  </si>
  <si>
    <t>System Design Documentation</t>
  </si>
  <si>
    <t>1.6.1</t>
  </si>
  <si>
    <t>Deliver the TDCIS Design Blueprint / High Level Design (HLD) for all TDCIS Node Shelters and Trailers to meet Purchaser approval</t>
  </si>
  <si>
    <t>2.1.4</t>
  </si>
  <si>
    <t>1.6.2</t>
  </si>
  <si>
    <t>Deliver the Low Level Design Document (LLD) for all TDCIS Node Shelters and Trailers to meet Purchaser approval</t>
  </si>
  <si>
    <t>2.1.5</t>
  </si>
  <si>
    <t>1.6.3</t>
  </si>
  <si>
    <t>Deliver the Detailed Level Design Document (DLD) for all TDCIS Node Shelters and Trailers to meet Purchaser approval</t>
  </si>
  <si>
    <t>2.1.6</t>
  </si>
  <si>
    <t>1.6.4</t>
  </si>
  <si>
    <t>Deliver the Interface Control Documents (ICD) for all TDCIS Node Shelters and Trailers to meet Purchaser approval</t>
  </si>
  <si>
    <t>2.1.7</t>
  </si>
  <si>
    <t>1.6.5</t>
  </si>
  <si>
    <t>Deliver the Systems Administrator Guide (SAG) for all TDCIS Node Shelters and Trailers to meet Purchaser approval</t>
  </si>
  <si>
    <t>5.4.2</t>
  </si>
  <si>
    <t>E-Format and Hard Copy</t>
  </si>
  <si>
    <t>TOTAL PRICE CLIN 1 (BASE-EVALUATED) System Design</t>
  </si>
  <si>
    <t>2</t>
  </si>
  <si>
    <t>CLIN 2 - WP 2 Qualify First Articles</t>
  </si>
  <si>
    <t>2.1</t>
  </si>
  <si>
    <t>2.1.1</t>
  </si>
  <si>
    <t>2.2 &amp; Table 2</t>
  </si>
  <si>
    <t>System Build Facility, Portugal</t>
  </si>
  <si>
    <t>Provision</t>
  </si>
  <si>
    <t>Assets</t>
  </si>
  <si>
    <t>Sets of modules associated with each node shelter type</t>
  </si>
  <si>
    <t>2.2.7</t>
  </si>
  <si>
    <t>Inspections of 7 node shelter types</t>
  </si>
  <si>
    <t>Facilitate a phased FAI on all Modules and Equipment of the GAR-T Relay and Radio Access Point (RAP)</t>
  </si>
  <si>
    <t>Inspection of GAR-T type</t>
  </si>
  <si>
    <t>2.2</t>
  </si>
  <si>
    <t>2.2.1</t>
  </si>
  <si>
    <t>2.2.6 &amp; Table 2</t>
  </si>
  <si>
    <t>2.2.2</t>
  </si>
  <si>
    <t>2.2.8</t>
  </si>
  <si>
    <t>Sets of scripts associated with 8 node shelter types</t>
  </si>
  <si>
    <t>2.2.3</t>
  </si>
  <si>
    <t>2.2.4</t>
  </si>
  <si>
    <t>2.2.5</t>
  </si>
  <si>
    <t>2.2.6</t>
  </si>
  <si>
    <t>2.3</t>
  </si>
  <si>
    <t>2.3.1</t>
  </si>
  <si>
    <t>2.2.9</t>
  </si>
  <si>
    <t>Service</t>
  </si>
  <si>
    <t>To include all node shelter types</t>
  </si>
  <si>
    <t>2.4</t>
  </si>
  <si>
    <t>2.4.1</t>
  </si>
  <si>
    <t>2.4.2</t>
  </si>
  <si>
    <t>2.4.3</t>
  </si>
  <si>
    <t>2.4.4</t>
  </si>
  <si>
    <t>Certificate</t>
  </si>
  <si>
    <t>1 CoC per node shelter type</t>
  </si>
  <si>
    <t>2.4.5</t>
  </si>
  <si>
    <t>1 set for each node shelter type</t>
  </si>
  <si>
    <t>2.4.6</t>
  </si>
  <si>
    <t>3</t>
  </si>
  <si>
    <t>CLIN 3 - WP 3 Support Security Accreditation</t>
  </si>
  <si>
    <t>Security</t>
  </si>
  <si>
    <t>3.1.1</t>
  </si>
  <si>
    <t>Deliver a Security Accreditation Plan (SAP) to meet Purchaser approval</t>
  </si>
  <si>
    <t>3.1.2</t>
  </si>
  <si>
    <t>Deliver a Security Accreditation Documentation Set (SADS) to meet Purchaser approval</t>
  </si>
  <si>
    <t>2.3.3</t>
  </si>
  <si>
    <t>3.1.3</t>
  </si>
  <si>
    <t>Deliver a Site Security Survey Report (SSR) to meet Purchaser approval</t>
  </si>
  <si>
    <t>2.5.1</t>
  </si>
  <si>
    <t>3.1.4</t>
  </si>
  <si>
    <t>Deliver a Security Risk Assessment (SRA) to meet Purchaser approval</t>
  </si>
  <si>
    <t>3.1.5</t>
  </si>
  <si>
    <t>Deliver System Specific Security Requirement Statements (SSRS) to meet Purchaser approval</t>
  </si>
  <si>
    <t>3.1.6</t>
  </si>
  <si>
    <t>Deliver the Generic System Interconnection Security Requirements Statement (SISRS) to meet Purchaser approval</t>
  </si>
  <si>
    <t>3.1.7</t>
  </si>
  <si>
    <t>Generate Security Operating Procedures (SecOps) to meet Purchaser approval</t>
  </si>
  <si>
    <t>3.1.8</t>
  </si>
  <si>
    <t>Deliver the Security Test and Verification Plan (STVP) to meet Purchaser approval</t>
  </si>
  <si>
    <t>3.1.9</t>
  </si>
  <si>
    <t>Deliver the Security Test and Verification Report (STVR) to meet Purchaser approval</t>
  </si>
  <si>
    <t>3.1.10</t>
  </si>
  <si>
    <t>Deliver the Electronic Security Environment (ESE) to meet Purchaser approval</t>
  </si>
  <si>
    <t>3.1.11</t>
  </si>
  <si>
    <t>Deliver Conformance Statement (ESECS) to meet Purchaser approval</t>
  </si>
  <si>
    <t>TOTAL PRICE CLIN 3 (BASE-EVALUATED) Security Accreditation</t>
  </si>
  <si>
    <t>4</t>
  </si>
  <si>
    <t>CLIN 4 - WP 4 Conduct Training</t>
  </si>
  <si>
    <t>4.1</t>
  </si>
  <si>
    <t>Training Prelims</t>
  </si>
  <si>
    <t>4.1.1</t>
  </si>
  <si>
    <t>Conduct a site survey of the customer provided training facility to be employed by the contractor and submit Site Survey Reports for purchaser approval.</t>
  </si>
  <si>
    <t>4.1.2</t>
  </si>
  <si>
    <t>Deliver a Training Product Breakdown to the purchasers approval</t>
  </si>
  <si>
    <t>D.7.5.2</t>
  </si>
  <si>
    <t>4.1.3</t>
  </si>
  <si>
    <t>Deliver Training Courseware (TC) and any media students shall be expecetd to use to the purchasers approval</t>
  </si>
  <si>
    <t>4.1.3.1</t>
  </si>
  <si>
    <t>TC Draft Version</t>
  </si>
  <si>
    <t>D.7.5</t>
  </si>
  <si>
    <t>4.1.3.2</t>
  </si>
  <si>
    <t>TC Final Version</t>
  </si>
  <si>
    <t>1 per student undertaking training</t>
  </si>
  <si>
    <t>Training Need Analysis (TNA)</t>
  </si>
  <si>
    <t>4.2.1</t>
  </si>
  <si>
    <t>4.2.1.1</t>
  </si>
  <si>
    <t>4.2.1.2</t>
  </si>
  <si>
    <t>4.2.1.3</t>
  </si>
  <si>
    <t>4.2.2</t>
  </si>
  <si>
    <t>Generate Operational Tasking Inventory (OTI) for purchaser review and acceptance</t>
  </si>
  <si>
    <t>4.2.3</t>
  </si>
  <si>
    <t>Produce a Training Need Analysis (TNA) with Media Analysis to the purchaser for approval</t>
  </si>
  <si>
    <t>D.7.3</t>
  </si>
  <si>
    <t>Deliver Training</t>
  </si>
  <si>
    <t>4.3.1</t>
  </si>
  <si>
    <t>Deliver Training Systems from System Build Facility, Portugal to the agreed Training Facility</t>
  </si>
  <si>
    <t>Training Facility, Portugal</t>
  </si>
  <si>
    <t>Node Shelters</t>
  </si>
  <si>
    <t>4.3.2</t>
  </si>
  <si>
    <t>Install and Validate System Training Units; as specified in the training plan; to the purchasers approval</t>
  </si>
  <si>
    <t>4.3.3</t>
  </si>
  <si>
    <t>Sets of all instructor manauals</t>
  </si>
  <si>
    <t>4.3.4</t>
  </si>
  <si>
    <t>D.7.7</t>
  </si>
  <si>
    <t>Students to be trained</t>
  </si>
  <si>
    <t>4.3.5</t>
  </si>
  <si>
    <t>Provide Contractor Support with on-the-job and repetition hands-on training</t>
  </si>
  <si>
    <t>OpTEval location</t>
  </si>
  <si>
    <t>During UAT at customer site</t>
  </si>
  <si>
    <t>4.3.6</t>
  </si>
  <si>
    <t>Deliver in accordance with the approved training plan, equipment based training courses and evaluation</t>
  </si>
  <si>
    <t>TOTAL PRICE CLIN 4 (BASE-EVALUATED) Training</t>
  </si>
  <si>
    <t>5</t>
  </si>
  <si>
    <t>CLIN 5 - WP 5 Conduct User Testing &amp; Provisional Systems Acceptance (PSA)</t>
  </si>
  <si>
    <t>5.1</t>
  </si>
  <si>
    <t>Conduct a UAT(E)</t>
  </si>
  <si>
    <t>5.1.1</t>
  </si>
  <si>
    <t xml:space="preserve">Conduct a pre-UAT(E) Site Survey and submit an SSR for Purchaser approval </t>
  </si>
  <si>
    <t>Opporto, Portugal</t>
  </si>
  <si>
    <t>5.1.2</t>
  </si>
  <si>
    <t>2.5.3 &amp; Table 2</t>
  </si>
  <si>
    <t>Contractual milestone (fixed date 28 Aug 23?)</t>
  </si>
  <si>
    <t>5.1.3</t>
  </si>
  <si>
    <t>2.7.1</t>
  </si>
  <si>
    <t>Contractor's Factory</t>
  </si>
  <si>
    <t>1 set for each node shelter delivered</t>
  </si>
  <si>
    <t>5.1.4</t>
  </si>
  <si>
    <t>2.5.3</t>
  </si>
  <si>
    <t>5.1.5</t>
  </si>
  <si>
    <t>Provide and make available all specialist tooling with relevant documentation in support of the UAT(E)</t>
  </si>
  <si>
    <t>5.1.6</t>
  </si>
  <si>
    <t>Provide and make available all 'As-built' System Design Documentation in support to Opporto, Portugal in support of the UAT(E)</t>
  </si>
  <si>
    <t>5.1.6.1</t>
  </si>
  <si>
    <t>Sys Design Draft Version</t>
  </si>
  <si>
    <t>5.1.6.2</t>
  </si>
  <si>
    <t>Sys Design Final Version</t>
  </si>
  <si>
    <t>5.1.7</t>
  </si>
  <si>
    <t>Provide and make available all  'As-built' Deployment, User &amp; Maintainer Documentation in support to Opporto, Portugal in support of the UAT(E)</t>
  </si>
  <si>
    <t>5.1.7.1</t>
  </si>
  <si>
    <t>Sys Manuals Draft Version</t>
  </si>
  <si>
    <t>5.1.7.2</t>
  </si>
  <si>
    <t>Sys Manuals Final Version</t>
  </si>
  <si>
    <t>5.1.8</t>
  </si>
  <si>
    <t>Provide and make available all  'As-built' Reference Information in support to Opporto, Portugal in support of the UAT(E)</t>
  </si>
  <si>
    <t>5.1.8.1</t>
  </si>
  <si>
    <t>5.1.8.2</t>
  </si>
  <si>
    <t>5.1.9</t>
  </si>
  <si>
    <t>Facilitate a full pre-UAT(E) Systems Integration Test and IV&amp;V Assessment; in readiness for UAT(E)</t>
  </si>
  <si>
    <t>5.1.10</t>
  </si>
  <si>
    <t>Incuding vulnerability and penetration testing</t>
  </si>
  <si>
    <t>5.1.11</t>
  </si>
  <si>
    <t>5.1.12</t>
  </si>
  <si>
    <t>Achieve NATO Security Authority for Testing</t>
  </si>
  <si>
    <t>For all node shelter types</t>
  </si>
  <si>
    <t>5.1.13</t>
  </si>
  <si>
    <t>Facilitate and Certify the TDCIS Interoperability to the NATO FMN Systems</t>
  </si>
  <si>
    <t>5.1.14</t>
  </si>
  <si>
    <t>Achieve and Certify Portuguese National Security  Authority for Testing</t>
  </si>
  <si>
    <t>5.1.15</t>
  </si>
  <si>
    <t>Facilitate and Certify TDCIS Interoperability to the Portuguese National CIS</t>
  </si>
  <si>
    <t>5.1.16</t>
  </si>
  <si>
    <t>Facilitate a pre-UAT(E ) Readiness Meeting directed at Purchaser and their Stakeholders</t>
  </si>
  <si>
    <t>5.1.17</t>
  </si>
  <si>
    <t xml:space="preserve">Conduct and run a full TDCIS UAT(E) to meet Purchaser approval </t>
  </si>
  <si>
    <t>5.1.18</t>
  </si>
  <si>
    <t>Facilitate a post-UAT(E) Observations Meeting for the Purchasers Approval</t>
  </si>
  <si>
    <t>5.1.19</t>
  </si>
  <si>
    <t>Deliver a UAT(E) Successful Completion to the Purchaser</t>
  </si>
  <si>
    <t>5.1.20</t>
  </si>
  <si>
    <t>5.2</t>
  </si>
  <si>
    <t>Conduct a PSA</t>
  </si>
  <si>
    <t>5.2.1</t>
  </si>
  <si>
    <t>Facilitate and conduct a PSA to the satisfaction of the purchaser</t>
  </si>
  <si>
    <t>To include each node shelter type</t>
  </si>
  <si>
    <t>5.2.2</t>
  </si>
  <si>
    <t>Validate for PSA the Requirements Tracability Matrix (RTM) with the purchaser</t>
  </si>
  <si>
    <t>5.2.3</t>
  </si>
  <si>
    <t>Validate for PSA the Verification &amp; Validation Requirements Matrix (VVRM) with the purchaser</t>
  </si>
  <si>
    <t>5.2.4</t>
  </si>
  <si>
    <t>Provide an interim Configured Software Release Package with all Shelter Node Images for the purchasers approval</t>
  </si>
  <si>
    <t>1 image set for each node shelter type</t>
  </si>
  <si>
    <t>5.2.5</t>
  </si>
  <si>
    <t>Provide a PSA Report and relevant meeting minutes with actions for the purchasers approval</t>
  </si>
  <si>
    <t>5.2.6</t>
  </si>
  <si>
    <t>5.2.7</t>
  </si>
  <si>
    <t>5.2.8</t>
  </si>
  <si>
    <t>For each node shelter type delivered</t>
  </si>
  <si>
    <t>5.2.9</t>
  </si>
  <si>
    <t>Provide a Inventory/Material Data Sheet (MDS) for the purchasers approval</t>
  </si>
  <si>
    <t>TOTAL PRICE CLIN 5 (BASE-EVALUATED) Provisional Systems Acceptance (PSA)</t>
  </si>
  <si>
    <t>6</t>
  </si>
  <si>
    <t>CLIN 6 - WP 6 Support Operational Technical Evaluation</t>
  </si>
  <si>
    <t>Support to OPTEVAL</t>
  </si>
  <si>
    <t>6.1.1</t>
  </si>
  <si>
    <t>Provide Contractor Support to the TDCIS transition and relocation from the UAT(E ) location to the PRT Opteval location</t>
  </si>
  <si>
    <t>During OpTEval evolution</t>
  </si>
  <si>
    <t>6.1.2</t>
  </si>
  <si>
    <t>6.1.3</t>
  </si>
  <si>
    <t>6.1.4</t>
  </si>
  <si>
    <t>Provide Contractor Support to TDCIS functionality during the OpTEval Capability evaluation</t>
  </si>
  <si>
    <t>6.1.5</t>
  </si>
  <si>
    <t>Provide and maintain a log book of events, relevant to FSA, for the purchasers approval</t>
  </si>
  <si>
    <t>Post OpTEVal Service Transition</t>
  </si>
  <si>
    <t>6.2.1</t>
  </si>
  <si>
    <t>6.2.2</t>
  </si>
  <si>
    <t>6.2.3</t>
  </si>
  <si>
    <t>Support an OpTEVal Observations Meeting and Produce Report</t>
  </si>
  <si>
    <t>Provide a notice to the Purchaser for all remaining node shelters being at Full System Acceptance Testing (FSA) Readiness State</t>
  </si>
  <si>
    <t>6.4</t>
  </si>
  <si>
    <t>Conduct an FSA</t>
  </si>
  <si>
    <t>6.4.1</t>
  </si>
  <si>
    <t>Facilitate and conduct an FSA to the satisfaction of the purchaser</t>
  </si>
  <si>
    <t>6.4.2</t>
  </si>
  <si>
    <t>Facilitate and convene an FSA Observations Meeting and Produce Report for the purchasers approval</t>
  </si>
  <si>
    <t>Meeting &amp; 'PDF</t>
  </si>
  <si>
    <t>6.4.3</t>
  </si>
  <si>
    <t>Deliver a finalised Configured Software Release Package with all Shelter Node Images for the purchasers approval</t>
  </si>
  <si>
    <t>6.4.4</t>
  </si>
  <si>
    <t>Deliver for FSA the finalised Requirements Tracability Matrix (RTM) with the purchaser</t>
  </si>
  <si>
    <t>6.4.5</t>
  </si>
  <si>
    <t>Deliver for FSA the finalised Verification &amp; Validation Requirements Matrix (VVRM) with the purchaser</t>
  </si>
  <si>
    <t>6.4.6</t>
  </si>
  <si>
    <t>Deliver all Finalised finalised System Design Documentation in support of FSA for the purchasers approval</t>
  </si>
  <si>
    <t>Set encompassing all node shelter types</t>
  </si>
  <si>
    <t>6.4.7</t>
  </si>
  <si>
    <t>Deliver all Finalised finalised User &amp; Maintainer Documentation in support of FSA for the purchasers approval</t>
  </si>
  <si>
    <t>6.4.8</t>
  </si>
  <si>
    <t>Deliver all Finalised finalised Reference Information in support of FSA for the purchasers approval</t>
  </si>
  <si>
    <t>6.4.9</t>
  </si>
  <si>
    <t>Facilitate an FSA Observations Meeting and Produce Report for Purchasers approval</t>
  </si>
  <si>
    <t>6.4.10</t>
  </si>
  <si>
    <t>TOTAL PRICE CLIN 6 (BASE-EVALUATED)  Full Systems Acceptance (FSA)</t>
  </si>
  <si>
    <t>7</t>
  </si>
  <si>
    <t>2.7 &amp; Table 2</t>
  </si>
  <si>
    <t>Node shelters</t>
  </si>
  <si>
    <t>2.7.4 &amp; Table 2</t>
  </si>
  <si>
    <t>2.7.2</t>
  </si>
  <si>
    <t>1 FAT for each node shelter to be delivered</t>
  </si>
  <si>
    <t>2.7.3</t>
  </si>
  <si>
    <t>2.7.4</t>
  </si>
  <si>
    <t>1 for each node shelter delivered</t>
  </si>
  <si>
    <t>8</t>
  </si>
  <si>
    <t xml:space="preserve"> </t>
  </si>
  <si>
    <t xml:space="preserve">Deliver the Project Management Plan (PMP) to meet Purchaser approval </t>
  </si>
  <si>
    <t>3.2.1</t>
  </si>
  <si>
    <t>8.2</t>
  </si>
  <si>
    <t>Project Implementation Plan (PIP)</t>
  </si>
  <si>
    <t>8.2.1</t>
  </si>
  <si>
    <t>Deliver Project Implementation Plan (PIP) to meet Purchaser approval</t>
  </si>
  <si>
    <t>3.2.2</t>
  </si>
  <si>
    <t>8.2.2</t>
  </si>
  <si>
    <t>Deliver Documentation Plan (DP) to meet Purchaser approval</t>
  </si>
  <si>
    <t>8.2.3</t>
  </si>
  <si>
    <t>Deliver Project Master Schedule (PMS) to meet Purchaser approval</t>
  </si>
  <si>
    <t>3.2.5</t>
  </si>
  <si>
    <t>8.2.4</t>
  </si>
  <si>
    <t>Deliver Project Work Breakdown Structure (WBS) to meet Purchaser approval</t>
  </si>
  <si>
    <t>3.2.4</t>
  </si>
  <si>
    <t>8.2.5</t>
  </si>
  <si>
    <t>Deliver Product Breakdown Structure (PBS) to meet Purchaser approval</t>
  </si>
  <si>
    <t>3.2.3</t>
  </si>
  <si>
    <t>8.2.6</t>
  </si>
  <si>
    <t>Deliver Risk Management Plan (RMP) to meet Purchaser approval</t>
  </si>
  <si>
    <t>8.2.7</t>
  </si>
  <si>
    <t>Deliver Issue Management Plan (IMP) to meet Purchaser approval</t>
  </si>
  <si>
    <t>8.2.8</t>
  </si>
  <si>
    <t>Quality Management</t>
  </si>
  <si>
    <t>8.3.1</t>
  </si>
  <si>
    <t>Stakeholder Communication</t>
  </si>
  <si>
    <t>8.4.1</t>
  </si>
  <si>
    <t>Deliver Communication Plan (CP) to meet Purchaser approval</t>
  </si>
  <si>
    <t>3.2.6</t>
  </si>
  <si>
    <t>8.4.2</t>
  </si>
  <si>
    <t>Present Collaborative Working Environment  for Purchaser Approval</t>
  </si>
  <si>
    <t>Web Enabled Portal</t>
  </si>
  <si>
    <t>Integrated Product Support</t>
  </si>
  <si>
    <t>8.5.1</t>
  </si>
  <si>
    <t>8.5.1.1</t>
  </si>
  <si>
    <t>8.5.1.2</t>
  </si>
  <si>
    <t>8.5.2</t>
  </si>
  <si>
    <t>8.5.2.1</t>
  </si>
  <si>
    <t>8.5.2.2</t>
  </si>
  <si>
    <t>Verification and Validation</t>
  </si>
  <si>
    <t>8.7.1</t>
  </si>
  <si>
    <t>Deliver Test Verification &amp; Validation Plan (TVVP) to meet Purchaser approval</t>
  </si>
  <si>
    <t>3.2.9</t>
  </si>
  <si>
    <t>8.7.2</t>
  </si>
  <si>
    <t>Deliver Defect Remediation Plan (DRP) to meet Purchaser approval</t>
  </si>
  <si>
    <t>3.2.10</t>
  </si>
  <si>
    <t>8.7.3</t>
  </si>
  <si>
    <t>Deliver Service Transition Plan (STP) to meet Purchaser approval</t>
  </si>
  <si>
    <t>3.2.13</t>
  </si>
  <si>
    <t>8.7.4</t>
  </si>
  <si>
    <t>Deliver Deficiency Reports (DR)  to meet Purchaser approval</t>
  </si>
  <si>
    <t>8.7.5</t>
  </si>
  <si>
    <t>Deliver a Requirements TraEDCbility Matrix (RTM) to meet Purchaser approval</t>
  </si>
  <si>
    <t>8.7.6</t>
  </si>
  <si>
    <t>Deliver a Verification &amp; Validation Reference Matrix (VVRM) to meet Purchaser approval</t>
  </si>
  <si>
    <t>Configuration Management</t>
  </si>
  <si>
    <t>8.8.1</t>
  </si>
  <si>
    <t>8.8.2</t>
  </si>
  <si>
    <t>Deliver Project Progress Reports (PPR) to meet Purchaser approval</t>
  </si>
  <si>
    <t>8.8.3</t>
  </si>
  <si>
    <t>Deliver Change Requests (CR) to meet Purchaser approval</t>
  </si>
  <si>
    <t xml:space="preserve">Deliver a Configuration Status Accounting (CSA) database to meet Purchaser approval </t>
  </si>
  <si>
    <t>Deliver Reports on Physical Configuration Audits (PCA) to meet Purchaser approval</t>
  </si>
  <si>
    <t>Deliver Reports on Functional Control Audits (FCA) to meet Purchaser approval</t>
  </si>
  <si>
    <t>Develop and Deliver a Configuration Management DataBase (CMDB) to meet Purchaser approval</t>
  </si>
  <si>
    <t>Deliver a Configuration Capture (CCAP) Plan to meet Purchaser approval</t>
  </si>
  <si>
    <t>Deliver a Configuration Capture (CCAP) Report to meet Purchaser approval; Draft</t>
  </si>
  <si>
    <t>Deliver a Configuration Capture (CCAP) Report to meet Purchaser approval; Final</t>
  </si>
  <si>
    <t>System Safety</t>
  </si>
  <si>
    <t>8.9.1</t>
  </si>
  <si>
    <t>Deliver the System Safety Programme Plan (SSPP) to meet Purchaser approval</t>
  </si>
  <si>
    <t>8.9.2</t>
  </si>
  <si>
    <t>Deliver the System Safety Hazard Analysis Report (SSHAR) to meet Purchaser approval</t>
  </si>
  <si>
    <t>8.9.3</t>
  </si>
  <si>
    <t>Deliver the Configuration Load Plan (CLP) to meet Purchaser approval</t>
  </si>
  <si>
    <t>Conduct Project Meetings</t>
  </si>
  <si>
    <t>8.10.1</t>
  </si>
  <si>
    <t>Support Project Review Meetings (PRM) and Submit all artefacts and reports to meet Purchaser approval</t>
  </si>
  <si>
    <t>3.3.2</t>
  </si>
  <si>
    <t>Support Project Technical Workshops and Submit all artefacts and reports to meet Purchaser approval</t>
  </si>
  <si>
    <t>Hold and Chair Adhoc Meetings for the Purchaser and Stakeholders, producing output as determined by the Purchaser</t>
  </si>
  <si>
    <t>3.3.3</t>
  </si>
  <si>
    <t>Support Project Joint Technical Reviews and Submit all artefacts and reports to meet Purchaser approval</t>
  </si>
  <si>
    <t>Deliver Documentation to effectively support of Configuration Management Workshops to meet Purchaser approval</t>
  </si>
  <si>
    <t>Project Closure</t>
  </si>
  <si>
    <t xml:space="preserve">Provide Contractor Support to Project Closure </t>
  </si>
  <si>
    <t>App C, Table 23, 8.11.1</t>
  </si>
  <si>
    <t>TOTAL PRICE CLIN 8 (BASE-EVALUATED) Project Management</t>
  </si>
  <si>
    <t>9</t>
  </si>
  <si>
    <t xml:space="preserve">CLIN 9 - Integrated Product Support (IPS) </t>
  </si>
  <si>
    <t>9.1.1</t>
  </si>
  <si>
    <t>9.1.2</t>
  </si>
  <si>
    <t>9.1.3</t>
  </si>
  <si>
    <t>Deliver Packaging, Handling, Storage and Transportation (PHST) Report to meet Purchaser approval</t>
  </si>
  <si>
    <t>9.2.1</t>
  </si>
  <si>
    <t>Deliver Reliability Availability Maintainability Testability (RAMT) Case Report to meet Purchaser approval</t>
  </si>
  <si>
    <t>9.2.2</t>
  </si>
  <si>
    <t>9.2.3</t>
  </si>
  <si>
    <t>Deliver Failure Mode Effects and Criticality Analysis (FMECA) to meet Purchaser approval</t>
  </si>
  <si>
    <t>Deliver an Obsolescence Report to meet Purchaser approval</t>
  </si>
  <si>
    <t>9.3.1</t>
  </si>
  <si>
    <t>9.3.2</t>
  </si>
  <si>
    <t>9.3.3</t>
  </si>
  <si>
    <t>Deliver As-Built Installation Drawings to meet Purchaser approval</t>
  </si>
  <si>
    <t>Deliver Engineering Drawings to meet Purchaser approval</t>
  </si>
  <si>
    <t>4.10.6</t>
  </si>
  <si>
    <t>Deliver Original Equipment Manufacturers (OEM) Manuals to meet Purchaser approval</t>
  </si>
  <si>
    <t>4.10.2.k</t>
  </si>
  <si>
    <t>9.4.1</t>
  </si>
  <si>
    <t xml:space="preserve">Provision and Deliver an TDCIS Initial Spare Parts &amp; Consumables Package </t>
  </si>
  <si>
    <t>App C, Table 23, 9.4.1</t>
  </si>
  <si>
    <t>Warranties</t>
  </si>
  <si>
    <t>9.5.1</t>
  </si>
  <si>
    <t>9.5.2</t>
  </si>
  <si>
    <t>9.5.3</t>
  </si>
  <si>
    <t>App C, Table 23, 9.5.4</t>
  </si>
  <si>
    <t>6-months intervals across 2 year warranty period</t>
  </si>
  <si>
    <t>TOTAL PRICE CLIN 9 (BASE-EVALUATED)  Integrated Product Support (IPS) Products</t>
  </si>
  <si>
    <t>Total Firm Fixed Price- Base Contract</t>
  </si>
  <si>
    <t>EVALUATED OPTIONS</t>
  </si>
  <si>
    <t>Description</t>
  </si>
  <si>
    <t>10</t>
  </si>
  <si>
    <t>10.1.1</t>
  </si>
  <si>
    <t>years CLS cover continuing from end of 2 year warranty period.</t>
  </si>
  <si>
    <t>Total Firm Fixed Price - Base Contract + Evaluated Options</t>
  </si>
  <si>
    <t>Totals</t>
  </si>
  <si>
    <t>"Fully burdened" cost calculation for each labour category, which means the cost of all units including all profit and indirect rates associated  with material (G/A, overhead, etc.).</t>
  </si>
  <si>
    <r>
      <t>If the line of effort is performed by the bidder indicate "</t>
    </r>
    <r>
      <rPr>
        <b/>
        <sz val="8"/>
        <color theme="1"/>
        <rFont val="Calibri"/>
        <family val="2"/>
        <scheme val="minor"/>
      </rPr>
      <t>No</t>
    </r>
    <r>
      <rPr>
        <sz val="8"/>
        <color theme="1"/>
        <rFont val="Calibri"/>
        <family val="2"/>
        <scheme val="minor"/>
      </rPr>
      <t>" in each line that is not subcontracted.
If the line of effort is subcontracted indicate the company name in each line associated with its effort.</t>
    </r>
  </si>
  <si>
    <t>A</t>
  </si>
  <si>
    <t>B</t>
  </si>
  <si>
    <t>C = A*B</t>
  </si>
  <si>
    <t>D</t>
  </si>
  <si>
    <t>C+D</t>
  </si>
  <si>
    <t>QTY per node</t>
  </si>
  <si>
    <t>Qty Total</t>
  </si>
  <si>
    <t>Currency</t>
  </si>
  <si>
    <t xml:space="preserve">Unit Price </t>
  </si>
  <si>
    <t>Extended cost</t>
  </si>
  <si>
    <t>Profit</t>
  </si>
  <si>
    <t>Fully burdened cost</t>
  </si>
  <si>
    <t>Subcontracted/ Name of Subcontractor</t>
  </si>
  <si>
    <t>Warranty Total</t>
  </si>
  <si>
    <t>Warranty Year 1</t>
  </si>
  <si>
    <t>Warranty Year 2</t>
  </si>
  <si>
    <t>Set of Core Network Modules (CNM)</t>
  </si>
  <si>
    <t>CNM-PCN (inc. Eth FO&amp;Cu interfaces)</t>
  </si>
  <si>
    <t>CNM-xU (inc. INM components)</t>
  </si>
  <si>
    <t>CNM-xR (inc. Combat Net Radio Voice and Data PFE integration)</t>
  </si>
  <si>
    <t>CNM-xS (inc. INM components)</t>
  </si>
  <si>
    <t>Set of Information Services Modules (ISM)</t>
  </si>
  <si>
    <t>ISM-xU (inc. INM components, inc. software and non-user applications)</t>
  </si>
  <si>
    <t>ISM-xR (inc. software and non-user applications)</t>
  </si>
  <si>
    <t>ISM-xS (inc. INM components, inc. software and non-user applications)</t>
  </si>
  <si>
    <t>Set of Element Management Modules (EMM)</t>
  </si>
  <si>
    <t>EMM-PCN</t>
  </si>
  <si>
    <t>EMM-xU</t>
  </si>
  <si>
    <t>EMM-xR</t>
  </si>
  <si>
    <t>EMM-xS</t>
  </si>
  <si>
    <t>Set of User Access Module (UAM)</t>
  </si>
  <si>
    <t>Cross-domain devices</t>
  </si>
  <si>
    <t>Bearers</t>
  </si>
  <si>
    <t xml:space="preserve">Devices </t>
  </si>
  <si>
    <t>Service Monitoring Tool Suite and Service Management (ITSM) Tool Suite</t>
  </si>
  <si>
    <t>Power Generation Unit</t>
  </si>
  <si>
    <t>CLIN 6.1.1</t>
  </si>
  <si>
    <t>CLIN 6.2.1</t>
  </si>
  <si>
    <r>
      <t xml:space="preserve">Populate each line of the table that contains labour with the appropriate CLIN from the drop down menu. Note that all CLINS should be accounted for and if there is no labour associated please include a line for that CLIN and indicate </t>
    </r>
    <r>
      <rPr>
        <b/>
        <sz val="8"/>
        <color theme="1"/>
        <rFont val="Calibri"/>
        <family val="2"/>
        <scheme val="minor"/>
      </rPr>
      <t>"No labour associated"</t>
    </r>
    <r>
      <rPr>
        <sz val="8"/>
        <color theme="1"/>
        <rFont val="Calibri"/>
        <family val="2"/>
        <scheme val="minor"/>
      </rPr>
      <t xml:space="preserve"> in column C.</t>
    </r>
  </si>
  <si>
    <t>Identify specific labour categories used. For example:
Senior Systems Engineer,
Technician,
Junior program analyst, etc.</t>
  </si>
  <si>
    <t>Identify the applicable currency. Bidder may choose to enter multiple currencies in one sheet or duplicate the sheet for multiple currencies.</t>
  </si>
  <si>
    <t xml:space="preserve">Nr of MD's
Year 1 </t>
  </si>
  <si>
    <t>Nr of MD's
Year 2</t>
  </si>
  <si>
    <t>Nr of MD's
Year 3</t>
  </si>
  <si>
    <t>Nr of MD's
Year 4</t>
  </si>
  <si>
    <t>Nr of MD's
Year 5</t>
  </si>
  <si>
    <t>Unit Cost
per MD
Year 1</t>
  </si>
  <si>
    <t>Unit Cost
per MD
Year 2</t>
  </si>
  <si>
    <t>Unit Cost
per MD
Year 3</t>
  </si>
  <si>
    <t>Unit Cost
per MD
Year 4</t>
  </si>
  <si>
    <t>Unit Cost
per MD
Year 5</t>
  </si>
  <si>
    <t>Use formula only, which is the total of the previous columns: "quantity x cost" for all years.</t>
  </si>
  <si>
    <r>
      <t xml:space="preserve">Profit calculation. Note the formula given in this column is an example only and the Bidder should enter the appropriate formula.
</t>
    </r>
    <r>
      <rPr>
        <b/>
        <sz val="8"/>
        <color theme="1"/>
        <rFont val="Calibri"/>
        <family val="2"/>
        <scheme val="minor"/>
      </rPr>
      <t xml:space="preserve">If the contractor did not apply profit, any or all of these cells can be 0. </t>
    </r>
  </si>
  <si>
    <t>Enter profit percentage for labour in yellow cell below:</t>
  </si>
  <si>
    <t>Labour Category</t>
  </si>
  <si>
    <t>Man-Days
2021</t>
  </si>
  <si>
    <t>Man-Days
2022</t>
  </si>
  <si>
    <t>Man-Days
2023</t>
  </si>
  <si>
    <t>Man-Days
2024</t>
  </si>
  <si>
    <t>Man-Days
2025</t>
  </si>
  <si>
    <t>Lab-rate
2021</t>
  </si>
  <si>
    <t>Lab-rate
2022</t>
  </si>
  <si>
    <t>Lab-rate
2023</t>
  </si>
  <si>
    <t>Lab-rate
2024</t>
  </si>
  <si>
    <t>Lab-rate
2025</t>
  </si>
  <si>
    <t>Expat Allowance (ONLY if applicable)</t>
  </si>
  <si>
    <t xml:space="preserve">Profit </t>
  </si>
  <si>
    <t>Profit =&gt;</t>
  </si>
  <si>
    <t>Example. CLIN 1.1.1</t>
  </si>
  <si>
    <t>Systems Engineer</t>
  </si>
  <si>
    <t>Euro (EUR)</t>
  </si>
  <si>
    <t>0</t>
  </si>
  <si>
    <t>'4042.5</t>
  </si>
  <si>
    <t>No</t>
  </si>
  <si>
    <t>IMPORTANT: DELETE THIS EXAMPLE ROW (Row 3) BEFORE SUBMITTING BID</t>
  </si>
  <si>
    <t>7.3.1</t>
  </si>
  <si>
    <t>7.3.2</t>
  </si>
  <si>
    <t>7.3.3</t>
  </si>
  <si>
    <t>Total</t>
  </si>
  <si>
    <r>
      <t xml:space="preserve">Populate each line of the table that contains material with the appropriate CLIN from the drop down menu. Note that all CLINS should be accounted for and if there is no material associated please include a line for that CLIN and indicate </t>
    </r>
    <r>
      <rPr>
        <b/>
        <sz val="8"/>
        <color theme="1"/>
        <rFont val="Calibri"/>
        <family val="2"/>
        <scheme val="minor"/>
      </rPr>
      <t>"No material associated"</t>
    </r>
    <r>
      <rPr>
        <sz val="8"/>
        <color theme="1"/>
        <rFont val="Calibri"/>
        <family val="2"/>
        <scheme val="minor"/>
      </rPr>
      <t xml:space="preserve"> in column C.</t>
    </r>
  </si>
  <si>
    <t>Identify specific material that is to be procured as a part of the proposed solution. This includes specific hardware items, software licenses, etc.</t>
  </si>
  <si>
    <t>Provide a description of each item;
this can be a model number, hardware configuration description, etc.</t>
  </si>
  <si>
    <t>Nr of Units to be purchased
Year 1</t>
  </si>
  <si>
    <t>Nr of Units to be purchased
Year 2</t>
  </si>
  <si>
    <t>Nr of Units to be purchased
Year 3</t>
  </si>
  <si>
    <t>Nr of Units to be purchased
Year 4</t>
  </si>
  <si>
    <t>Nr of Units to be purchased
Year 5</t>
  </si>
  <si>
    <t>Unit Cost
Year 1</t>
  </si>
  <si>
    <t>Unit Cost
Year 2</t>
  </si>
  <si>
    <t>Unit Cost
Year 3</t>
  </si>
  <si>
    <t>Unit Cost
Year 4</t>
  </si>
  <si>
    <t>Unit Cost
Year 5</t>
  </si>
  <si>
    <t>Use formula only, which is the total of the previous columns: "quantity x costs" for all years.</t>
  </si>
  <si>
    <t>Enter profit percentage for material in yellow cell below:</t>
  </si>
  <si>
    <t xml:space="preserve">Equipment Name </t>
  </si>
  <si>
    <t>Item Description</t>
  </si>
  <si>
    <t xml:space="preserve">Currency </t>
  </si>
  <si>
    <t>Quantity
2021</t>
  </si>
  <si>
    <t>Quantity
2022</t>
  </si>
  <si>
    <t>Quantity
2023</t>
  </si>
  <si>
    <t>Quantity
2024</t>
  </si>
  <si>
    <t>Quantity
2025</t>
  </si>
  <si>
    <t>Unit cost
2021</t>
  </si>
  <si>
    <t>Unit cost
2022</t>
  </si>
  <si>
    <t>Unit cost
2023</t>
  </si>
  <si>
    <t>Unit cost
2024</t>
  </si>
  <si>
    <t>Unit cost
2025</t>
  </si>
  <si>
    <t>EXAMPLE: BrandX Server: TS1593</t>
  </si>
  <si>
    <t>Example: HT800003 (model number)</t>
  </si>
  <si>
    <t>513.75</t>
  </si>
  <si>
    <t>10788.75</t>
  </si>
  <si>
    <t>Insert Item Description/Model number</t>
  </si>
  <si>
    <r>
      <t>Populate each line of the table that contains travel with the appropriate CLIN from the drop down menu. Note that all CLINS should be accounted for and if there is no travel associated please include a line for that CLIN and indicate</t>
    </r>
    <r>
      <rPr>
        <b/>
        <sz val="8"/>
        <color theme="1"/>
        <rFont val="Calibri"/>
        <family val="2"/>
        <scheme val="minor"/>
      </rPr>
      <t xml:space="preserve"> "No travel associated"</t>
    </r>
    <r>
      <rPr>
        <sz val="8"/>
        <color theme="1"/>
        <rFont val="Calibri"/>
        <family val="2"/>
        <scheme val="minor"/>
      </rPr>
      <t xml:space="preserve"> in column C.</t>
    </r>
  </si>
  <si>
    <t>Identify the origin and the destination of each travel.</t>
  </si>
  <si>
    <t>Year of expected Travel cost.</t>
  </si>
  <si>
    <t>Number of trips.</t>
  </si>
  <si>
    <t>Number of people for each trip.</t>
  </si>
  <si>
    <t>Number of days per trip.</t>
  </si>
  <si>
    <t>Cost per roundtrip transportation
(Flight, train, etc.).</t>
  </si>
  <si>
    <t>Per diem rate.</t>
  </si>
  <si>
    <t>This colum should only be expressed as a formula.</t>
  </si>
  <si>
    <t>Calculated the Total Travel Cost.</t>
  </si>
  <si>
    <t>Enter profit percentage for travel in yellow cell below:</t>
  </si>
  <si>
    <t>Origin/Destination</t>
  </si>
  <si>
    <t>Year</t>
  </si>
  <si>
    <t>Nr of
trips</t>
  </si>
  <si>
    <t>Nr of
people</t>
  </si>
  <si>
    <t>Nr of Days
per trip</t>
  </si>
  <si>
    <t>Cost per roundtrip</t>
  </si>
  <si>
    <t>Per Diem</t>
  </si>
  <si>
    <t>Total Cost</t>
  </si>
  <si>
    <t>Rome/The Hague</t>
  </si>
  <si>
    <t>16,200.00</t>
  </si>
  <si>
    <t>810.00</t>
  </si>
  <si>
    <t>17,010.00</t>
  </si>
  <si>
    <r>
      <t xml:space="preserve">Populate each line of the table that contains ODC with the appropriate CLIN from the drop down menu. Note that all CLINS should be accounted for and if there is no ODC associated please include a line for that CLIN and indicate </t>
    </r>
    <r>
      <rPr>
        <b/>
        <sz val="8"/>
        <color theme="1"/>
        <rFont val="Calibri"/>
        <family val="2"/>
        <scheme val="minor"/>
      </rPr>
      <t>"No ODC associated"</t>
    </r>
    <r>
      <rPr>
        <sz val="8"/>
        <color theme="1"/>
        <rFont val="Calibri"/>
        <family val="2"/>
        <scheme val="minor"/>
      </rPr>
      <t xml:space="preserve"> in column C.</t>
    </r>
  </si>
  <si>
    <t>Name of the ODC item.</t>
  </si>
  <si>
    <t>Description of the ODC item.</t>
  </si>
  <si>
    <t>Year of expected ODC cost.</t>
  </si>
  <si>
    <t>Unit type,
(MD's, lot, etc.)</t>
  </si>
  <si>
    <t>Number of units.</t>
  </si>
  <si>
    <t>Unit cost.</t>
  </si>
  <si>
    <r>
      <t xml:space="preserve">Profit calculation (if applicable).
Note: The formula given in this column is an example only and the bidder should enter the appropriate formula.
</t>
    </r>
    <r>
      <rPr>
        <b/>
        <sz val="8"/>
        <color theme="1"/>
        <rFont val="Calibri"/>
        <family val="2"/>
        <scheme val="minor"/>
      </rPr>
      <t xml:space="preserve">If the contractor did not apply profit, any or all of these cells can be 0. </t>
    </r>
  </si>
  <si>
    <t>Total ODC cost calculation.</t>
  </si>
  <si>
    <t>Enter profit percentage for ODC in yellow cell below:</t>
  </si>
  <si>
    <t>Item Name</t>
  </si>
  <si>
    <t>Unit Type</t>
  </si>
  <si>
    <t xml:space="preserve">Unit cost </t>
  </si>
  <si>
    <t>Shipping</t>
  </si>
  <si>
    <t>Shipping USA to BRU</t>
  </si>
  <si>
    <t>Lot</t>
  </si>
  <si>
    <t>3,000.00</t>
  </si>
  <si>
    <t>6,000.00</t>
  </si>
  <si>
    <t>300.00</t>
  </si>
  <si>
    <t>6,300.00</t>
  </si>
  <si>
    <t>Insert Item Description</t>
  </si>
  <si>
    <t>Enter the name of the Rate here (G&amp;A, Overhead, etc.)</t>
  </si>
  <si>
    <t>Enter a rate description for non-standard rate categories</t>
  </si>
  <si>
    <t>Enter the rate percentage</t>
  </si>
  <si>
    <t xml:space="preserve">EXAMPLE ONLY: </t>
  </si>
  <si>
    <t>Rate Name</t>
  </si>
  <si>
    <t>Rate description*</t>
  </si>
  <si>
    <t>Percentage</t>
  </si>
  <si>
    <t>Name of Rate</t>
  </si>
  <si>
    <t>Rate description</t>
  </si>
  <si>
    <t>[Insert Rate Name]</t>
  </si>
  <si>
    <t>Fringe</t>
  </si>
  <si>
    <t>Overhead</t>
  </si>
  <si>
    <t>G&amp;A</t>
  </si>
  <si>
    <t>ABC rate (company specific)</t>
  </si>
  <si>
    <t>In the case of non-standard rates include a description</t>
  </si>
  <si>
    <t>x%</t>
  </si>
  <si>
    <t>*Note: rate description only needed if this is a rate not included in the list below:</t>
  </si>
  <si>
    <t>General &amp; Administrative</t>
  </si>
  <si>
    <t>Material Handling</t>
  </si>
  <si>
    <t>Profit- Labour</t>
  </si>
  <si>
    <t>Profit- Material</t>
  </si>
  <si>
    <t>This tab to be hidden by NCIA before sent to Bidders</t>
  </si>
  <si>
    <t xml:space="preserve">Detail is to be provided at the level of: </t>
  </si>
  <si>
    <t>List needs to be ALL inclusive. Also, no parent and child should appear together on this list (i.e. this needs to be EITHER CLIN 1 or CLINS 1.1, 1.2, 1.3, etc… but not both).</t>
  </si>
  <si>
    <t xml:space="preserve">List for data Validation </t>
  </si>
  <si>
    <t>ODC</t>
  </si>
  <si>
    <t>CLIN 1.1.1</t>
  </si>
  <si>
    <t>CLIN 1.1.2</t>
  </si>
  <si>
    <t>CLIN 1.1.3</t>
  </si>
  <si>
    <t>CLIN 1.2.1</t>
  </si>
  <si>
    <t>CLIN 1.2.2</t>
  </si>
  <si>
    <t>CLIN 1.2.3</t>
  </si>
  <si>
    <t>CLIN 1.3.1</t>
  </si>
  <si>
    <t>CLIN 1.3.2</t>
  </si>
  <si>
    <t>CLIN 1.3.3</t>
  </si>
  <si>
    <t>CLIN 2.1.1</t>
  </si>
  <si>
    <t>CLIN 2.1.2</t>
  </si>
  <si>
    <t>CLIN 2.1.3</t>
  </si>
  <si>
    <t>CLIN 2.2.1</t>
  </si>
  <si>
    <t>CLIN 2.2.2</t>
  </si>
  <si>
    <t>CLIN 2.2.3</t>
  </si>
  <si>
    <t>CLIN 2.3.1</t>
  </si>
  <si>
    <t>CLIN 2.3.2</t>
  </si>
  <si>
    <t>CLIN 2.3.3</t>
  </si>
  <si>
    <t>CLIN 3.1.1</t>
  </si>
  <si>
    <t>CLIN 3.1.2</t>
  </si>
  <si>
    <t>CLIN 3.1.3</t>
  </si>
  <si>
    <t>CLIN 3.2.1</t>
  </si>
  <si>
    <t>CLIN 3.2.2</t>
  </si>
  <si>
    <t>CLIN 3.2.3</t>
  </si>
  <si>
    <t>CLIN 3.3.1</t>
  </si>
  <si>
    <t>CLIN 3.3.2</t>
  </si>
  <si>
    <t>CLIN 3.3.3</t>
  </si>
  <si>
    <t>CLIN 4.1.1</t>
  </si>
  <si>
    <t>CLIN 4.1.2</t>
  </si>
  <si>
    <t>CLIN 4.1.3</t>
  </si>
  <si>
    <t>CLIN 4.2.1</t>
  </si>
  <si>
    <t>CLIN 4.2.2</t>
  </si>
  <si>
    <t>CLIN 4.2.3</t>
  </si>
  <si>
    <t>CLIN 4.3.1</t>
  </si>
  <si>
    <t>CLIN 4.3.2</t>
  </si>
  <si>
    <t>CLIN 4.3.3</t>
  </si>
  <si>
    <t>CLIN 5.1.1</t>
  </si>
  <si>
    <t>CLIN 5.1.2</t>
  </si>
  <si>
    <t>CLIN 5.1.3</t>
  </si>
  <si>
    <t>CLIN 5.2.1</t>
  </si>
  <si>
    <t>CLIN 5.2.2</t>
  </si>
  <si>
    <t>CLIN 5.2.3</t>
  </si>
  <si>
    <t>CLIN 5.3.1</t>
  </si>
  <si>
    <t>CLIN 5.3.2</t>
  </si>
  <si>
    <t>CLIN 5.3.3</t>
  </si>
  <si>
    <t>CLIN 6.1.2</t>
  </si>
  <si>
    <t>CLIN 6.1.3</t>
  </si>
  <si>
    <t>CLIN 6.2.2</t>
  </si>
  <si>
    <t>CLIN 6.2.3</t>
  </si>
  <si>
    <t>CLIN 6.3.1</t>
  </si>
  <si>
    <t>CLIN 6.3.2</t>
  </si>
  <si>
    <t>CLIN 6.3.3</t>
  </si>
  <si>
    <t>CLIN 7.1.1</t>
  </si>
  <si>
    <t>CLIN 7.1.2</t>
  </si>
  <si>
    <t>CLIN 7.1.3</t>
  </si>
  <si>
    <t>CLIN 7.2.1</t>
  </si>
  <si>
    <t>CLIN 7.2.2</t>
  </si>
  <si>
    <t>CLIN 7.2.3</t>
  </si>
  <si>
    <t>CLIN 7.3.1</t>
  </si>
  <si>
    <t>CLIN 7.3.2</t>
  </si>
  <si>
    <t>CLIN 7.3.3</t>
  </si>
  <si>
    <r>
      <t xml:space="preserve">Insert rows above the </t>
    </r>
    <r>
      <rPr>
        <b/>
        <sz val="11"/>
        <color rgb="FFFF0000"/>
        <rFont val="Calibri"/>
        <family val="2"/>
        <scheme val="minor"/>
      </rPr>
      <t>RED</t>
    </r>
    <r>
      <rPr>
        <sz val="11"/>
        <color theme="1"/>
        <rFont val="Calibri"/>
        <family val="2"/>
        <scheme val="minor"/>
      </rPr>
      <t xml:space="preserve"> row if needed</t>
    </r>
  </si>
  <si>
    <t>NATO Member States Currencies</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</si>
  <si>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</si>
  <si>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</si>
  <si>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</si>
  <si>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</si>
  <si>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</si>
  <si>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</si>
  <si>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</si>
  <si>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</si>
  <si>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</si>
  <si>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</si>
  <si>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North Macedonia Denar (MKD)</t>
  </si>
  <si>
    <t>Norwegian Krone (NOK)</t>
  </si>
  <si>
    <t>Polish Złoty (PLN)</t>
  </si>
  <si>
    <t>Romanian Leu (RON)</t>
  </si>
  <si>
    <t>Slovak Koruna (SKK)</t>
  </si>
  <si>
    <t>Turkish Lira (TRY)</t>
  </si>
  <si>
    <t>UK Pound sterling (GBP)</t>
  </si>
  <si>
    <t>US Dollar (USD)</t>
  </si>
  <si>
    <t xml:space="preserve">Nation Interconnection Modules (INM) </t>
  </si>
  <si>
    <t>INM-xU</t>
  </si>
  <si>
    <t>INM-xS</t>
  </si>
  <si>
    <t>Earth Grounding and Lightning Protection</t>
  </si>
  <si>
    <t>Environmental Control Unit</t>
  </si>
  <si>
    <t>Shelter Unit</t>
  </si>
  <si>
    <t>Termination Panels</t>
  </si>
  <si>
    <t>Shelter Unit (Management)</t>
  </si>
  <si>
    <t>Fire Prevention</t>
  </si>
  <si>
    <t>Electrical Distribution System</t>
  </si>
  <si>
    <t>Integrated Lighting System</t>
  </si>
  <si>
    <t>Bearer Outdoor Elements</t>
  </si>
  <si>
    <t>Sys Admin Tent</t>
  </si>
  <si>
    <t>Fibre and Copper Cabling Reels</t>
  </si>
  <si>
    <t>All Other Ancillary Equipment</t>
  </si>
  <si>
    <t>Shelter Unit (Communication)</t>
  </si>
  <si>
    <t>Pooled Articles</t>
  </si>
  <si>
    <t xml:space="preserve">UAM-xS </t>
  </si>
  <si>
    <t>UAM-xR</t>
  </si>
  <si>
    <t>UAM-xU</t>
  </si>
  <si>
    <t>Data Diode-xU-xR</t>
  </si>
  <si>
    <t>Data Diode-xR-xS</t>
  </si>
  <si>
    <t>Shelter Maintenance Platforms</t>
  </si>
  <si>
    <t xml:space="preserve">Sys Admin User Access Device (UAD) - Secret </t>
  </si>
  <si>
    <t xml:space="preserve">Sys Admin User Access Device (UAD) - Restricted </t>
  </si>
  <si>
    <t xml:space="preserve">Sys Admin User Access Device (UAD) - Unclassified </t>
  </si>
  <si>
    <t>Elements Management and Configuration Tool Suite</t>
  </si>
  <si>
    <t>Reference</t>
  </si>
  <si>
    <t>SRS Sect 1, 6.2.8</t>
  </si>
  <si>
    <t>SRS Sect 1, 3.4.2</t>
  </si>
  <si>
    <t>SRS Sect 1, 3.4.3</t>
  </si>
  <si>
    <t>SRS Sect 1, 3.4.4</t>
  </si>
  <si>
    <t>SRS Sect 1, 3.4.5</t>
  </si>
  <si>
    <t>SRS Sect 1, 3.4.6</t>
  </si>
  <si>
    <t>SRS Sect 1, 3.4.7</t>
  </si>
  <si>
    <t>SRS Sect 1, 3.4.8</t>
  </si>
  <si>
    <t>SRS Sect 1, 3.7.3, 3.7.4 &amp; 3.7.5</t>
  </si>
  <si>
    <t>SRS Sect 1, 6.1 &amp; 6.2.2.2</t>
  </si>
  <si>
    <t>SRS Sect 1, 6.2.3</t>
  </si>
  <si>
    <t>SRS Sect 1, 6.1.1, 6.2.1, 6.2.6 &amp; 6.3.1</t>
  </si>
  <si>
    <t>SRS Sect 1, 6.2.2</t>
  </si>
  <si>
    <t>SRS Sect 1, 6.2.2.3</t>
  </si>
  <si>
    <t>SRS Sect 1, 6.2.2.4</t>
  </si>
  <si>
    <t>SRS Sect 1, 6.2.2.5 &amp; 2.2.2.6</t>
  </si>
  <si>
    <t>SRS Sect 1, 6.2.4</t>
  </si>
  <si>
    <t>SRS Sect 1, 6.2</t>
  </si>
  <si>
    <t>SRS Sect 1,ion 6.2.5</t>
  </si>
  <si>
    <t>SRS Sect 1, 6.2.6.3</t>
  </si>
  <si>
    <t>SRS Sect 1, 6.2.6</t>
  </si>
  <si>
    <t>SRS Sect 1, 1.4.1</t>
  </si>
  <si>
    <t>SRS Sect 1, 1.4.2</t>
  </si>
  <si>
    <t>SRS Sect 1, 1.4.3</t>
  </si>
  <si>
    <t>SRS Sect 1, 4</t>
  </si>
  <si>
    <t>SRS Sect 1, 6.2.5</t>
  </si>
  <si>
    <t>SRS Sect 5.4</t>
  </si>
  <si>
    <t>SRS Sect 5.5</t>
  </si>
  <si>
    <t>SRS Sect 5.1.1</t>
  </si>
  <si>
    <t>SRS Sect 5.1.2</t>
  </si>
  <si>
    <t>SRS Sect 5.2</t>
  </si>
  <si>
    <t>CLIN 11</t>
  </si>
  <si>
    <t>BATCH #1 - First Articles</t>
  </si>
  <si>
    <t>All aspects of SoW and SRS</t>
  </si>
  <si>
    <t>-</t>
  </si>
  <si>
    <t>SRS Sect 1 &amp; 2.2</t>
  </si>
  <si>
    <t>VOIP telephone - Wireless (Sys Admin Use)</t>
  </si>
  <si>
    <t>SRS Sect 1 &amp; 2.4</t>
  </si>
  <si>
    <t>SRS Sect 1 &amp; 2.5</t>
  </si>
  <si>
    <t>SRS Sect 1 &amp; 2.6</t>
  </si>
  <si>
    <t>Uninterruptible Power Supply</t>
  </si>
  <si>
    <t>Quantity per Node</t>
  </si>
  <si>
    <t>Node Batch Composition</t>
  </si>
  <si>
    <t>SRS Sect 1, 2, &amp; 3.7.2</t>
  </si>
  <si>
    <t>Baseline mechanical testing and certification of 1st Shelter Unit</t>
  </si>
  <si>
    <t>Baseline EMC and EMSEC testing and certification of 1st Shelter Unit</t>
  </si>
  <si>
    <t>Baseline Security testing and certification of 1st Shelter Unit</t>
  </si>
  <si>
    <t>Baseline environmental testing and certification of 1st Shelter Unit</t>
  </si>
  <si>
    <t>POOLED ITEMS, SOFTWARE INTEGRATION SUITE, PROTOTYPING</t>
  </si>
  <si>
    <t xml:space="preserve">CDR Shelter Node Demonstrator Build, Set-up and Configuration   </t>
  </si>
  <si>
    <t>Enabled for Military SATCOM; to include BMTS Software Integration Suite</t>
  </si>
  <si>
    <t>Mini Line of Sight (Mini-LOS); to include BMTS Software Integration Suite</t>
  </si>
  <si>
    <t>High Capacity Line of Sight (HCLOS); to include BMTS Software Integration Suite</t>
  </si>
  <si>
    <t>Data over IMT Gateway extension for CNM-PCN; to include BMTS Software Integration Suite</t>
  </si>
  <si>
    <t>Broadband Internet Protocol (IP) Radio; to include BMTS Software Integration Suite</t>
  </si>
  <si>
    <t>Ethernet (FO &amp; Cu); to include BMTS Software Integration Suite</t>
  </si>
  <si>
    <t>Single Pair, High Speed Digital Subscriber Line (SHDSL) extension for CNM-PCN; to include BMTS Software Integration Suite</t>
  </si>
  <si>
    <t>Voice over IMT Gateway extension for CNM-xU; to include BMTS Software Integration Suite</t>
  </si>
  <si>
    <t xml:space="preserve">Business Support Services for Applicable Nodes </t>
  </si>
  <si>
    <t>CDR Demonstrator</t>
  </si>
  <si>
    <t>Steady state manufacture, configuration and setting to a common Shelter Unit baseline</t>
  </si>
  <si>
    <t>Service Management and Monitoring</t>
  </si>
  <si>
    <t xml:space="preserve">First Article Shelter Build and Certification </t>
  </si>
  <si>
    <t>Initial assembly, re-design, further assembly development of the 1st Shelter Unit</t>
  </si>
  <si>
    <t>Initial configuration, set-up, interoperability and proofing of the 1st common Shelter Unit (baseline)</t>
  </si>
  <si>
    <t>Steady state manufacture, configuration and setting to a common Shelter Unit baseline (Using First Article Ser 1 Shelter Unit 1)</t>
  </si>
  <si>
    <t>11.3.1</t>
  </si>
  <si>
    <t>11.3.1.1</t>
  </si>
  <si>
    <t>11.3.1.2</t>
  </si>
  <si>
    <t>11.3.1.3</t>
  </si>
  <si>
    <t>11.3.2</t>
  </si>
  <si>
    <t>11.3.2.1</t>
  </si>
  <si>
    <t>11.3.2.2</t>
  </si>
  <si>
    <t>11.3.2.3</t>
  </si>
  <si>
    <t>11.3.2.4</t>
  </si>
  <si>
    <t>11.3.2.5</t>
  </si>
  <si>
    <t>11.3.2.6</t>
  </si>
  <si>
    <t>11.3.2.7</t>
  </si>
  <si>
    <t>11.3.2.8</t>
  </si>
  <si>
    <t>11.3.2.9</t>
  </si>
  <si>
    <t>11.3.2.10</t>
  </si>
  <si>
    <t>11.3.2.11</t>
  </si>
  <si>
    <t>11.3.2.12</t>
  </si>
  <si>
    <t>11.3.3</t>
  </si>
  <si>
    <t>11.3.3.1</t>
  </si>
  <si>
    <t>11.3.3.2</t>
  </si>
  <si>
    <t>11.3.3.3</t>
  </si>
  <si>
    <t>11.3.3.4</t>
  </si>
  <si>
    <t>11.3.3.5</t>
  </si>
  <si>
    <t>11.3.3.6</t>
  </si>
  <si>
    <t>11.3.3.7</t>
  </si>
  <si>
    <t>11.3.3.8</t>
  </si>
  <si>
    <t>11.3.3.9</t>
  </si>
  <si>
    <t>11.3.3.10</t>
  </si>
  <si>
    <t>11.3.4</t>
  </si>
  <si>
    <t>11.3.4.1</t>
  </si>
  <si>
    <t>11.3.5</t>
  </si>
  <si>
    <t>11.3.5.1</t>
  </si>
  <si>
    <t>11.3.6</t>
  </si>
  <si>
    <t>11.3.6.1</t>
  </si>
  <si>
    <t>11.3.6.2</t>
  </si>
  <si>
    <t>11.3.5.4</t>
  </si>
  <si>
    <t>11.3.7</t>
  </si>
  <si>
    <t>11.3.7.1</t>
  </si>
  <si>
    <t>11.3.7.2</t>
  </si>
  <si>
    <t>11.3.7.3</t>
  </si>
  <si>
    <t>SRS Sect 1, 6.2.7</t>
  </si>
  <si>
    <t>Battalion Communication Centre (BCC)</t>
  </si>
  <si>
    <t>Access Node (AN)</t>
  </si>
  <si>
    <t>Company Communication Centre (CCC)</t>
  </si>
  <si>
    <t>Transit Node (TN)</t>
  </si>
  <si>
    <t>Rear Link (RL) Node</t>
  </si>
  <si>
    <t>GAR-T HC-LOS Relay</t>
  </si>
  <si>
    <t>Radio Access Point (RAP)</t>
  </si>
  <si>
    <t>Cyber Development Node (Spare Node)</t>
  </si>
  <si>
    <t>.</t>
  </si>
  <si>
    <t xml:space="preserve">Internet Protocol over HF Radio; IP HF Radio plus software suite </t>
  </si>
  <si>
    <t>Commercial SATCOM; Iridium-PTT Enabled for PFE Integration; to include BMTS Software Integration Suite</t>
  </si>
  <si>
    <t>Service Provision</t>
  </si>
  <si>
    <t xml:space="preserve">SRS Sect 2.2 </t>
  </si>
  <si>
    <t>Public Service Telephone Network (PSTN) Interface extension for CNM-xU; including any hardware and software integration</t>
  </si>
  <si>
    <t>xU Provision of Services to End Users and System Administrators; including any hardware and software integration</t>
  </si>
  <si>
    <t>xR Provision of Services to End Users and System Administrators; including any hardware and software integration</t>
  </si>
  <si>
    <t>xS Provision of Services to End Users and System Administrators; including any hardware and software integration</t>
  </si>
  <si>
    <t>SRS Sect 1, 2.2, 6, 6.2 &amp; 6.2.1</t>
  </si>
  <si>
    <t xml:space="preserve">Antenna assembly and supply of non-PFE components; but enabling of the PFE elements </t>
  </si>
  <si>
    <t>VOIP telephone - Wired (Sys Admin Use)</t>
  </si>
  <si>
    <t>Combat Net Radio system; including any hardware and software integration</t>
  </si>
  <si>
    <t>Enabled</t>
  </si>
  <si>
    <t>11.3.5.2</t>
  </si>
  <si>
    <t>11.3.5.3</t>
  </si>
  <si>
    <t>11.3.5.5</t>
  </si>
  <si>
    <t>11.3.5.6</t>
  </si>
  <si>
    <t>Military SATCOM; to include BMTS Software Integration Suite</t>
  </si>
  <si>
    <t>Fibre (FO) and Copper (Cu) Cabling Reels</t>
  </si>
  <si>
    <t xml:space="preserve">Steady state manufacture, configuration and setting to a common Shelter Unit baseline </t>
  </si>
  <si>
    <t>Control Panel</t>
  </si>
  <si>
    <t>Power, Fibre (FO) and Copper (Cu) Cabling Reels</t>
  </si>
  <si>
    <t>Camouglauge Net</t>
  </si>
  <si>
    <t>Trailer to Vehicle Electrical Interface</t>
  </si>
  <si>
    <t>NS Kit</t>
  </si>
  <si>
    <t>Core Node Lite</t>
  </si>
  <si>
    <t>Transport Cases</t>
  </si>
  <si>
    <t>CNM-xS Lite; plus all interconnections, power supplies and necessary software for integration to other nodes</t>
  </si>
  <si>
    <t>ISM-xS Lite; plus all interconnections, power supplies and necessary software for integration to other nodes</t>
  </si>
  <si>
    <t>EMM-xS Lite; plus all interconnections, power supplies and necessary software for integration to other nodes</t>
  </si>
  <si>
    <t>INM-xS Lite; plus all interconnections, power supplies and necessary software for integration to other nodes</t>
  </si>
  <si>
    <t>Remote Node Lite</t>
  </si>
  <si>
    <t>RNM-xS Lite; plus all interconnections, power supplies and necessary software for integration to other nodes</t>
  </si>
  <si>
    <t>SRS Sect 1, 2.2, 2.4</t>
  </si>
  <si>
    <t>FO Cable Reel of 250 metres</t>
  </si>
  <si>
    <t>SRS Sect 1, 2.2, 2.4, 6, 6.2 &amp; 6.2.1</t>
  </si>
  <si>
    <t>Steady state manufacture, configuration and setting to a common NS Core Node baseline</t>
  </si>
  <si>
    <t>Steady state manufacture, configuration and setting to a common Remote Node baseline</t>
  </si>
  <si>
    <t>UNM-xS Lite; plus all interconnections, power supplies and necessary software for integration to other nodes</t>
  </si>
  <si>
    <t>Mechanical ISO 10ft Container plus all hardware, racking, data fibre &amp; copper, radio transmission and power cable connectivity</t>
  </si>
  <si>
    <t>Termination Panels; including the External RF Panels</t>
  </si>
  <si>
    <t>SRS Sect 1, 6.1, 6.2. &amp; 6.3</t>
  </si>
  <si>
    <t>SRS Sect 1, 2.2, 6, 6.2, 6.3</t>
  </si>
  <si>
    <t>Telescopic Antenna Assembly plus all cabling and fixtures</t>
  </si>
  <si>
    <t xml:space="preserve">GAR-T HCLOS Relay (Trailer Only) </t>
  </si>
  <si>
    <t xml:space="preserve">GAR-T HCLOS Relay (Rear Link Support) </t>
  </si>
  <si>
    <t>Radio PTT-xU; including any hardware, software and integration</t>
  </si>
  <si>
    <t>Radio PTT-xR; including any hardware, software and integration</t>
  </si>
  <si>
    <t>11.3.5.7</t>
  </si>
  <si>
    <t>11.3.5.8</t>
  </si>
  <si>
    <t>Voice Collaboration Tool Suite - Application package for all of TDCIS Nodes</t>
  </si>
  <si>
    <t>Video Teleconference Tool Suite - Application package for all of TDCIS Nodes</t>
  </si>
  <si>
    <t>Collaborative Information Portal Tool Suite - Application package for all of TDCIS Nodes</t>
  </si>
  <si>
    <t>Printing and Scanning Tool Suite - Application package for all of TDCIS Nodes</t>
  </si>
  <si>
    <t>Instant Messaging Tool Suite - Application package for all of TDCIS Nodes</t>
  </si>
  <si>
    <t>Email Tool Suite - Application package for all of TDCIS Nodes</t>
  </si>
  <si>
    <t>File Sharing Tool Suite - Application package for all of TDCIS Nodes</t>
  </si>
  <si>
    <t>Portugal</t>
  </si>
  <si>
    <t>Event</t>
  </si>
  <si>
    <t>EDC + 5 weeks</t>
  </si>
  <si>
    <t>Incorporate Cyber Development (Spare) nodes to all aspects of CLIN 1 &amp; 2</t>
  </si>
  <si>
    <t>12</t>
  </si>
  <si>
    <t>TOTAL PRICE CLIN 10 (OPTION EVALUATED)</t>
  </si>
  <si>
    <t>7.10</t>
  </si>
  <si>
    <t>TOTAL PRICE CLIN 7 ( BASE-EVALUATED) Provide Production Units</t>
  </si>
  <si>
    <t>TOTAL PRICE CLIN 11 (OPTION EVALUATED) Provide Production Units</t>
  </si>
  <si>
    <t>11.10</t>
  </si>
  <si>
    <t>Provide a Quotation for the provision of a 12 year extension to TDCIS In Service Support</t>
  </si>
  <si>
    <t>NON EVALUATED OPTIONS</t>
  </si>
  <si>
    <t>TOTAL PRICE CLIN 12 (OPTION NON-EVALUATED) In Service Support</t>
  </si>
  <si>
    <t>10.1.2</t>
  </si>
  <si>
    <t>10.1.3</t>
  </si>
  <si>
    <t>10.1.4</t>
  </si>
  <si>
    <t>10.1.5</t>
  </si>
  <si>
    <t>10.1.6</t>
  </si>
  <si>
    <t>10.1.7</t>
  </si>
  <si>
    <t>10.1.8</t>
  </si>
  <si>
    <t>10.1.9</t>
  </si>
  <si>
    <t>10.1.10</t>
  </si>
  <si>
    <t>10.1.11</t>
  </si>
  <si>
    <t>10.1.12</t>
  </si>
  <si>
    <t>10.1.13</t>
  </si>
  <si>
    <t>10.1.14</t>
  </si>
  <si>
    <t>10.1.15</t>
  </si>
  <si>
    <t>EDC - 8 wks</t>
  </si>
  <si>
    <t>Build Batches</t>
  </si>
  <si>
    <t>Sys Admin User Access Device (UAD)</t>
  </si>
  <si>
    <t>BATCH #2</t>
  </si>
  <si>
    <t>BATCH #3</t>
  </si>
  <si>
    <t>Batch # 1</t>
  </si>
  <si>
    <t>Batch #2</t>
  </si>
  <si>
    <t>Batch #3</t>
  </si>
  <si>
    <t>CLIN #</t>
  </si>
  <si>
    <t xml:space="preserve">Facilitate and complete the Preliminary Design Review (PDR) to  purchaser's approval </t>
  </si>
  <si>
    <t>Facilitate and complete the Critical Design Review (CDR) to purchaser's approval</t>
  </si>
  <si>
    <t>Certify PSA completed successfully to Purchaser's approval</t>
  </si>
  <si>
    <t>Certify FSA  completed successfully to Purchaser's approval</t>
  </si>
  <si>
    <t xml:space="preserve">Batch No 1 First Article Inspections (FAI) </t>
  </si>
  <si>
    <t xml:space="preserve">Make ready all Batch No 1 Modules for purchaser inspection and acceptance   </t>
  </si>
  <si>
    <t>Facilitate, a phased FAI on all Modules and Equipment of the Batch No 1 Node Prototypes</t>
  </si>
  <si>
    <t xml:space="preserve">Batch No 1 First Article Acceptance Testing (FAAT) </t>
  </si>
  <si>
    <t>Manufacture, build, assemble and/or make ready all Batch No 1 Modules and Systems in readiness for FAAT</t>
  </si>
  <si>
    <t>Deliver TDCIS BatchNo 1 Test Scripts to the Purchaser for Assurance and Approval; Scripts should cover all BatchNo 1 Shelter Node Types</t>
  </si>
  <si>
    <t>Facilitate, a phased FAAT on all Batch No 1 Modules and Equipment for each of the Shelter Node Prototypes to meet Purchaser approval</t>
  </si>
  <si>
    <t>Facilitate, a phased FAAT on all Batch No 1 Modules and Equipment for the GAR-T Relay and RAP to meet Purchaser approval</t>
  </si>
  <si>
    <t>Conduct a phased Batch No 1 FAAT to meet Purchaser approval on all Nodes, GAR-T relays and RAP</t>
  </si>
  <si>
    <t>Conduct Vulnerability testing (FAAT) has been succesfully conducted on the Batch No 1 System to meet Purchaser approval</t>
  </si>
  <si>
    <t>Conduct Environmental testing has been succesfully conducted on the Batch No 1 System to meet Purchaser approval</t>
  </si>
  <si>
    <t>Conduct Dynamic testing has been succesfully conducted on the Batch No 1 System to meet Purchaser approval</t>
  </si>
  <si>
    <t>Batch No 1 Integration Testing (+PFE)</t>
  </si>
  <si>
    <t>Conduct Integration Testing and Certify Ready for Use all Batch No 1 Node Types, inclusive of all Purchaser Furnished Equipment (PFE)</t>
  </si>
  <si>
    <t>Batch No 1 First Article Systems Test (FAST)</t>
  </si>
  <si>
    <t xml:space="preserve">Facilitate for Batch No 1 FAST, replicant NATO FMN and PRT National connectivity; inclusive of any dummy User or IP Addressing   </t>
  </si>
  <si>
    <t>Certify that Vulnerability testing (FAST) has been succesfully conducted on the Batch No 1 System to meet Purchaser approval</t>
  </si>
  <si>
    <t xml:space="preserve">Conduct a complete Batch No 1 FAST on all Node Types and Trailers; inclusive of PFE, utilising dummy User or IP Addressing   </t>
  </si>
  <si>
    <t>Provide a Batch No 1 Certificate Of Conformity (CoC) for all Node Types and Trailers; in preparation for UAT(E)</t>
  </si>
  <si>
    <t>Provide all Batch No 1 Assets with NATO Codification and asset tagging</t>
  </si>
  <si>
    <t>Provide a notice to the Purchaser for Batch No 1 UAT(E) Readiness State</t>
  </si>
  <si>
    <t>TOTAL PRICE CLIN 2 (BASE-EVALUATED) (Batch No 1) First Article Inspections</t>
  </si>
  <si>
    <t xml:space="preserve">Deliver all Batch No 1 Node Types, Non-CIS, Software and Ancillaries from System Build Facility to UAT(E) Location </t>
  </si>
  <si>
    <t>Supply all renewable and perpetual licensing for all Batch No 1 CIS, with full permission sets that allow the End User to fully utilise the TDCIS provided capability</t>
  </si>
  <si>
    <t>Assemble, configure and confirm that all Batch No 1 Nodes, Trailers and Ancillaries are fit for purpose and ready for UAT(E)</t>
  </si>
  <si>
    <t>Conduct Security Testing and accreditation in readiness for Batch No 1 FAST and the Certificate Of Conformity (CoC)</t>
  </si>
  <si>
    <t>Provide a Batch No 1 Certificate Of Conformity (CoC) for all Node Types and Trailers; i.e. UAT(E) Ready</t>
  </si>
  <si>
    <t>Provide a Pre-Provisional System Acceptance (PSA) ready report to the Purchaser for Batch No 1 PSA Readiness State</t>
  </si>
  <si>
    <t>Provide a notice to the Purchaser for Batch No 1 OpTEVal Readiness State</t>
  </si>
  <si>
    <t xml:space="preserve">Handover with full documentation the Batch No 1 Shelter Node Types, Non-CIS, Software and Ancillaries to the PRT </t>
  </si>
  <si>
    <t>Provide Contractor support to the Customers system relocation and re-configuration of the BatchNo 1 Assets</t>
  </si>
  <si>
    <t>Provide a Batch No 1 Certificate Of Conformity (CoC) for all Node Types and Trailers; i.e. OpTEVal Ready</t>
  </si>
  <si>
    <t>Provide Contractor support to the In-Service Transition of all Batch No 1 Assets and CIS Services for the purchasers approval</t>
  </si>
  <si>
    <t xml:space="preserve">Carry out any retrospective amendments to the BatchNo 1 Documentation for the purchasers approval   </t>
  </si>
  <si>
    <t>Provide a Pre-FSA ready report to the Purchaser for Batch No 1 PSA Readiness State</t>
  </si>
  <si>
    <t>CLIN 7 - WP 7 Provide &amp; Ship Batch No 2 Production Units</t>
  </si>
  <si>
    <t>Supply all renewable and perpetual licensing for all Batch No 2 CIS, with full permission sets that allow the End User to fully utilise the TDCIS provided capability</t>
  </si>
  <si>
    <t>Manufacture, build, assemble and/or make ready and configure all Batch No 2 Modules and Systems in readiness for FAT</t>
  </si>
  <si>
    <t>Conduct and Certify Batch No 2 Factory Acceptance Test (FAT); reporting progress to Purchaser</t>
  </si>
  <si>
    <t>Provide 'As-Built' System Design Documentation that supports the Batch No 2 Delivery; hard copy and e-format</t>
  </si>
  <si>
    <t>Provide 'As-Built' User, Operations &amp; Maintainer Documentation that supports the Batch No 2 Delivery; hard copy and e-format</t>
  </si>
  <si>
    <t>Provide 'As-Built' Reference Information and Engineering Drawings that supports the Batch No 2 Delivery; hard copy and e-format</t>
  </si>
  <si>
    <t>Provide all Batch No 2 Assets with NATO Codification</t>
  </si>
  <si>
    <t>Provide Batch No 2 Certificate Of Conformity to the Purchser</t>
  </si>
  <si>
    <t>Deliver to the customer site, all Batch No 2  Node Types, Non-CIS, Software and Ancillaries; with a Batch No 2 MDL</t>
  </si>
  <si>
    <t>Implement a 2-Year Warranty on Batch No 1, First articles for 2 years following FSA</t>
  </si>
  <si>
    <t>Implement a 2-Year Warranty  on Batch No 3, First articles for 2 years following FSA</t>
  </si>
  <si>
    <t xml:space="preserve">CLIN 10 - Option No 1 Cyber Development Nodes (Spare Nodes) </t>
  </si>
  <si>
    <t>CLIN 11 - Option No 2 Provide &amp; Ship Batch No 3 Production Units</t>
  </si>
  <si>
    <t>Supply with full documentation the Batch No 3 Shelter Node Types, Non-CIS, Software and Ancillaries ready for FAT</t>
  </si>
  <si>
    <t>Supply all renewable and perpetual licensing for all Batch No 3 CIS, with full permission sets that allow the End User to fully utilise the TDCIS provided capability</t>
  </si>
  <si>
    <t>Manufacture, build, assemble and/or make ready and configure all Batch No 3 Modules and Systems in readiness for FAT</t>
  </si>
  <si>
    <t>Conduct and Certify Batch No 3 Factory Acceptance Test (FAT); reporting progress to Purchaser</t>
  </si>
  <si>
    <t>Provide 'As-Built' System Design Documentation that supports the Batch No 3 Delivery; hard copy and e-format</t>
  </si>
  <si>
    <t>Provide 'As-Built' User &amp; Maintainer Documentation that supports the Batch No 3 Delivery; hard copy and e-format</t>
  </si>
  <si>
    <t>Provide 'As-Built' Reference Information and Engineering Drawings that supports the Batch No 3 Delivery; hard copy and e-format</t>
  </si>
  <si>
    <t>Provide all Batch No 3 Assets with NATO Codification</t>
  </si>
  <si>
    <t>Provide Batch No 3 Certificate Of Conformity to the Purchser</t>
  </si>
  <si>
    <t>Deliver to the PRT all Batch No 3 Shelter Node Types, Non-CIS, Software and Ancillaries; with a Batch No 3 MDL</t>
  </si>
  <si>
    <t>CLIN 12 - Option No 3 Provide In Service Support Extension</t>
  </si>
  <si>
    <t>NCIA, Mons Office</t>
  </si>
  <si>
    <t>Event &amp; Report</t>
  </si>
  <si>
    <t>EDC + 6 weeks</t>
  </si>
  <si>
    <t>EDC + 3 weeks</t>
  </si>
  <si>
    <t>EDC + 33 weeks</t>
  </si>
  <si>
    <t>EDC + 12 weeks</t>
  </si>
  <si>
    <t>EDC + 21 weeks</t>
  </si>
  <si>
    <t>EDC + 82 weeks</t>
  </si>
  <si>
    <t>EDC + 87 weeks</t>
  </si>
  <si>
    <t>EDC + 106 weeks</t>
  </si>
  <si>
    <t>EDC + 10 weeks</t>
  </si>
  <si>
    <t>EDC + 64 weeks</t>
  </si>
  <si>
    <t>EDC + 36 weeks</t>
  </si>
  <si>
    <t>EDC + 38 weeks</t>
  </si>
  <si>
    <t>EDC + 66 weeks</t>
  </si>
  <si>
    <t>EDC + 74 weeks</t>
  </si>
  <si>
    <t>EDC + 79 weeks</t>
  </si>
  <si>
    <t>EDC + 95 weeks</t>
  </si>
  <si>
    <t>EDC + 65 weeks</t>
  </si>
  <si>
    <t>EDC + 72 weeks</t>
  </si>
  <si>
    <t>EDC + 9 weeks</t>
  </si>
  <si>
    <t>EDC + 86 weeks</t>
  </si>
  <si>
    <t>EDC + 20 weeks</t>
  </si>
  <si>
    <t>EDC + 90 weeks</t>
  </si>
  <si>
    <t>EDC + 102 weeks</t>
  </si>
  <si>
    <t>EDC + 168 weeks</t>
  </si>
  <si>
    <t>EDC + 97 weeks</t>
  </si>
  <si>
    <t>EDC + 142 weeks</t>
  </si>
  <si>
    <t>EDC + 203 weeks</t>
  </si>
  <si>
    <t>EDC + 98 weeks</t>
  </si>
  <si>
    <t>EDC + 17 weeks</t>
  </si>
  <si>
    <t>EDC + 234 weeks</t>
  </si>
  <si>
    <t>EDC + 206 weeks</t>
  </si>
  <si>
    <t>EDC + 150 weeks</t>
  </si>
  <si>
    <t>EDC + 210 weeks</t>
  </si>
  <si>
    <t>EDC + 146 weeks</t>
  </si>
  <si>
    <t>Required Completion Date</t>
  </si>
  <si>
    <t>Optional Comments</t>
  </si>
  <si>
    <t>Total Firm Fixed Price - Base Contract + Evaluated Options + Non-Evaluated Options</t>
  </si>
  <si>
    <t>Grand Total Firm fixed Price - Base Contract + Evaluated Options + Non-Evaluated Options</t>
  </si>
  <si>
    <t>Total Firm Fixed Price Non-Evaluated Options</t>
  </si>
  <si>
    <t>CLIN 12</t>
  </si>
  <si>
    <t>Warranty Cyber Development (Spare) nodes to all aspects of CLIN 1 &amp; 2 (2 years)</t>
  </si>
  <si>
    <t>Warranty</t>
  </si>
  <si>
    <t>Total Firm Fixed Price- Base Contract = CLIN 10.2</t>
  </si>
  <si>
    <t>Total of CLIN 10.2 should be equal to CLIN 10.2 in CLIN Summary tab</t>
  </si>
  <si>
    <t>Total Firm Fixed Price- Base Contract = CLIN 10.1</t>
  </si>
  <si>
    <t>Total of CLIN 10.1 should be equal to CLIN 10.1 in CLIN Summary tab</t>
  </si>
  <si>
    <t xml:space="preserve">Declare profit %  =&gt;  </t>
  </si>
  <si>
    <t>&lt;= Declare Currency</t>
  </si>
  <si>
    <t>2.2.1.1</t>
  </si>
  <si>
    <t>2.2.1.1.1</t>
  </si>
  <si>
    <t>2.2.1.1.1.1</t>
  </si>
  <si>
    <t>2.2.1.1.1.2</t>
  </si>
  <si>
    <t>2.2.1.1.2</t>
  </si>
  <si>
    <t>2.2.1.1.2.1</t>
  </si>
  <si>
    <t>2.2.1.1.2.2</t>
  </si>
  <si>
    <t>2.2.1.1.2.3</t>
  </si>
  <si>
    <t>2.2.1.1.2.4</t>
  </si>
  <si>
    <t>2.2.1.1.2.5</t>
  </si>
  <si>
    <t>2.2.1.1.2.6</t>
  </si>
  <si>
    <t>2.2.1.1.2.7</t>
  </si>
  <si>
    <t>2.2.1.1.3</t>
  </si>
  <si>
    <t>2.2.1.1.3.1</t>
  </si>
  <si>
    <t>2.2.1.1.3.2</t>
  </si>
  <si>
    <t>2.2.1.1.3.3</t>
  </si>
  <si>
    <t>2.2.1.1.3.4</t>
  </si>
  <si>
    <t>2.2.1.1.3.5</t>
  </si>
  <si>
    <t>2.2.1.1.3.6</t>
  </si>
  <si>
    <t>2.2.1.1.4</t>
  </si>
  <si>
    <t>2.2.1.1.4.1</t>
  </si>
  <si>
    <t>2.2.1.2</t>
  </si>
  <si>
    <t>2.2.1.2.1</t>
  </si>
  <si>
    <t>2.2.1.2.1.1</t>
  </si>
  <si>
    <t>2.2.1.2.1.2</t>
  </si>
  <si>
    <t>2.2.1.2.1.3</t>
  </si>
  <si>
    <t>2.2.1.2.1.4</t>
  </si>
  <si>
    <t>2.2.1.2.1.5</t>
  </si>
  <si>
    <t>2.2.1.2.1.6</t>
  </si>
  <si>
    <t>2.2.1.2.1.7</t>
  </si>
  <si>
    <t>2.2.1.2.1.8</t>
  </si>
  <si>
    <t>2.2.1.2.1.9</t>
  </si>
  <si>
    <t>2.2.1.2.1.10</t>
  </si>
  <si>
    <t>2.2.1.2.1.11</t>
  </si>
  <si>
    <t>2.2.1.2.1.12</t>
  </si>
  <si>
    <t>2.2.1.2.1.13</t>
  </si>
  <si>
    <t>2.2.1.2.1.14</t>
  </si>
  <si>
    <t>2.2.1.2.1.15</t>
  </si>
  <si>
    <t>2.2.1.2.2</t>
  </si>
  <si>
    <t>2.2.1.2.2.1</t>
  </si>
  <si>
    <t>2.2.1.2.2.2</t>
  </si>
  <si>
    <t>2.2.1.2.2.3</t>
  </si>
  <si>
    <t>2.2.1.2.2.4</t>
  </si>
  <si>
    <t>2.2.1.2.2.5</t>
  </si>
  <si>
    <t>2.2.1.2.2.6</t>
  </si>
  <si>
    <t>2.2.1.2.2.7</t>
  </si>
  <si>
    <t>2.2.1.2.2.8</t>
  </si>
  <si>
    <t>2.2.1.2.2.9</t>
  </si>
  <si>
    <t>2.2.1.2.2.10</t>
  </si>
  <si>
    <t>2.2.1.2.2.11</t>
  </si>
  <si>
    <t>2.2.1.2.2.12</t>
  </si>
  <si>
    <t>2.2.1.2.2.13</t>
  </si>
  <si>
    <t>2.2.1.2.2.14</t>
  </si>
  <si>
    <t>2.2.1.2.2.15</t>
  </si>
  <si>
    <t>2.2.1.2.3</t>
  </si>
  <si>
    <t>2.2.1.2.3.2</t>
  </si>
  <si>
    <t>2.2.1.2.3.3</t>
  </si>
  <si>
    <t>2.2.1.2.3.4</t>
  </si>
  <si>
    <t>2.2.1.2.3.5</t>
  </si>
  <si>
    <t>2.2.1.2.3.6</t>
  </si>
  <si>
    <t>2.2.1.2.3.7</t>
  </si>
  <si>
    <t>2.2.1.2.4</t>
  </si>
  <si>
    <t>2.2.1.2.4.1</t>
  </si>
  <si>
    <t>2.2.1.2.5</t>
  </si>
  <si>
    <t>2.2.1.2.5.1</t>
  </si>
  <si>
    <t>2.2.1.2.5.2</t>
  </si>
  <si>
    <t>2.2.1.2.5.3</t>
  </si>
  <si>
    <t>2.2.1.2.5.4</t>
  </si>
  <si>
    <t>2.2.1.2.5.5</t>
  </si>
  <si>
    <t>2.2.1.2.5.6</t>
  </si>
  <si>
    <t>2.2.1.2.6</t>
  </si>
  <si>
    <t>2.2.1.2.6.1</t>
  </si>
  <si>
    <t>2.2.1.2.6.2</t>
  </si>
  <si>
    <t>2.2.1.2.6.3</t>
  </si>
  <si>
    <t>2.2.1.2.7</t>
  </si>
  <si>
    <t>2.2.1.2.7.1</t>
  </si>
  <si>
    <t>2.2.1.2.7.2</t>
  </si>
  <si>
    <t>2.2.1.2.7.3</t>
  </si>
  <si>
    <t>2.2.1.2.8</t>
  </si>
  <si>
    <t>2.2.1.2.8.1</t>
  </si>
  <si>
    <t>2.2.1.2.8.2</t>
  </si>
  <si>
    <t>2.2.1.2.8.3</t>
  </si>
  <si>
    <t>2.2.1.2.8.4</t>
  </si>
  <si>
    <t>2.2.1.2.9</t>
  </si>
  <si>
    <t>2.2.1.2.9.1</t>
  </si>
  <si>
    <t>2.2.1.2.9.2</t>
  </si>
  <si>
    <t>2.2.1.2.10.1</t>
  </si>
  <si>
    <t>2.2.1.2.10.2</t>
  </si>
  <si>
    <t>2.2.1.2.10.3</t>
  </si>
  <si>
    <t>2.2.1.2.11</t>
  </si>
  <si>
    <t>2.2.1.2.11.1</t>
  </si>
  <si>
    <t>2.2.1.2.11.2</t>
  </si>
  <si>
    <t>2.2.1.2.12</t>
  </si>
  <si>
    <t>2.2.1.2.12.1</t>
  </si>
  <si>
    <t>2.2.1.2.12.2</t>
  </si>
  <si>
    <t>2.2.1.2.12.3</t>
  </si>
  <si>
    <t>2.2.1.2.12.4</t>
  </si>
  <si>
    <t>2.2.1.2.12.5</t>
  </si>
  <si>
    <t>2.2.1.3</t>
  </si>
  <si>
    <t>2.2.1.3.1</t>
  </si>
  <si>
    <t>2.2.1.3.1.1</t>
  </si>
  <si>
    <t>2.2.1.3.1.2</t>
  </si>
  <si>
    <t>2.2.1.3.1.3</t>
  </si>
  <si>
    <t>2.2.1.3.1.4</t>
  </si>
  <si>
    <t>2.2.1.3.1.5</t>
  </si>
  <si>
    <t>2.2.1.3.1.6</t>
  </si>
  <si>
    <t>2.2.1.3.1.7</t>
  </si>
  <si>
    <t>2.2.1.3.1.8</t>
  </si>
  <si>
    <t>2.2.1.3.1.9</t>
  </si>
  <si>
    <t>2.2.1.3.1.10</t>
  </si>
  <si>
    <t>2.2.1.3.1.11</t>
  </si>
  <si>
    <t>2.2.1.3.1.12</t>
  </si>
  <si>
    <t>2.2.1.3.1.13</t>
  </si>
  <si>
    <t>2.2.1.3.1.14</t>
  </si>
  <si>
    <t>2.2.1.3.1.15</t>
  </si>
  <si>
    <t>2.2.1.3.2</t>
  </si>
  <si>
    <t>2.2.1.3.2.1</t>
  </si>
  <si>
    <t>2.2.1.3.2.2</t>
  </si>
  <si>
    <t>2.2.1.3.2.3</t>
  </si>
  <si>
    <t>2.2.1.3.2.4</t>
  </si>
  <si>
    <t>2.2.1.3.2.5</t>
  </si>
  <si>
    <t>2.2.1.3.2.6</t>
  </si>
  <si>
    <t>2.2.1.3.2.7</t>
  </si>
  <si>
    <t>2.2.1.3.2.8</t>
  </si>
  <si>
    <t>2.2.1.3.2.9</t>
  </si>
  <si>
    <t>2.2.1.3.2.10</t>
  </si>
  <si>
    <t>2.2.1.3.2.11</t>
  </si>
  <si>
    <t>2.2.1.3.2.12</t>
  </si>
  <si>
    <t>2.2.1.3.2.13</t>
  </si>
  <si>
    <t>2.2.1.3.2.14</t>
  </si>
  <si>
    <t>2.2.1.3.2.15</t>
  </si>
  <si>
    <t>2.2.1.3.3</t>
  </si>
  <si>
    <t>2.2.1.3.3.1</t>
  </si>
  <si>
    <t>2.2.1.3.3.2</t>
  </si>
  <si>
    <t>2.2.1.3.3.3</t>
  </si>
  <si>
    <t>2.2.1.3.3.4</t>
  </si>
  <si>
    <t>2.2.1.3.3.5</t>
  </si>
  <si>
    <t>2.2.1.3.3.6</t>
  </si>
  <si>
    <t>2.2.1.3.3.7</t>
  </si>
  <si>
    <t>2.2.1.3.3.8</t>
  </si>
  <si>
    <t>2.2.1.3.4</t>
  </si>
  <si>
    <t>2.2.1.3.4.1</t>
  </si>
  <si>
    <t>2.2.1.3.5</t>
  </si>
  <si>
    <t>2.2.1.3.5.1</t>
  </si>
  <si>
    <t>2.2.1.3.5.2</t>
  </si>
  <si>
    <t>2.2.1.3.5.3</t>
  </si>
  <si>
    <t>2.2.1.3.5.4</t>
  </si>
  <si>
    <t>2.2.1.3.5.5</t>
  </si>
  <si>
    <t>2.2.1.3.5.6</t>
  </si>
  <si>
    <t>2.2.1.3.5.7</t>
  </si>
  <si>
    <t>2.2.1.3.5.8</t>
  </si>
  <si>
    <t>2.2.1.3.6</t>
  </si>
  <si>
    <t>2.2.1.3.6.1</t>
  </si>
  <si>
    <t>2.2.1.3.6.2</t>
  </si>
  <si>
    <t>2.2.1.3.6.3</t>
  </si>
  <si>
    <t>2.2.1.3.7</t>
  </si>
  <si>
    <t>2.2.1.3.7.1</t>
  </si>
  <si>
    <t>2.2.1.3.7.2</t>
  </si>
  <si>
    <t>2.2.1.3.7.3</t>
  </si>
  <si>
    <t>2.2.1.3.8</t>
  </si>
  <si>
    <t>2.2.1.3.8.1</t>
  </si>
  <si>
    <t>2.2.1.3.8.2</t>
  </si>
  <si>
    <t>2.2.1.3.8.3</t>
  </si>
  <si>
    <t>2.2.1.3.8.4</t>
  </si>
  <si>
    <t>2.2.1.3.9</t>
  </si>
  <si>
    <t>2.2.1.3.9.1</t>
  </si>
  <si>
    <t>2.2.1.3.9.2</t>
  </si>
  <si>
    <t>2.2.1.3.10.1</t>
  </si>
  <si>
    <t>2.2.1.3.10.2</t>
  </si>
  <si>
    <t>2.2.1.3.10.3</t>
  </si>
  <si>
    <t>2.2.1.3.11</t>
  </si>
  <si>
    <t>2.2.1.3.11.1</t>
  </si>
  <si>
    <t>2.2.1.3.12</t>
  </si>
  <si>
    <t>2.2.1.3.12.1</t>
  </si>
  <si>
    <t>2.2.1.3.12.2</t>
  </si>
  <si>
    <t>2.2.1.3.12.3</t>
  </si>
  <si>
    <t>2.2.1.3.12.4</t>
  </si>
  <si>
    <t>2.2.1.3.12.5</t>
  </si>
  <si>
    <t>2.2.1.4</t>
  </si>
  <si>
    <t>2.2.1.4.1</t>
  </si>
  <si>
    <t>2.2.1.4.1.1</t>
  </si>
  <si>
    <t>2.2.1.4.1.2</t>
  </si>
  <si>
    <t>2.2.1.4.1.3</t>
  </si>
  <si>
    <t>2.2.1.4.1.4</t>
  </si>
  <si>
    <t>2.2.1.4.1.5</t>
  </si>
  <si>
    <t>2.2.1.4.1.6</t>
  </si>
  <si>
    <t>2.2.1.4.1.7</t>
  </si>
  <si>
    <t>2.2.1.4.1.8</t>
  </si>
  <si>
    <t>2.2.1.4.1.9</t>
  </si>
  <si>
    <t>2.2.1.4.1.10</t>
  </si>
  <si>
    <t>2.2.1.4.1.11</t>
  </si>
  <si>
    <t>2.2.1.4.1.12</t>
  </si>
  <si>
    <t>2.2.1.4.1.13</t>
  </si>
  <si>
    <t>2.2.1.4.1.14</t>
  </si>
  <si>
    <t>2.2.1.4.1.15</t>
  </si>
  <si>
    <t>2.2.1.4.2</t>
  </si>
  <si>
    <t>2.2.1.4.2.1</t>
  </si>
  <si>
    <t>2.2.1.4.2.3</t>
  </si>
  <si>
    <t>2.2.1.4.2.4</t>
  </si>
  <si>
    <t>2.2.1.4.2.6</t>
  </si>
  <si>
    <t>2.2.1.4.3</t>
  </si>
  <si>
    <t>2.2.1.4.3.1</t>
  </si>
  <si>
    <t>2.2.1.4.4</t>
  </si>
  <si>
    <t>2.2.1.4.4.1</t>
  </si>
  <si>
    <t>2.2.1.4.4.2</t>
  </si>
  <si>
    <t>2.2.1.4.4.3</t>
  </si>
  <si>
    <t>2.2.1.4.4.5</t>
  </si>
  <si>
    <t>2.2.1.4.5</t>
  </si>
  <si>
    <t>2.2.1.4.5.1</t>
  </si>
  <si>
    <t>2.2.1.4.5.2</t>
  </si>
  <si>
    <t>2.2.1.4.5.3</t>
  </si>
  <si>
    <t>2.2.1.4.6</t>
  </si>
  <si>
    <t>2.2.1.4.6.1</t>
  </si>
  <si>
    <t>2.2.1.4.6.2</t>
  </si>
  <si>
    <t>2.2.1.4.7</t>
  </si>
  <si>
    <t>2.2.1.4.7.1</t>
  </si>
  <si>
    <t>2.2.1.4.7.2</t>
  </si>
  <si>
    <t>2.2.1.4.7.3</t>
  </si>
  <si>
    <t>2.2.1.4.8</t>
  </si>
  <si>
    <t>2.2.1.4.8.1</t>
  </si>
  <si>
    <t>2.2.1.4.9</t>
  </si>
  <si>
    <t>2.2.1.4.9.1</t>
  </si>
  <si>
    <t>2.2.1.4.9.2</t>
  </si>
  <si>
    <t>2.2.1.4.10.1</t>
  </si>
  <si>
    <t>2.2.1.4.11</t>
  </si>
  <si>
    <t>2.2.1.4.11.1</t>
  </si>
  <si>
    <t>2.2.1.4.11.2</t>
  </si>
  <si>
    <t>2.2.1.4.11.3</t>
  </si>
  <si>
    <t>2.2.1.4.11.4</t>
  </si>
  <si>
    <t>2.2.1.5</t>
  </si>
  <si>
    <t>2.2.1.5.1</t>
  </si>
  <si>
    <t>2.2.1.5.1.1</t>
  </si>
  <si>
    <t>2.2.1.5.1.2</t>
  </si>
  <si>
    <t>2.2.1.5.1.3</t>
  </si>
  <si>
    <t>2.2.1.5.1.4</t>
  </si>
  <si>
    <t>2.2.1.5.1.5</t>
  </si>
  <si>
    <t>2.2.1.5.1.6</t>
  </si>
  <si>
    <t>2.2.1.5.1.7</t>
  </si>
  <si>
    <t>2.2.1.5.1.8</t>
  </si>
  <si>
    <t>2.2.1.5.1.9</t>
  </si>
  <si>
    <t>2.2.1.5.1.10</t>
  </si>
  <si>
    <t>2.2.1.5.1.11</t>
  </si>
  <si>
    <t>2.2.1.5.1.12</t>
  </si>
  <si>
    <t>2.2.1.5.1.13</t>
  </si>
  <si>
    <t>2.2.1.5.1.14</t>
  </si>
  <si>
    <t>2.2.1.5.1.15</t>
  </si>
  <si>
    <t>2.2.1.5.2</t>
  </si>
  <si>
    <t>2.2.1.5.2.2</t>
  </si>
  <si>
    <t>2.2.1.5.3</t>
  </si>
  <si>
    <t>2.2.1.5.3.1</t>
  </si>
  <si>
    <t>2.2.1.5.4</t>
  </si>
  <si>
    <t>2.2.1.5.4.1</t>
  </si>
  <si>
    <t>2.2.1.5.4.2</t>
  </si>
  <si>
    <t>2.2.1.5.5</t>
  </si>
  <si>
    <t>2.2.1.5.5.1</t>
  </si>
  <si>
    <t>2.2.1.5.5.2</t>
  </si>
  <si>
    <t>2.2.1.5.6</t>
  </si>
  <si>
    <t>2.2.1.5.6.1</t>
  </si>
  <si>
    <t>2.2.1.5.7</t>
  </si>
  <si>
    <t>2.2.1.5.7.1</t>
  </si>
  <si>
    <t>2.2.1.5.7.2</t>
  </si>
  <si>
    <t>2.2.1.6</t>
  </si>
  <si>
    <t>2.2.1.6.1</t>
  </si>
  <si>
    <t>2.2.1.6.1.1</t>
  </si>
  <si>
    <t>2.2.1.6.1.2</t>
  </si>
  <si>
    <t>2.2.1.6.1.3</t>
  </si>
  <si>
    <t>2.2.1.6.1.4</t>
  </si>
  <si>
    <t>2.2.1.6.1.5</t>
  </si>
  <si>
    <t>2.2.1.6.1.6</t>
  </si>
  <si>
    <t>2.2.1.6.1.7</t>
  </si>
  <si>
    <t>2.2.1.6.1.8</t>
  </si>
  <si>
    <t>2.2.1.6.1.9</t>
  </si>
  <si>
    <t>2.2.1.6.1.10</t>
  </si>
  <si>
    <t>2.2.1.6.1.11</t>
  </si>
  <si>
    <t>2.2.1.6.1.12</t>
  </si>
  <si>
    <t>2.2.1.6.1.13</t>
  </si>
  <si>
    <t>2.2.1.6.1.14</t>
  </si>
  <si>
    <t>2.2.1.6.1.15</t>
  </si>
  <si>
    <t>2.2.1.6.2</t>
  </si>
  <si>
    <t>2.2.1.6.2.4</t>
  </si>
  <si>
    <t>2.2.1.6.2.5</t>
  </si>
  <si>
    <t>2.2.1.6.3</t>
  </si>
  <si>
    <t>2.2.1.6.3.1</t>
  </si>
  <si>
    <t>2.2.1.6.4</t>
  </si>
  <si>
    <t>2.2.1.6.4.1</t>
  </si>
  <si>
    <t>2.2.1.6.4.2</t>
  </si>
  <si>
    <t>2.2.1.6.4.5</t>
  </si>
  <si>
    <t>2.2.1.6.5</t>
  </si>
  <si>
    <t>2.2.1.6.5.1</t>
  </si>
  <si>
    <t>2.2.1.6.5.2</t>
  </si>
  <si>
    <t>2.2.1.6.6</t>
  </si>
  <si>
    <t>2.2.1.6.6.1</t>
  </si>
  <si>
    <t>2.2.1.6.7</t>
  </si>
  <si>
    <t>2.2.1.6.7.1</t>
  </si>
  <si>
    <t>2.2.1.6.7.2</t>
  </si>
  <si>
    <t>2.2.1.7</t>
  </si>
  <si>
    <t>2.2.1.7.1</t>
  </si>
  <si>
    <t>2.2.1.7.1.1</t>
  </si>
  <si>
    <t>2.2.1.7.1.2</t>
  </si>
  <si>
    <t>2.2.1.7.1.3</t>
  </si>
  <si>
    <t>2.2.1.7.1.4</t>
  </si>
  <si>
    <t>2.2.1.7.1.5</t>
  </si>
  <si>
    <t>2.2.1.7.1.6</t>
  </si>
  <si>
    <t>2.2.1.7.1.7</t>
  </si>
  <si>
    <t>2.2.1.7.1.8</t>
  </si>
  <si>
    <t>2.2.1.7.1.9</t>
  </si>
  <si>
    <t>2.2.1.7.1.10</t>
  </si>
  <si>
    <t>2.2.1.7.1.11</t>
  </si>
  <si>
    <t>2.2.1.7.1.12</t>
  </si>
  <si>
    <t>2.2.1.7.1.13</t>
  </si>
  <si>
    <t>2.2.1.7.1.14</t>
  </si>
  <si>
    <t>2.2.1.7.1.15</t>
  </si>
  <si>
    <t>2.2.1.7.1.16</t>
  </si>
  <si>
    <t>2.2.1.7.1.17</t>
  </si>
  <si>
    <t>2.2.1.7.2</t>
  </si>
  <si>
    <t>2.2.1.7.2.1</t>
  </si>
  <si>
    <t>2.2.1.7.2.2</t>
  </si>
  <si>
    <t>2.2.1.7.2.3</t>
  </si>
  <si>
    <t>2.2.1.7.2.4</t>
  </si>
  <si>
    <t>2.2.1.7.2.5</t>
  </si>
  <si>
    <t>2.2.1.7.2.6</t>
  </si>
  <si>
    <t>2.2.1.7.2.7</t>
  </si>
  <si>
    <t>2.2.1.7.2.8</t>
  </si>
  <si>
    <t>2.2.1.7.2.9</t>
  </si>
  <si>
    <t>2.2.1.7.2.10</t>
  </si>
  <si>
    <t>2.2.1.7.2.11</t>
  </si>
  <si>
    <t>2.2.1.7.2.12</t>
  </si>
  <si>
    <t>2.2.1.7.2.13</t>
  </si>
  <si>
    <t>2.2.1.7.2.14</t>
  </si>
  <si>
    <t>2.2.1.7.2.15</t>
  </si>
  <si>
    <t>2.2.1.7.2.16</t>
  </si>
  <si>
    <t>2.2.1.7.2.17</t>
  </si>
  <si>
    <t>2.2.1.8</t>
  </si>
  <si>
    <t>2.2.1.8.1</t>
  </si>
  <si>
    <t>2.2.1.8.1.1</t>
  </si>
  <si>
    <t>2.2.1.8.1.2</t>
  </si>
  <si>
    <t>2.2.1.8.1.3</t>
  </si>
  <si>
    <t>2.2.1.8.1.4</t>
  </si>
  <si>
    <t>2.2.1.8.1.5</t>
  </si>
  <si>
    <t>2.2.1.8.1.6</t>
  </si>
  <si>
    <t>2.2.1.8.1.7</t>
  </si>
  <si>
    <t>2.2.1.8.1.8</t>
  </si>
  <si>
    <t>2.2.1.8.1.9</t>
  </si>
  <si>
    <t>2.2.1.8.1.10</t>
  </si>
  <si>
    <t>2.2.1.8.1.11</t>
  </si>
  <si>
    <t>2.2.1.8.1.12</t>
  </si>
  <si>
    <t>2.2.1.8.1.13</t>
  </si>
  <si>
    <t>2.2.1.8.1.14</t>
  </si>
  <si>
    <t>2.2.1.8.1.15</t>
  </si>
  <si>
    <t>2.2.1.8.2</t>
  </si>
  <si>
    <t>2.2.1.8.2.2</t>
  </si>
  <si>
    <t>2.2.1.8.2.3</t>
  </si>
  <si>
    <t>2.2.1.8.3</t>
  </si>
  <si>
    <t>2.2.1.8.3.1</t>
  </si>
  <si>
    <t>2.2.1.8.4</t>
  </si>
  <si>
    <t>2.2.1.8.4.1</t>
  </si>
  <si>
    <t>2.2.1.8.4.2</t>
  </si>
  <si>
    <t>2.2.1.8.4.3</t>
  </si>
  <si>
    <t>2.2.1.8.4.5</t>
  </si>
  <si>
    <t>2.2.1.8.4.6</t>
  </si>
  <si>
    <t>2.2.1.8.4.7</t>
  </si>
  <si>
    <t>2.2.1.8.5</t>
  </si>
  <si>
    <t>2.2.1.8.5.1</t>
  </si>
  <si>
    <t>2.2.1.8.5.2</t>
  </si>
  <si>
    <t>2.2.1.8.5.3</t>
  </si>
  <si>
    <t>2.2.1.8.6</t>
  </si>
  <si>
    <t>2.2.1.8.6.1</t>
  </si>
  <si>
    <t>2.2.1.8.6.2</t>
  </si>
  <si>
    <t>2.2.1.8.7</t>
  </si>
  <si>
    <t>2.2.1.8.7.1</t>
  </si>
  <si>
    <t>2.2.1.8.7.2</t>
  </si>
  <si>
    <t>2.2.1.8.7.3</t>
  </si>
  <si>
    <t>2.2.1.8.9</t>
  </si>
  <si>
    <t>2.2.1.8.9.1</t>
  </si>
  <si>
    <t>2.2.1.8.10.1</t>
  </si>
  <si>
    <t>2.2.1.9</t>
  </si>
  <si>
    <t>2.2.1.9.1</t>
  </si>
  <si>
    <t>2.2.1.9.1.1</t>
  </si>
  <si>
    <t>2.2.1.9.1.2</t>
  </si>
  <si>
    <t>2.2.1.9.1.3</t>
  </si>
  <si>
    <t>2.2.1.9.1.4</t>
  </si>
  <si>
    <t>2.2.1.9.1.5</t>
  </si>
  <si>
    <t>2.2.1.9.1.6</t>
  </si>
  <si>
    <t>2.2.1.9.1.7</t>
  </si>
  <si>
    <t>2.2.1.9.2</t>
  </si>
  <si>
    <t>2.2.1.9.2.1</t>
  </si>
  <si>
    <t>2.2.1.9.2.2</t>
  </si>
  <si>
    <t>2.2.1.9.2.3</t>
  </si>
  <si>
    <t>2.2.1.9.2.4</t>
  </si>
  <si>
    <t>2.2.1.9.2.5</t>
  </si>
  <si>
    <t>2.2.1.9.3</t>
  </si>
  <si>
    <t>2.2.1.9.3.2</t>
  </si>
  <si>
    <t>2.2.1.2.3.1</t>
  </si>
  <si>
    <t>2.2.1.2.6.4</t>
  </si>
  <si>
    <t>2.2.1.3.3.9</t>
  </si>
  <si>
    <t>2.2.1.3.11.2</t>
  </si>
  <si>
    <t>2.2.1.4.2.2</t>
  </si>
  <si>
    <t>2.2.1.4.2.5</t>
  </si>
  <si>
    <t>2.2.1.4.4.4</t>
  </si>
  <si>
    <t>2.2.1.5.2.1</t>
  </si>
  <si>
    <t>2.2.1.5.2.3</t>
  </si>
  <si>
    <t>2.2.1.5.2.4</t>
  </si>
  <si>
    <t>2.2.1.5.4.3</t>
  </si>
  <si>
    <t>2.2.1.6.2.1</t>
  </si>
  <si>
    <t>2.2.1.6.2.2</t>
  </si>
  <si>
    <t>2.2.1.6.2.3</t>
  </si>
  <si>
    <t>2.2.1.6.4.3</t>
  </si>
  <si>
    <t>2.2.1.6.4.4</t>
  </si>
  <si>
    <t>2.2.1.8.2.1</t>
  </si>
  <si>
    <t>2.2.1.8.2.4</t>
  </si>
  <si>
    <t>2.2.1.8.2.5</t>
  </si>
  <si>
    <t>2.2.1.8.4.4</t>
  </si>
  <si>
    <t>2.2.1.9.3.1</t>
  </si>
  <si>
    <t>CLIN 7.3</t>
  </si>
  <si>
    <t>7.3.1.2</t>
  </si>
  <si>
    <t>7.3.1.2.1</t>
  </si>
  <si>
    <t>7.3.1.2.2</t>
  </si>
  <si>
    <t>7.3.1.2.3</t>
  </si>
  <si>
    <t>7.3.1.2.4</t>
  </si>
  <si>
    <t>7.3.1.2.5</t>
  </si>
  <si>
    <t>7.3.1.2.6</t>
  </si>
  <si>
    <t>7.3.1.3</t>
  </si>
  <si>
    <t>7.3.1.3.1</t>
  </si>
  <si>
    <t>7.3.2.1</t>
  </si>
  <si>
    <t>7.3.2.1.1</t>
  </si>
  <si>
    <t>7.3.2.1.2</t>
  </si>
  <si>
    <t>7.3.2.1.3</t>
  </si>
  <si>
    <t>7.3.2.1.4</t>
  </si>
  <si>
    <t>7.3.2.1.5</t>
  </si>
  <si>
    <t>7.3.2.1.6</t>
  </si>
  <si>
    <t>7.3.2.1.7</t>
  </si>
  <si>
    <t>7.3.2.1.8</t>
  </si>
  <si>
    <t>7.3.2.1.9</t>
  </si>
  <si>
    <t>7.3.2.1.10</t>
  </si>
  <si>
    <t>7.3.2.1.11</t>
  </si>
  <si>
    <t>7.3.2.1.12</t>
  </si>
  <si>
    <t>7.3.2.1.13</t>
  </si>
  <si>
    <t>7.3.2.1.14</t>
  </si>
  <si>
    <t>7.3.2.1.15</t>
  </si>
  <si>
    <t>7.3.2.2</t>
  </si>
  <si>
    <t>7.3.2.2.1</t>
  </si>
  <si>
    <t>7.3.2.2.2</t>
  </si>
  <si>
    <t>7.3.2.2.3</t>
  </si>
  <si>
    <t>7.3.2.2.4</t>
  </si>
  <si>
    <t>7.3.2.2.5</t>
  </si>
  <si>
    <t>7.3.2.2.6</t>
  </si>
  <si>
    <t>7.3.2.2.7</t>
  </si>
  <si>
    <t>7.3.2.2.8</t>
  </si>
  <si>
    <t>7.3.2.2.9</t>
  </si>
  <si>
    <t>7.3.2.2.10</t>
  </si>
  <si>
    <t>7.3.2.2.11</t>
  </si>
  <si>
    <t>7.3.2.2.12</t>
  </si>
  <si>
    <t>7.3.2.2.13</t>
  </si>
  <si>
    <t>7.3.2.2.14</t>
  </si>
  <si>
    <t>7.3.2.2.15</t>
  </si>
  <si>
    <t>7.3.2.3</t>
  </si>
  <si>
    <t>7.3.2.3.2</t>
  </si>
  <si>
    <t>7.3.2.3.3</t>
  </si>
  <si>
    <t>7.3.2.3.4</t>
  </si>
  <si>
    <t>7.3.2.3.5</t>
  </si>
  <si>
    <t>7.3.2.3.6</t>
  </si>
  <si>
    <t>7.3.2.3.7</t>
  </si>
  <si>
    <t>7.3.2.4</t>
  </si>
  <si>
    <t>7.3.2.4.1</t>
  </si>
  <si>
    <t>7.3.2.5</t>
  </si>
  <si>
    <t>7.3.2.5.1</t>
  </si>
  <si>
    <t>7.3.2.5.2</t>
  </si>
  <si>
    <t>7.3.2.5.3</t>
  </si>
  <si>
    <t>7.3.2.5.4</t>
  </si>
  <si>
    <t>7.3.2.5.5</t>
  </si>
  <si>
    <t>7.3.2.5.6</t>
  </si>
  <si>
    <t>7.3.2.6</t>
  </si>
  <si>
    <t>7.3.2.6.1</t>
  </si>
  <si>
    <t>7.3.2.6.2</t>
  </si>
  <si>
    <t>7.3.2.6.3</t>
  </si>
  <si>
    <t>7.3.2.7</t>
  </si>
  <si>
    <t>7.3.2.7.1</t>
  </si>
  <si>
    <t>7.3.2.7.2</t>
  </si>
  <si>
    <t>7.3.2.7.3</t>
  </si>
  <si>
    <t>7.3.2.8</t>
  </si>
  <si>
    <t>7.3.2.8.1</t>
  </si>
  <si>
    <t>7.3.2.8.2</t>
  </si>
  <si>
    <t>7.3.2.8.3</t>
  </si>
  <si>
    <t>7.3.2.8.4</t>
  </si>
  <si>
    <t>7.3.2.9</t>
  </si>
  <si>
    <t>7.3.2.9.1</t>
  </si>
  <si>
    <t>7.3.2.9.2</t>
  </si>
  <si>
    <t>7.3.2.10.1</t>
  </si>
  <si>
    <t>7.3.2.10.2</t>
  </si>
  <si>
    <t>7.3.2.10.3</t>
  </si>
  <si>
    <t>7.3.2.11</t>
  </si>
  <si>
    <t>7.3.2.13.1</t>
  </si>
  <si>
    <t>7.3.2.13.2</t>
  </si>
  <si>
    <t>7.3.2.12</t>
  </si>
  <si>
    <t>7.3.2.12.1</t>
  </si>
  <si>
    <t>7.3.2.12.2</t>
  </si>
  <si>
    <t>7.3.2.12.3</t>
  </si>
  <si>
    <t>7.3.2.12.4</t>
  </si>
  <si>
    <t>7.3.2.12.5</t>
  </si>
  <si>
    <t>7.3.3.1</t>
  </si>
  <si>
    <t>7.3.3.1.1</t>
  </si>
  <si>
    <t>7.3.3.1.2</t>
  </si>
  <si>
    <t>7.3.3.1.3</t>
  </si>
  <si>
    <t>7.3.3.1.4</t>
  </si>
  <si>
    <t>7.3.3.1.5</t>
  </si>
  <si>
    <t>7.3.3.1.6</t>
  </si>
  <si>
    <t>7.3.3.1.7</t>
  </si>
  <si>
    <t>7.3.3.1.8</t>
  </si>
  <si>
    <t>7.3.3.1.9</t>
  </si>
  <si>
    <t>7.3.3.1.10</t>
  </si>
  <si>
    <t>7.3.3.1.11</t>
  </si>
  <si>
    <t>7.3.3.1.12</t>
  </si>
  <si>
    <t>7.3.3.1.13</t>
  </si>
  <si>
    <t>7.3.3.1.14</t>
  </si>
  <si>
    <t>7.3.3.1.15</t>
  </si>
  <si>
    <t>7.3.3.2</t>
  </si>
  <si>
    <t>7.3.3.2.1</t>
  </si>
  <si>
    <t>7.3.3.2.2</t>
  </si>
  <si>
    <t>7.3.3.2.3</t>
  </si>
  <si>
    <t>7.3.3.2.4</t>
  </si>
  <si>
    <t>7.3.3.2.5</t>
  </si>
  <si>
    <t>7.3.3.2.6</t>
  </si>
  <si>
    <t>7.3.3.2.7</t>
  </si>
  <si>
    <t>7.3.3.2.8</t>
  </si>
  <si>
    <t>7.3.3.2.9</t>
  </si>
  <si>
    <t>7.3.3.2.10</t>
  </si>
  <si>
    <t>7.3.3.2.11</t>
  </si>
  <si>
    <t>7.3.3.2.12</t>
  </si>
  <si>
    <t>7.3.3.2.13</t>
  </si>
  <si>
    <t>7.3.3.2.14</t>
  </si>
  <si>
    <t>7.3.3.2.15</t>
  </si>
  <si>
    <t>7.3.3.3</t>
  </si>
  <si>
    <t>7.3.3.3.1</t>
  </si>
  <si>
    <t>7.3.3.3.2</t>
  </si>
  <si>
    <t>7.3.3.3.3</t>
  </si>
  <si>
    <t>7.3.3.3.4</t>
  </si>
  <si>
    <t>7.3.3.3.5</t>
  </si>
  <si>
    <t>7.3.3.3.6</t>
  </si>
  <si>
    <t>7.3.3.3.7</t>
  </si>
  <si>
    <t>7.3.3.3.8</t>
  </si>
  <si>
    <t>7.3.3.4</t>
  </si>
  <si>
    <t>7.3.3.4.1</t>
  </si>
  <si>
    <t>7.3.3.5</t>
  </si>
  <si>
    <t>7.3.3.5.1</t>
  </si>
  <si>
    <t>7.3.3.5.2</t>
  </si>
  <si>
    <t>7.3.3.5.3</t>
  </si>
  <si>
    <t>7.3.3.5.4</t>
  </si>
  <si>
    <t>7.3.3.5.5</t>
  </si>
  <si>
    <t>7.3.3.5.6</t>
  </si>
  <si>
    <t>7.3.3.5.7</t>
  </si>
  <si>
    <t>7.3.3.5.8</t>
  </si>
  <si>
    <t>7.3.3.6</t>
  </si>
  <si>
    <t>7.3.3.6.1</t>
  </si>
  <si>
    <t>7.3.3.6.2</t>
  </si>
  <si>
    <t>7.3.3.6.3</t>
  </si>
  <si>
    <t>7.3.3.7</t>
  </si>
  <si>
    <t>7.3.3.7.1</t>
  </si>
  <si>
    <t>7.3.3.7.2</t>
  </si>
  <si>
    <t>7.3.3.7.3</t>
  </si>
  <si>
    <t>7.3.3.8</t>
  </si>
  <si>
    <t>7.3.3.8.1</t>
  </si>
  <si>
    <t>7.3.3.8.2</t>
  </si>
  <si>
    <t>7.3.3.8.3</t>
  </si>
  <si>
    <t>7.3.3.8.4</t>
  </si>
  <si>
    <t>7.3.3.9</t>
  </si>
  <si>
    <t>7.3.3.9.1</t>
  </si>
  <si>
    <t>7.3.3.9.2</t>
  </si>
  <si>
    <t>7.3.3.10.1</t>
  </si>
  <si>
    <t>7.3.3.10.2</t>
  </si>
  <si>
    <t>7.3.3.10.3</t>
  </si>
  <si>
    <t>7.3.3.11</t>
  </si>
  <si>
    <t>7.3.3.13.1</t>
  </si>
  <si>
    <t>7.3.3.12</t>
  </si>
  <si>
    <t>7.3.3.12.1</t>
  </si>
  <si>
    <t>7.3.3.12.2</t>
  </si>
  <si>
    <t>7.3.3.12.3</t>
  </si>
  <si>
    <t>7.3.3.12.4</t>
  </si>
  <si>
    <t>7.3.3.12.5</t>
  </si>
  <si>
    <t>7.3.4</t>
  </si>
  <si>
    <t>7.3.4.1</t>
  </si>
  <si>
    <t>7.3.4.1.1</t>
  </si>
  <si>
    <t>7.3.4.1.2</t>
  </si>
  <si>
    <t>7.3.4.1.3</t>
  </si>
  <si>
    <t>7.3.4.1.4</t>
  </si>
  <si>
    <t>7.3.4.1.5</t>
  </si>
  <si>
    <t>7.3.4.1.6</t>
  </si>
  <si>
    <t>7.3.4.1.7</t>
  </si>
  <si>
    <t>7.3.4.1.8</t>
  </si>
  <si>
    <t>7.3.4.1.9</t>
  </si>
  <si>
    <t>7.3.4.1.10</t>
  </si>
  <si>
    <t>7.3.4.1.11</t>
  </si>
  <si>
    <t>7.3.4.1.12</t>
  </si>
  <si>
    <t>7.3.4.1.13</t>
  </si>
  <si>
    <t>7.3.4.1.14</t>
  </si>
  <si>
    <t>7.3.4.1.15</t>
  </si>
  <si>
    <t>7.3.4.2</t>
  </si>
  <si>
    <t>7.3.4.2.1</t>
  </si>
  <si>
    <t>7.3.4.2.3</t>
  </si>
  <si>
    <t>7.3.4.2.4</t>
  </si>
  <si>
    <t>7.3.4.2.6</t>
  </si>
  <si>
    <t>7.3.4.3</t>
  </si>
  <si>
    <t>7.3.4.3.1</t>
  </si>
  <si>
    <t>7.3.4.4</t>
  </si>
  <si>
    <t>7.3.4.4.1</t>
  </si>
  <si>
    <t>7.3.4.4.2</t>
  </si>
  <si>
    <t>7.3.4.4.3</t>
  </si>
  <si>
    <t>7.3.4.4.5</t>
  </si>
  <si>
    <t>7.3.4.5</t>
  </si>
  <si>
    <t>7.3.4.5.1</t>
  </si>
  <si>
    <t>7.3.4.5.2</t>
  </si>
  <si>
    <t>7.3.4.5.3</t>
  </si>
  <si>
    <t>7.3.4.6</t>
  </si>
  <si>
    <t>7.3.4.6.1</t>
  </si>
  <si>
    <t>7.3.4.6.2</t>
  </si>
  <si>
    <t>7.3.4.7</t>
  </si>
  <si>
    <t>7.3.4.7.1</t>
  </si>
  <si>
    <t>7.3.4.7.2</t>
  </si>
  <si>
    <t>7.3.4.7.3</t>
  </si>
  <si>
    <t>7.3.4.8</t>
  </si>
  <si>
    <t>7.3.4.8.1</t>
  </si>
  <si>
    <t>7.3.4.9</t>
  </si>
  <si>
    <t>7.3.4.9.1</t>
  </si>
  <si>
    <t>7.3.4.9.2</t>
  </si>
  <si>
    <t>7.3.4.10.1</t>
  </si>
  <si>
    <t>7.3.4.11</t>
  </si>
  <si>
    <t>7.3.4.13.1</t>
  </si>
  <si>
    <t>7.3.4.13.2</t>
  </si>
  <si>
    <t>7.3.4.13.3</t>
  </si>
  <si>
    <t>7.3.4.13.4</t>
  </si>
  <si>
    <t>7.3.5</t>
  </si>
  <si>
    <t>7.3.5.1</t>
  </si>
  <si>
    <t>7.3.5.1.1</t>
  </si>
  <si>
    <t>7.3.5.1.2</t>
  </si>
  <si>
    <t>7.3.5.1.3</t>
  </si>
  <si>
    <t>7.3.5.1.4</t>
  </si>
  <si>
    <t>7.3.5.1.5</t>
  </si>
  <si>
    <t>7.3.5.1.6</t>
  </si>
  <si>
    <t>7.3.5.1.7</t>
  </si>
  <si>
    <t>7.3.5.1.8</t>
  </si>
  <si>
    <t>7.3.5.1.9</t>
  </si>
  <si>
    <t>7.3.5.1.10</t>
  </si>
  <si>
    <t>7.3.5.1.11</t>
  </si>
  <si>
    <t>7.3.5.1.12</t>
  </si>
  <si>
    <t>7.3.5.1.13</t>
  </si>
  <si>
    <t>7.3.5.1.14</t>
  </si>
  <si>
    <t>7.3.5.1.15</t>
  </si>
  <si>
    <t>7.3.5.2</t>
  </si>
  <si>
    <t>7.3.5.2.2</t>
  </si>
  <si>
    <t>7.3.5.3</t>
  </si>
  <si>
    <t>7.3.5.3.1</t>
  </si>
  <si>
    <t>7.3.5.4</t>
  </si>
  <si>
    <t>7.3.5.4.1</t>
  </si>
  <si>
    <t>7.3.5.4.2</t>
  </si>
  <si>
    <t>7.3.5.5</t>
  </si>
  <si>
    <t>7.3.5.5.1</t>
  </si>
  <si>
    <t>7.3.5.5.2</t>
  </si>
  <si>
    <t>7.3.5.6</t>
  </si>
  <si>
    <t>7.3.5.6.1</t>
  </si>
  <si>
    <t>7.3.5.7</t>
  </si>
  <si>
    <t>7.3.5.7.1</t>
  </si>
  <si>
    <t>7.3.5.7.2</t>
  </si>
  <si>
    <t>7.3.6</t>
  </si>
  <si>
    <t>7.3.6.1</t>
  </si>
  <si>
    <t>7.3.6.1.1</t>
  </si>
  <si>
    <t>7.3.6.1.2</t>
  </si>
  <si>
    <t>7.3.6.1.3</t>
  </si>
  <si>
    <t>7.3.6.1.4</t>
  </si>
  <si>
    <t>7.3.6.1.5</t>
  </si>
  <si>
    <t>7.3.6.1.6</t>
  </si>
  <si>
    <t>7.3.6.1.7</t>
  </si>
  <si>
    <t>7.3.6.1.8</t>
  </si>
  <si>
    <t>7.3.6.1.9</t>
  </si>
  <si>
    <t>7.3.6.1.10</t>
  </si>
  <si>
    <t>7.3.6.1.11</t>
  </si>
  <si>
    <t>7.3.6.1.12</t>
  </si>
  <si>
    <t>7.3.6.1.13</t>
  </si>
  <si>
    <t>7.3.6.1.14</t>
  </si>
  <si>
    <t>7.3.6.1.15</t>
  </si>
  <si>
    <t>7.3.6.2</t>
  </si>
  <si>
    <t>7.3.6.2.4</t>
  </si>
  <si>
    <t>7.3.6.2.5</t>
  </si>
  <si>
    <t>7.3.6.3</t>
  </si>
  <si>
    <t>7.3.6.3.1</t>
  </si>
  <si>
    <t>7.3.6.4</t>
  </si>
  <si>
    <t>7.3.6.4.1</t>
  </si>
  <si>
    <t>7.3.6.4.2</t>
  </si>
  <si>
    <t>7.3.6.4.5</t>
  </si>
  <si>
    <t>7.3.6.5</t>
  </si>
  <si>
    <t>7.3.6.5.1</t>
  </si>
  <si>
    <t>7.3.6.5.2</t>
  </si>
  <si>
    <t>7.3.6.6</t>
  </si>
  <si>
    <t>7.3.6.6.1</t>
  </si>
  <si>
    <t>7.3.6.7</t>
  </si>
  <si>
    <t>7.3.6.7.1</t>
  </si>
  <si>
    <t>7.3.6.7.2</t>
  </si>
  <si>
    <t>7.3.7</t>
  </si>
  <si>
    <t>7.3.7.1</t>
  </si>
  <si>
    <t>7.3.7.1.1</t>
  </si>
  <si>
    <t>7.3.7.1.2</t>
  </si>
  <si>
    <t>7.3.7.1.3</t>
  </si>
  <si>
    <t>7.3.7.1.4</t>
  </si>
  <si>
    <t>7.3.7.1.5</t>
  </si>
  <si>
    <t>7.3.7.1.6</t>
  </si>
  <si>
    <t>7.3.7.1.7</t>
  </si>
  <si>
    <t>7.3.7.1.8</t>
  </si>
  <si>
    <t>7.3.7.1.9</t>
  </si>
  <si>
    <t>7.3.7.1.10</t>
  </si>
  <si>
    <t>7.3.7.1.11</t>
  </si>
  <si>
    <t>7.3.7.1.12</t>
  </si>
  <si>
    <t>7.3.7.1.13</t>
  </si>
  <si>
    <t>7.3.7.1.14</t>
  </si>
  <si>
    <t>7.3.7.1.15</t>
  </si>
  <si>
    <t>7.3.7.1.16</t>
  </si>
  <si>
    <t>7.3.7.1.17</t>
  </si>
  <si>
    <t>7.3.7.2</t>
  </si>
  <si>
    <t>7.3.7.2.1</t>
  </si>
  <si>
    <t>7.3.7.2.2</t>
  </si>
  <si>
    <t>7.3.7.2.3</t>
  </si>
  <si>
    <t>7.3.7.2.4</t>
  </si>
  <si>
    <t>7.3.7.2.5</t>
  </si>
  <si>
    <t>7.3.7.2.6</t>
  </si>
  <si>
    <t>7.3.7.2.7</t>
  </si>
  <si>
    <t>7.3.7.2.8</t>
  </si>
  <si>
    <t>7.3.7.2.9</t>
  </si>
  <si>
    <t>7.3.7.2.10</t>
  </si>
  <si>
    <t>7.3.7.2.11</t>
  </si>
  <si>
    <t>7.3.7.2.12</t>
  </si>
  <si>
    <t>7.3.7.2.13</t>
  </si>
  <si>
    <t>7.3.7.2.14</t>
  </si>
  <si>
    <t>7.3.7.2.15</t>
  </si>
  <si>
    <t>7.3.7.2.16</t>
  </si>
  <si>
    <t>7.3.7.2.17</t>
  </si>
  <si>
    <t>7.3.8</t>
  </si>
  <si>
    <t>7.3.8.1</t>
  </si>
  <si>
    <t>7.3.8.1.1</t>
  </si>
  <si>
    <t>7.3.8.1.2</t>
  </si>
  <si>
    <t>7.3.8.1.3</t>
  </si>
  <si>
    <t>7.3.8.1.4</t>
  </si>
  <si>
    <t>7.3.8.1.5</t>
  </si>
  <si>
    <t>7.3.8.1.6</t>
  </si>
  <si>
    <t>7.3.8.1.7</t>
  </si>
  <si>
    <t>7.3.8.1.8</t>
  </si>
  <si>
    <t>7.3.8.1.9</t>
  </si>
  <si>
    <t>7.3.8.1.10</t>
  </si>
  <si>
    <t>7.3.8.1.11</t>
  </si>
  <si>
    <t>7.3.8.1.12</t>
  </si>
  <si>
    <t>7.3.8.1.13</t>
  </si>
  <si>
    <t>7.3.8.1.14</t>
  </si>
  <si>
    <t>7.3.8.1.15</t>
  </si>
  <si>
    <t>7.3.8.2</t>
  </si>
  <si>
    <t>7.3.8.2.2</t>
  </si>
  <si>
    <t>7.3.8.2.3</t>
  </si>
  <si>
    <t>7.3.8.3</t>
  </si>
  <si>
    <t>7.3.8.3.1</t>
  </si>
  <si>
    <t>7.3.8.4</t>
  </si>
  <si>
    <t>7.3.8.4.1</t>
  </si>
  <si>
    <t>7.3.8.4.2</t>
  </si>
  <si>
    <t>7.3.8.4.3</t>
  </si>
  <si>
    <t>7.3.8.4.5</t>
  </si>
  <si>
    <t>7.3.8.4.6</t>
  </si>
  <si>
    <t>7.3.8.4.7</t>
  </si>
  <si>
    <t>7.3.8.5</t>
  </si>
  <si>
    <t>7.3.8.5.1</t>
  </si>
  <si>
    <t>7.3.8.5.2</t>
  </si>
  <si>
    <t>7.3.8.5.3</t>
  </si>
  <si>
    <t>7.3.8.6</t>
  </si>
  <si>
    <t>7.3.8.6.1</t>
  </si>
  <si>
    <t>7.3.8.6.2</t>
  </si>
  <si>
    <t>7.3.8.7</t>
  </si>
  <si>
    <t>7.3.8.7.1</t>
  </si>
  <si>
    <t>7.3.8.7.2</t>
  </si>
  <si>
    <t>7.3.8.7.3</t>
  </si>
  <si>
    <t>7.3.8.9</t>
  </si>
  <si>
    <t>7.3.8.9.1</t>
  </si>
  <si>
    <t>7.3.8.10.1</t>
  </si>
  <si>
    <t>7.3.1.1</t>
  </si>
  <si>
    <t>7.3.1.1.1</t>
  </si>
  <si>
    <t>7.3.1.1.2</t>
  </si>
  <si>
    <t>7.3.1.1.3</t>
  </si>
  <si>
    <t>7.3.1.1.4</t>
  </si>
  <si>
    <t>7.3.1.1.5</t>
  </si>
  <si>
    <t>7.3.1.1.6</t>
  </si>
  <si>
    <t>7.3.1.1.7</t>
  </si>
  <si>
    <t>7.3.2.3.1</t>
  </si>
  <si>
    <t>7.3.2.10</t>
  </si>
  <si>
    <t>7.3.3.3.9</t>
  </si>
  <si>
    <t>7.3.4.10</t>
  </si>
  <si>
    <t>7.3.3.10</t>
  </si>
  <si>
    <t>7.3.3.13.2</t>
  </si>
  <si>
    <t>7.3.4.2.2</t>
  </si>
  <si>
    <t>7.3.4.2.5</t>
  </si>
  <si>
    <t>7.3.4.4.4</t>
  </si>
  <si>
    <t>7.3.5.2.1</t>
  </si>
  <si>
    <t>7.3.5.2.3</t>
  </si>
  <si>
    <t>7.3.5.2.4</t>
  </si>
  <si>
    <t>7.3.5.4.3</t>
  </si>
  <si>
    <t>7.3.5.8</t>
  </si>
  <si>
    <t>7.3.5.8.1</t>
  </si>
  <si>
    <t>7.3.5.8.2</t>
  </si>
  <si>
    <t>7.3.6.2.1</t>
  </si>
  <si>
    <t>7.3.6.2.2</t>
  </si>
  <si>
    <t>7.3.6.2.3</t>
  </si>
  <si>
    <t>7.3.6.4.3</t>
  </si>
  <si>
    <t>7.3.6.4.4</t>
  </si>
  <si>
    <t>7.3.6.8</t>
  </si>
  <si>
    <t>7.3.6.8.1</t>
  </si>
  <si>
    <t>7.3.6.8.2</t>
  </si>
  <si>
    <t>7.3.6.8.3</t>
  </si>
  <si>
    <t>7.3.8.2.1</t>
  </si>
  <si>
    <t>7.3.8.2.4</t>
  </si>
  <si>
    <t>7.3.8.2.5</t>
  </si>
  <si>
    <t>7.3.8.4.4</t>
  </si>
  <si>
    <t>7.3.8.8</t>
  </si>
  <si>
    <t>7.3.8.8.1</t>
  </si>
  <si>
    <t>7.3.8.8.2</t>
  </si>
  <si>
    <t>7.3.8.10</t>
  </si>
  <si>
    <t>7.3.8.10.2</t>
  </si>
  <si>
    <t>7.3.8.10.3</t>
  </si>
  <si>
    <t>7.3.8.10.4</t>
  </si>
  <si>
    <t>2.2.1.2.10</t>
  </si>
  <si>
    <t>2.2.1.3.10</t>
  </si>
  <si>
    <t>2.2.1.4.10</t>
  </si>
  <si>
    <t>2.2.1.5.8</t>
  </si>
  <si>
    <t>2.2.1.5.8.1</t>
  </si>
  <si>
    <t>2.2.1.5.8.2</t>
  </si>
  <si>
    <t>2.2.1.6.8</t>
  </si>
  <si>
    <t>2.2.1.6.8.1</t>
  </si>
  <si>
    <t>2.2.1.6.8.2</t>
  </si>
  <si>
    <t>2.2.1.6.8.3</t>
  </si>
  <si>
    <t>2.2.1.8.8</t>
  </si>
  <si>
    <t>2.2.1.8.8.1</t>
  </si>
  <si>
    <t>2.2.1.8.8.2</t>
  </si>
  <si>
    <t>2.2.1.8.10</t>
  </si>
  <si>
    <t>2.2.1.8.10.2</t>
  </si>
  <si>
    <t>2.2.1.8.10.3</t>
  </si>
  <si>
    <t>2.2.1.8.10.4</t>
  </si>
  <si>
    <t>Total Firm Fixed Price- Base Contract = CLIN 7.3</t>
  </si>
  <si>
    <t>Total of CLIN 7.3 should be equal to CLIN 7.3 in CLIN Summary tab</t>
  </si>
  <si>
    <t>CLIN 11.3</t>
  </si>
  <si>
    <t>11.3.1.2.1</t>
  </si>
  <si>
    <t>11.3.1.2.2</t>
  </si>
  <si>
    <t>11.3.1.2.3</t>
  </si>
  <si>
    <t>11.3.1.2.4</t>
  </si>
  <si>
    <t>11.3.1.2.5</t>
  </si>
  <si>
    <t>11.3.1.2.6</t>
  </si>
  <si>
    <t>11.3.1.3.1</t>
  </si>
  <si>
    <t>11.3.3.1.1</t>
  </si>
  <si>
    <t>11.3.3.1.2</t>
  </si>
  <si>
    <t>11.3.3.1.3</t>
  </si>
  <si>
    <t>11.3.3.1.4</t>
  </si>
  <si>
    <t>11.3.3.1.5</t>
  </si>
  <si>
    <t>11.3.3.1.6</t>
  </si>
  <si>
    <t>11.3.3.1.7</t>
  </si>
  <si>
    <t>11.3.3.1.8</t>
  </si>
  <si>
    <t>11.3.3.1.9</t>
  </si>
  <si>
    <t>11.3.3.1.10</t>
  </si>
  <si>
    <t>11.3.3.1.11</t>
  </si>
  <si>
    <t>11.3.3.1.12</t>
  </si>
  <si>
    <t>11.3.3.1.13</t>
  </si>
  <si>
    <t>11.3.3.1.14</t>
  </si>
  <si>
    <t>11.3.3.1.15</t>
  </si>
  <si>
    <t>11.3.3.2.1</t>
  </si>
  <si>
    <t>11.3.3.2.2</t>
  </si>
  <si>
    <t>11.3.3.2.3</t>
  </si>
  <si>
    <t>11.3.3.2.4</t>
  </si>
  <si>
    <t>11.3.3.2.5</t>
  </si>
  <si>
    <t>11.3.3.2.6</t>
  </si>
  <si>
    <t>11.3.3.3.1</t>
  </si>
  <si>
    <t>11.3.3.5.1</t>
  </si>
  <si>
    <t>11.3.3.5.2</t>
  </si>
  <si>
    <t>11.3.3.5.3</t>
  </si>
  <si>
    <t>11.3.3.6.1</t>
  </si>
  <si>
    <t>11.3.3.6.2</t>
  </si>
  <si>
    <t>11.3.3.7.1</t>
  </si>
  <si>
    <t>11.3.3.7.2</t>
  </si>
  <si>
    <t>11.3.3.7.3</t>
  </si>
  <si>
    <t>11.3.3.8.1</t>
  </si>
  <si>
    <t>11.3.3.9.1</t>
  </si>
  <si>
    <t>11.3.3.9.2</t>
  </si>
  <si>
    <t>11.3.3.10.1</t>
  </si>
  <si>
    <t>11.3.3.11</t>
  </si>
  <si>
    <t>11.3.4.1.1</t>
  </si>
  <si>
    <t>11.3.4.1.2</t>
  </si>
  <si>
    <t>11.3.4.1.3</t>
  </si>
  <si>
    <t>11.3.4.1.4</t>
  </si>
  <si>
    <t>11.3.4.1.5</t>
  </si>
  <si>
    <t>11.3.4.1.6</t>
  </si>
  <si>
    <t>11.3.4.1.7</t>
  </si>
  <si>
    <t>11.3.4.1.8</t>
  </si>
  <si>
    <t>11.3.4.1.9</t>
  </si>
  <si>
    <t>11.3.4.1.10</t>
  </si>
  <si>
    <t>11.3.4.1.11</t>
  </si>
  <si>
    <t>11.3.4.1.12</t>
  </si>
  <si>
    <t>11.3.4.1.13</t>
  </si>
  <si>
    <t>11.3.4.1.14</t>
  </si>
  <si>
    <t>11.3.4.1.15</t>
  </si>
  <si>
    <t>11.3.4.2</t>
  </si>
  <si>
    <t>11.3.4.2.3</t>
  </si>
  <si>
    <t>11.3.4.2.4</t>
  </si>
  <si>
    <t>11.3.4.3</t>
  </si>
  <si>
    <t>11.3.4.3.1</t>
  </si>
  <si>
    <t>11.3.4.4</t>
  </si>
  <si>
    <t>11.3.4.4.1</t>
  </si>
  <si>
    <t>11.3.4.4.2</t>
  </si>
  <si>
    <t>11.3.4.4.3</t>
  </si>
  <si>
    <t>11.3.4.5</t>
  </si>
  <si>
    <t>11.3.4.5.1</t>
  </si>
  <si>
    <t>11.3.4.5.2</t>
  </si>
  <si>
    <t>11.3.4.6</t>
  </si>
  <si>
    <t>11.3.4.6.1</t>
  </si>
  <si>
    <t>11.3.4.7</t>
  </si>
  <si>
    <t>11.3.4.7.1</t>
  </si>
  <si>
    <t>11.3.4.7.2</t>
  </si>
  <si>
    <t>11.3.4.8</t>
  </si>
  <si>
    <t>11.3.4.8.1</t>
  </si>
  <si>
    <t>11.3.5.1.1</t>
  </si>
  <si>
    <t>11.3.5.1.2</t>
  </si>
  <si>
    <t>11.3.5.1.3</t>
  </si>
  <si>
    <t>11.3.5.1.4</t>
  </si>
  <si>
    <t>11.3.5.1.5</t>
  </si>
  <si>
    <t>11.3.5.1.6</t>
  </si>
  <si>
    <t>11.3.5.1.7</t>
  </si>
  <si>
    <t>11.3.5.1.8</t>
  </si>
  <si>
    <t>11.3.5.1.9</t>
  </si>
  <si>
    <t>11.3.5.1.10</t>
  </si>
  <si>
    <t>11.3.5.1.11</t>
  </si>
  <si>
    <t>11.3.5.1.12</t>
  </si>
  <si>
    <t>11.3.5.1.13</t>
  </si>
  <si>
    <t>11.3.5.1.14</t>
  </si>
  <si>
    <t>11.3.5.1.15</t>
  </si>
  <si>
    <t>11.3.5.2.2</t>
  </si>
  <si>
    <t>11.3.5.2.5</t>
  </si>
  <si>
    <t>11.3.5.3.1</t>
  </si>
  <si>
    <t>11.3.5.4.1</t>
  </si>
  <si>
    <t>11.3.5.4.2</t>
  </si>
  <si>
    <t>11.3.5.4.5</t>
  </si>
  <si>
    <t>11.3.5.5.1</t>
  </si>
  <si>
    <t>11.3.5.5.2</t>
  </si>
  <si>
    <t>11.3.5.6.1</t>
  </si>
  <si>
    <t>11.3.5.7.1</t>
  </si>
  <si>
    <t>11.3.5.7.2</t>
  </si>
  <si>
    <t>11.3.6.1.1</t>
  </si>
  <si>
    <t>11.3.6.1.2</t>
  </si>
  <si>
    <t>11.3.6.1.3</t>
  </si>
  <si>
    <t>11.3.6.1.4</t>
  </si>
  <si>
    <t>11.3.6.1.5</t>
  </si>
  <si>
    <t>11.3.6.1.6</t>
  </si>
  <si>
    <t>11.3.6.1.7</t>
  </si>
  <si>
    <t>11.3.6.1.8</t>
  </si>
  <si>
    <t>11.3.6.1.9</t>
  </si>
  <si>
    <t>11.3.6.1.10</t>
  </si>
  <si>
    <t>11.3.6.1.11</t>
  </si>
  <si>
    <t>11.3.6.1.12</t>
  </si>
  <si>
    <t>11.3.6.1.13</t>
  </si>
  <si>
    <t>11.3.6.1.14</t>
  </si>
  <si>
    <t>11.3.6.1.15</t>
  </si>
  <si>
    <t>11.3.6.2.4</t>
  </si>
  <si>
    <t>11.3.6.2.5</t>
  </si>
  <si>
    <t>11.3.6.2.6</t>
  </si>
  <si>
    <t>11.3.6.2.7</t>
  </si>
  <si>
    <t>11.3.6.2.9</t>
  </si>
  <si>
    <t>11.3.7.1.1</t>
  </si>
  <si>
    <t>11.3.7.1.2</t>
  </si>
  <si>
    <t>11.3.7.1.3</t>
  </si>
  <si>
    <t>11.3.7.1.4</t>
  </si>
  <si>
    <t>11.3.7.1.5</t>
  </si>
  <si>
    <t>11.3.7.1.6</t>
  </si>
  <si>
    <t>11.3.7.1.7</t>
  </si>
  <si>
    <t>11.3.7.1.8</t>
  </si>
  <si>
    <t>11.3.7.1.9</t>
  </si>
  <si>
    <t>11.3.7.1.10</t>
  </si>
  <si>
    <t>11.3.7.1.11</t>
  </si>
  <si>
    <t>11.3.7.1.12</t>
  </si>
  <si>
    <t>11.3.7.1.13</t>
  </si>
  <si>
    <t>11.3.7.1.14</t>
  </si>
  <si>
    <t>11.3.7.1.15</t>
  </si>
  <si>
    <t>11.3.7.2.1</t>
  </si>
  <si>
    <t>11.3.7.2.2</t>
  </si>
  <si>
    <t>11.3.7.2.3</t>
  </si>
  <si>
    <t>11.3.7.2.4</t>
  </si>
  <si>
    <t>11.3.7.2.5</t>
  </si>
  <si>
    <t>11.3.1.1.1</t>
  </si>
  <si>
    <t>11.3.1.1.2</t>
  </si>
  <si>
    <t>11.3.1.1.3</t>
  </si>
  <si>
    <t>11.3.1.1.4</t>
  </si>
  <si>
    <t>11.3.1.1.5</t>
  </si>
  <si>
    <t>11.3.1.1.6</t>
  </si>
  <si>
    <t>11.3.1.1.7</t>
  </si>
  <si>
    <t>11.3.2.1.1</t>
  </si>
  <si>
    <t>11.3.2.1.2</t>
  </si>
  <si>
    <t>11.3.2.1.3</t>
  </si>
  <si>
    <t>11.3.2.1.4</t>
  </si>
  <si>
    <t>11.3.2.1.5</t>
  </si>
  <si>
    <t>11.3.2.1.6</t>
  </si>
  <si>
    <t>11.3.2.1.7</t>
  </si>
  <si>
    <t>11.3.2.1.8</t>
  </si>
  <si>
    <t>11.3.2.1.9</t>
  </si>
  <si>
    <t>11.3.2.1.10</t>
  </si>
  <si>
    <t>11.3.2.1.11</t>
  </si>
  <si>
    <t>11.3.2.1.12</t>
  </si>
  <si>
    <t>11.3.2.1.13</t>
  </si>
  <si>
    <t>11.3.2.1.14</t>
  </si>
  <si>
    <t>11.3.2.1.15</t>
  </si>
  <si>
    <t>11.3.2.2.1</t>
  </si>
  <si>
    <t>11.3.2.2.2</t>
  </si>
  <si>
    <t>11.3.2.2.3</t>
  </si>
  <si>
    <t>11.3.2.2.4</t>
  </si>
  <si>
    <t>11.3.2.2.5</t>
  </si>
  <si>
    <t>11.3.2.2.6</t>
  </si>
  <si>
    <t>11.3.2.2.7</t>
  </si>
  <si>
    <t>11.3.2.2.8</t>
  </si>
  <si>
    <t>11.3.2.2.9</t>
  </si>
  <si>
    <t>11.3.2.2.10</t>
  </si>
  <si>
    <t>11.3.2.2.11</t>
  </si>
  <si>
    <t>11.3.2.2.12</t>
  </si>
  <si>
    <t>11.3.2.2.13</t>
  </si>
  <si>
    <t>11.3.2.2.14</t>
  </si>
  <si>
    <t>11.3.2.2.15</t>
  </si>
  <si>
    <t>11.3.2.3.1</t>
  </si>
  <si>
    <t>11.3.2.3.2</t>
  </si>
  <si>
    <t>11.3.2.3.3</t>
  </si>
  <si>
    <t>11.3.2.3.4</t>
  </si>
  <si>
    <t>11.3.2.3.5</t>
  </si>
  <si>
    <t>11.3.2.3.6</t>
  </si>
  <si>
    <t>11.3.2.3.7</t>
  </si>
  <si>
    <t>11.3.2.3.8</t>
  </si>
  <si>
    <t>11.3.2.3.9</t>
  </si>
  <si>
    <t>11.3.2.4.1</t>
  </si>
  <si>
    <t>11.3.2.5.1</t>
  </si>
  <si>
    <t>11.3.2.5.2</t>
  </si>
  <si>
    <t>11.3.2.5.3</t>
  </si>
  <si>
    <t>11.3.2.5.4</t>
  </si>
  <si>
    <t>11.3.2.5.5</t>
  </si>
  <si>
    <t>11.3.2.5.6</t>
  </si>
  <si>
    <t>11.3.2.5.7</t>
  </si>
  <si>
    <t>11.3.2.5.8</t>
  </si>
  <si>
    <t>11.3.2.6.1</t>
  </si>
  <si>
    <t>11.3.2.6.2</t>
  </si>
  <si>
    <t>11.3.2.6.3</t>
  </si>
  <si>
    <t>11.3.2.6.4</t>
  </si>
  <si>
    <t>11.3.2.7.1</t>
  </si>
  <si>
    <t>11.3.2.7.2</t>
  </si>
  <si>
    <t>11.3.2.7.3</t>
  </si>
  <si>
    <t>11.3.2.8.1</t>
  </si>
  <si>
    <t>11.3.2.8.2</t>
  </si>
  <si>
    <t>11.3.2.8.3</t>
  </si>
  <si>
    <t>11.3.2.8.4</t>
  </si>
  <si>
    <t>11.3.2.9.1</t>
  </si>
  <si>
    <t>11.3.2.9.2</t>
  </si>
  <si>
    <t>11.3.2.10.1</t>
  </si>
  <si>
    <t>11.3.2.10.2</t>
  </si>
  <si>
    <t>11.3.2.10.3</t>
  </si>
  <si>
    <t>11.3.2.11.1</t>
  </si>
  <si>
    <t>11.3.2.11.2</t>
  </si>
  <si>
    <t>11.3.2.12.1</t>
  </si>
  <si>
    <t>11.3.2.12.2</t>
  </si>
  <si>
    <t>11.3.2.12.3</t>
  </si>
  <si>
    <t>11.3.2.12.4</t>
  </si>
  <si>
    <t>11.3.2.12.5</t>
  </si>
  <si>
    <t>11.3.4.3.2</t>
  </si>
  <si>
    <t>11.3.4.3.3</t>
  </si>
  <si>
    <t>11.3.4.3.4</t>
  </si>
  <si>
    <t>11.3.4.3.5</t>
  </si>
  <si>
    <t>11.3.3.11.1</t>
  </si>
  <si>
    <t>11.3.3.11.2</t>
  </si>
  <si>
    <t>11.3.3.11.3</t>
  </si>
  <si>
    <t>11.3.3.11.4</t>
  </si>
  <si>
    <t>11.3.4.2.2</t>
  </si>
  <si>
    <t>11.3.4.2.5</t>
  </si>
  <si>
    <t>11.3.4.8.2</t>
  </si>
  <si>
    <t>11.3.5.2.4</t>
  </si>
  <si>
    <t>11.3.5.2.1</t>
  </si>
  <si>
    <t>11.3.5.2.3</t>
  </si>
  <si>
    <t>11.3.5.4.3</t>
  </si>
  <si>
    <t>11.3.5.4.4</t>
  </si>
  <si>
    <t>11.3.5.8.1</t>
  </si>
  <si>
    <t>11.3.5.8.2</t>
  </si>
  <si>
    <t>11.3.5.8.3</t>
  </si>
  <si>
    <t>11.3.6.1.16</t>
  </si>
  <si>
    <t>11.3.6.1.17</t>
  </si>
  <si>
    <t>11.3.6.2.1</t>
  </si>
  <si>
    <t>11.3.6.2.2</t>
  </si>
  <si>
    <t>11.3.6.2.3</t>
  </si>
  <si>
    <t>11.3.6.2.8</t>
  </si>
  <si>
    <t>11.3.6.2.10</t>
  </si>
  <si>
    <t>11.3.6.2.11</t>
  </si>
  <si>
    <t>11.3.6.2.12</t>
  </si>
  <si>
    <t>11.3.6.2.13</t>
  </si>
  <si>
    <t>11.3.6.2.14</t>
  </si>
  <si>
    <t>11.3.6.2.15</t>
  </si>
  <si>
    <t>11.3.6.2.16</t>
  </si>
  <si>
    <t>11.3.6.2.17</t>
  </si>
  <si>
    <t>11.3.7.3.1</t>
  </si>
  <si>
    <t>11.3.7.4</t>
  </si>
  <si>
    <t>11.3.7.4.1</t>
  </si>
  <si>
    <t>11.3.7.4.2</t>
  </si>
  <si>
    <t>11.3.7.4.3</t>
  </si>
  <si>
    <t>11.3.7.4.4</t>
  </si>
  <si>
    <t>11.3.7.4.5</t>
  </si>
  <si>
    <t>11.3.7.4.6</t>
  </si>
  <si>
    <t>11.3.7.4.7</t>
  </si>
  <si>
    <t>11.3.7.5</t>
  </si>
  <si>
    <t>11.3.7.5.1</t>
  </si>
  <si>
    <t>11.3.7.5.2</t>
  </si>
  <si>
    <t>11.3.7.5.3</t>
  </si>
  <si>
    <t>11.3.7.6</t>
  </si>
  <si>
    <t>11.3.7.6.1</t>
  </si>
  <si>
    <t>11.3.7.6.2</t>
  </si>
  <si>
    <t>11.3.7.7</t>
  </si>
  <si>
    <t>11.3.7.7.1</t>
  </si>
  <si>
    <t>11.3.7.7.2</t>
  </si>
  <si>
    <t>11.3.7.7.3</t>
  </si>
  <si>
    <t>11.3.7.8</t>
  </si>
  <si>
    <t>11.3.7.8.1</t>
  </si>
  <si>
    <t>11.3.7.8.2</t>
  </si>
  <si>
    <t>11.3.7.9</t>
  </si>
  <si>
    <t>11.3.7.9.1</t>
  </si>
  <si>
    <t>11.3.7.10</t>
  </si>
  <si>
    <t>11.3.7.10.1</t>
  </si>
  <si>
    <t>11.3.7.10.2</t>
  </si>
  <si>
    <t>11.3.7.10.3</t>
  </si>
  <si>
    <t>11.3.7.10.4</t>
  </si>
  <si>
    <t>Total Firm Fixed Price- Base Contract = CLIN 11.3</t>
  </si>
  <si>
    <t>Total of CLIN 11.3 should be equal to CLIN 11.3 in CLIN Summary tab</t>
  </si>
  <si>
    <t>Insert Equipment Name</t>
  </si>
  <si>
    <t>Insert Labour Category</t>
  </si>
  <si>
    <t>Insert Origin/Destination</t>
  </si>
  <si>
    <t>Insert Other Direct Cost item</t>
  </si>
  <si>
    <t>Deliver Warranty Reports, at 6-month intervals on all Batch No 1, No 2 Equipment.</t>
  </si>
  <si>
    <t>Deliver Warranty Reports, at 6-month intervals on all Batch No 3 Equipment.</t>
  </si>
  <si>
    <t>Conduct Configuration Capture event at Customer site in Portugal</t>
  </si>
  <si>
    <t>Years</t>
  </si>
  <si>
    <t>Total Firm Fixed Price- Base Contract = CLIN 11.11</t>
  </si>
  <si>
    <t>Total of CLIN 11.11 should be equal to CLIN 11.11 in CLIN Summary tab</t>
  </si>
  <si>
    <t>Please ensure the total of CLIN 1.11 in CLIN Summary matches with tab CLIN 11.3 - Batch #3 Total Warranty</t>
  </si>
  <si>
    <t>Please ensure the total of CLIN 9.5.1 in CLIN Summary matches with tab CLIN 2.2.1 - Batch #1 Total Warranty</t>
  </si>
  <si>
    <t>Please ensure the total of CLIN 9.5.2 in CLIN Summary matches with tab CLIN 7.3 - Batch #2 Total Warranty</t>
  </si>
  <si>
    <t>Total Firm Fixed Price- Base Contract = CLIN 2.2.1</t>
  </si>
  <si>
    <t>Total of CLIN 2.2.1 should be equal to CLIN 2.2.1 in CLIN Summary tab</t>
  </si>
  <si>
    <t>Please ensure the total of this CLIN matches with the detailed tab 2.2.1 - Batch #1</t>
  </si>
  <si>
    <t>Please ensure the total of CLIN 10.1 in CLIN Summary matches with tab CLIN 10 - Cyber (Spare) Node</t>
  </si>
  <si>
    <t>Please ensure the total of CLIN 10.2 in CLIN Summary matches with tab "CLIN 10 - Cyber (Spare) Node", Total Warranty for CLIN 10.2</t>
  </si>
  <si>
    <t>Please ensure Total CLIN 7.3 matches with the total in the tab "CLIN 7.3 - Batch#2".</t>
  </si>
  <si>
    <t>Please ensure the total of CLIN 11.3 in CLIN Summary matches with tab CLIN 11.3 - Bacth#3</t>
  </si>
  <si>
    <t>EDC + 91 weeks</t>
  </si>
  <si>
    <t>Submit MTA Draft</t>
  </si>
  <si>
    <t>EDC + 8 weeks</t>
  </si>
  <si>
    <t>Deliver Maintenance Task Analysis (MTA)</t>
  </si>
  <si>
    <t xml:space="preserve">Submit MTA Final Draft to meet Purchaser's approval  </t>
  </si>
  <si>
    <t>Submit MTA Final to meet  Purchaser's Approval</t>
  </si>
  <si>
    <t>Deliver an Integrated Product Support Plan (IPSP)</t>
  </si>
  <si>
    <t>IPSP Final Draft Version to meet Purchaser' Approval</t>
  </si>
  <si>
    <t>IPSP Final Version to meet Purchaser's Approval</t>
  </si>
  <si>
    <t>8.5.1.3</t>
  </si>
  <si>
    <t>4.3.3.1</t>
  </si>
  <si>
    <t>4.3.3.2</t>
  </si>
  <si>
    <t xml:space="preserve">Deliver Training Documentation </t>
  </si>
  <si>
    <t>EDC + 48 weeks</t>
  </si>
  <si>
    <t>EDC + 27 weeks</t>
  </si>
  <si>
    <t>MS Word / PDF</t>
  </si>
  <si>
    <t>4.3.4.1</t>
  </si>
  <si>
    <t>4.3.4.2</t>
  </si>
  <si>
    <t>In accordance with approved training plan</t>
  </si>
  <si>
    <t>4.3.4.3</t>
  </si>
  <si>
    <t>EDC + 41 weeks</t>
  </si>
  <si>
    <t>Submit Reference Information Draft Version to meet Purchaser's Approval</t>
  </si>
  <si>
    <t>Submit Reference Information Final Version to meet Purchaser's Approval</t>
  </si>
  <si>
    <t>EDC + 69 weeks</t>
  </si>
  <si>
    <t>EDC + 42 weeks</t>
  </si>
  <si>
    <t>ISSP Final Version to meet Purchaser's Approval</t>
  </si>
  <si>
    <t>8.5.3</t>
  </si>
  <si>
    <t>IPSP Draft Version to meet Purchaser's approval</t>
  </si>
  <si>
    <t>ISSP Draft Version to meet Purchaser's approval</t>
  </si>
  <si>
    <t>TP Draft Version to meet Purchaser's approval</t>
  </si>
  <si>
    <t>TP Final Draft Version to meet Purchaser' Approval</t>
  </si>
  <si>
    <t>TP Final Version to meet Purchaser's Approval</t>
  </si>
  <si>
    <t>Deliver Training Plan (TP) (including TNA)</t>
  </si>
  <si>
    <t>Training Documentation draft version to meet Purchaser's Approval</t>
  </si>
  <si>
    <t>Training Documentation final version to meet Purchaser's Approval</t>
  </si>
  <si>
    <t>Deliver classroom based training courses for Operators, Maintainers &amp; Instructors</t>
  </si>
  <si>
    <t>Provide Purchaser with Operators, Maintainers &amp; Instructors course reports</t>
  </si>
  <si>
    <t>4.3.4.4</t>
  </si>
  <si>
    <t>4.3.4.5</t>
  </si>
  <si>
    <t>Training Execution to Testing personnel</t>
  </si>
  <si>
    <t>Training Execution to Operators</t>
  </si>
  <si>
    <t>4.3.4.6</t>
  </si>
  <si>
    <t>Training Execution to Maintainers</t>
  </si>
  <si>
    <t>Training Execution to Instructors</t>
  </si>
  <si>
    <t>FAAT + 8 weeks</t>
  </si>
  <si>
    <t>SRR – 4w</t>
  </si>
  <si>
    <t>PDR – 4w</t>
  </si>
  <si>
    <t>CDR – 4w</t>
  </si>
  <si>
    <t>FAAT + 4w</t>
  </si>
  <si>
    <t>Deliver Maintenance Task Analysis (MTA) [including Logistics Database] to meet Purchaser approval</t>
  </si>
  <si>
    <t>Deliver Level of Repair Analysis (LORA) [including Repair Price List (RPL)] to meet Purchaser approval</t>
  </si>
  <si>
    <t>First delivery at PSA + 3m</t>
  </si>
  <si>
    <t>Deliver Initial Provisioning List (IPL) [including RSPL, RCIL, RTTL, BOM, MDS, SWDL] to meet Purchaser approval</t>
  </si>
  <si>
    <t>PHST Draft Version</t>
  </si>
  <si>
    <t>LORA Draft Version</t>
  </si>
  <si>
    <t>LORA Final Draft Version</t>
  </si>
  <si>
    <t>LORA Final Version</t>
  </si>
  <si>
    <t>Obsolescence Report Draft Version</t>
  </si>
  <si>
    <t>Obsolescence Report Final Draft Version</t>
  </si>
  <si>
    <t>Quartlerly Obsolescence Report Final Version</t>
  </si>
  <si>
    <t>IPL Draft Version</t>
  </si>
  <si>
    <t>IPL Final Version</t>
  </si>
  <si>
    <t>PHST Final Version</t>
  </si>
  <si>
    <t>MTA Draft Version</t>
  </si>
  <si>
    <t>MTA Final Draft Version</t>
  </si>
  <si>
    <t>MTA Final Version</t>
  </si>
  <si>
    <t>FMECA Draft Version</t>
  </si>
  <si>
    <t>FMECA Final Draft Version</t>
  </si>
  <si>
    <t>FMECA Final Version</t>
  </si>
  <si>
    <t>RAMT Case Report Draft Version</t>
  </si>
  <si>
    <t>RAMT Case Report Final Draft Version</t>
  </si>
  <si>
    <t>RAMT Case Report Final Version</t>
  </si>
  <si>
    <t>8.5.3.1</t>
  </si>
  <si>
    <t>8.5.3.2</t>
  </si>
  <si>
    <t xml:space="preserve">Deliver a Technical Publication Development Plan (TPDP) </t>
  </si>
  <si>
    <t>TPDP Draft Version to meet Purchaser's approval</t>
  </si>
  <si>
    <t>TPDP Final Version to meet Purchaser's Approval</t>
  </si>
  <si>
    <t>4.10</t>
  </si>
  <si>
    <t>CDR + 8w</t>
  </si>
  <si>
    <t>8.5.4</t>
  </si>
  <si>
    <t>8.5.4.1</t>
  </si>
  <si>
    <t>8.5.4.2</t>
  </si>
  <si>
    <t>8.5.4.3</t>
  </si>
  <si>
    <t>Training Start – 4w</t>
  </si>
  <si>
    <t>UM Draft version</t>
  </si>
  <si>
    <t>UM Final Version</t>
  </si>
  <si>
    <t>User and Maintenance Manuals to meet Purchaser approval</t>
  </si>
  <si>
    <t>MM Draft version</t>
  </si>
  <si>
    <t>MM Final Version</t>
  </si>
  <si>
    <t>Deliver Maintenance Manuals (MM)</t>
  </si>
  <si>
    <t>Deliver User Manuals (UM)</t>
  </si>
  <si>
    <t>S1000D-Format and Hard Copy</t>
  </si>
  <si>
    <t>S3000L-Format and MS Word / PDF</t>
  </si>
  <si>
    <t>In Service Support (post warranty)</t>
  </si>
  <si>
    <t>Implement a 2-Year Warranty on Batch No 2, First articles for 2 years following FSA</t>
  </si>
  <si>
    <t>In Service Support (warranty)</t>
  </si>
  <si>
    <t>Provide a Quotation for In Service Support Monthly Report</t>
  </si>
  <si>
    <t>Deliver a Warranty Report to meet Purchaser approval</t>
  </si>
  <si>
    <t>Warranty Report Draft Version</t>
  </si>
  <si>
    <t>FSA + 6w</t>
  </si>
  <si>
    <t xml:space="preserve">Deliver a In Service Support Plan (ISSP) </t>
  </si>
  <si>
    <t>PDR - 4w</t>
  </si>
  <si>
    <t>CDR + 4w</t>
  </si>
  <si>
    <t>EDC + 2 w</t>
  </si>
  <si>
    <t xml:space="preserve">CLIN 8 - Project Management </t>
  </si>
  <si>
    <t>NCIA, Mons  / Portugal / Video Conference</t>
  </si>
  <si>
    <t>3.3.6</t>
  </si>
  <si>
    <t>Support Project Progress Meetings (PPM) and Submit all artefacts and reports to meet Purchaser approval</t>
  </si>
  <si>
    <t>3.3.5</t>
  </si>
  <si>
    <t>3.2.14</t>
  </si>
  <si>
    <t>Deliver a Collaborative Working Environment with full Purchaser Administration Rights</t>
  </si>
  <si>
    <t xml:space="preserve">Deliver Quality Assurance Plan (QMP) to meet Purchaser approval </t>
  </si>
  <si>
    <t>Lifting Jack Kits comprising 4 jacks, 1 remote control &amp; transport cases</t>
  </si>
  <si>
    <t>8.3.4</t>
  </si>
  <si>
    <t>2.5.2</t>
  </si>
  <si>
    <t>2.5.6</t>
  </si>
  <si>
    <t>3.2.12</t>
  </si>
  <si>
    <t xml:space="preserve">2.7.4 </t>
  </si>
  <si>
    <t>2.7.7</t>
  </si>
  <si>
    <t>1.11.3</t>
  </si>
  <si>
    <t>App C, Table 23</t>
  </si>
  <si>
    <t>App C, Table 23 &amp; 6.6</t>
  </si>
  <si>
    <t>Deliver an Engineering Change Proposals (ECP) to meet Purchaser approval</t>
  </si>
  <si>
    <t>6.9.1</t>
  </si>
  <si>
    <t>6.9.2</t>
  </si>
  <si>
    <t>1.11.1</t>
  </si>
  <si>
    <t>1.11.2</t>
  </si>
  <si>
    <t>Deliver Configuration Management Plan (CMP) to meet Purchaser approval</t>
  </si>
  <si>
    <t>9.4.2</t>
  </si>
  <si>
    <t>9.4.3</t>
  </si>
  <si>
    <t>Trained Student</t>
  </si>
  <si>
    <t>6.3.1</t>
  </si>
  <si>
    <t>6.3.2</t>
  </si>
  <si>
    <t>8.6</t>
  </si>
  <si>
    <t>8.6.1</t>
  </si>
  <si>
    <t>8.6.2</t>
  </si>
  <si>
    <t>8.6.3</t>
  </si>
  <si>
    <t>8.6.4</t>
  </si>
  <si>
    <t>8.6.5</t>
  </si>
  <si>
    <t>8.6.6</t>
  </si>
  <si>
    <t>8.7.7</t>
  </si>
  <si>
    <t>8.7.8</t>
  </si>
  <si>
    <t>8.7.9</t>
  </si>
  <si>
    <t>8.7.10</t>
  </si>
  <si>
    <t>8.7.11</t>
  </si>
  <si>
    <t>8.7.12</t>
  </si>
  <si>
    <t>8.9.4</t>
  </si>
  <si>
    <t>8.9.5</t>
  </si>
  <si>
    <t>8.9.6</t>
  </si>
  <si>
    <t>8.10</t>
  </si>
  <si>
    <t>9.6.1</t>
  </si>
  <si>
    <t>9.6.2</t>
  </si>
  <si>
    <t>9.7.1</t>
  </si>
  <si>
    <t>9.7.2</t>
  </si>
  <si>
    <t>9.8.1</t>
  </si>
  <si>
    <t>9.8.2</t>
  </si>
  <si>
    <t>9.9.1</t>
  </si>
  <si>
    <t>9.9.1.1</t>
  </si>
  <si>
    <t>9.9.1.2</t>
  </si>
  <si>
    <t>9.9.2</t>
  </si>
  <si>
    <t>9.9.2.1</t>
  </si>
  <si>
    <t>9.9.2.2</t>
  </si>
  <si>
    <t>9.10</t>
  </si>
  <si>
    <t>9.14</t>
  </si>
  <si>
    <t>9.14.1</t>
  </si>
  <si>
    <t>9.14.2</t>
  </si>
  <si>
    <t>9.14.3</t>
  </si>
  <si>
    <t>Total of CLIN 9.14.1 should be equal to CLIN 9.14.1 in CLIN Summary tab</t>
  </si>
  <si>
    <t>Total Firm Fixed Price- Base Contract = CLIN 9.14.1</t>
  </si>
  <si>
    <t>Total Firm Fixed Price- Base Contract = CLIN 9.14.2</t>
  </si>
  <si>
    <t>Total of CLIN 9.14.2 should be equal to CLIN 9.14.2 in CLIN Summary tab</t>
  </si>
  <si>
    <t>EDC + 94 weeks</t>
  </si>
  <si>
    <t>EDC + 89 weeks</t>
  </si>
  <si>
    <r>
      <t xml:space="preserve">Supply with full </t>
    </r>
    <r>
      <rPr>
        <b/>
        <sz val="11"/>
        <color rgb="FFFF0000"/>
        <rFont val="Calibri"/>
        <family val="2"/>
        <scheme val="minor"/>
      </rPr>
      <t>manufacturers'</t>
    </r>
    <r>
      <rPr>
        <sz val="11"/>
        <color theme="1"/>
        <rFont val="Calibri"/>
        <family val="2"/>
        <scheme val="minor"/>
      </rPr>
      <t xml:space="preserve"> documentation the Batch No 2 Shelter Node Types, Non-CIS, Software and Ancillaries ready for FAT</t>
    </r>
  </si>
  <si>
    <t>EDC + 15 weeks</t>
  </si>
  <si>
    <t>EDC + 137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</si>
</sst>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quot;-&quot;??_-;_-@_-"/>
    <numFmt numFmtId="165" formatCode="_(&quot;$&quot;* #,##0.00_);_(&quot;$&quot;* \(#,##0.00\);_(&quot;$&quot;* &quot;-&quot;??_);_(@_)"/>
    <numFmt numFmtId="166" formatCode="_(* #,##0.00_);_(* \(#,##0.00\);_(* &quot;-&quot;??_);_(@_)"/>
    <numFmt numFmtId="167" formatCode="_(* #,##0_);_(* \(#,##0\);_(* &quot;-&quot;??_);_(@_)"/>
    <numFmt numFmtId="168" formatCode="_(* #,##0.0_);_(* \(#,##0.0\);_(* &quot;-&quot;??_);_(@_)"/>
    <numFmt numFmtId="169" formatCode="_-* #,##0_-;\-* #,##0_-;_-* &quot;-&quot;??_-;_-@_-"/>
    <numFmt numFmtId="170" formatCode="0.0"/>
    <numFmt numFmtId="171" formatCode="dd/mm/yy;@"/>
  </numFmts>
  <fonts count="51" x14ac:knownFonts="1">
    <font>
      <sz val="11"/>
      <color theme="1"/>
      <name val="Calibri"/>
      <family val="2"/>
      <scheme val="minor"/>
    </font>
    <font>
      <b/>
      <sz val="11"/>
      <color theme="1"/>
      <name val="Calibri"/>
      <family val="2"/>
      <scheme val="minor"/>
    </font>
    <font>
      <sz val="9"/>
      <color indexed="81"/>
      <name val="Tahoma"/>
      <family val="2"/>
    </font>
    <font>
      <sz val="11"/>
      <color theme="1"/>
      <name val="Calibri"/>
      <family val="2"/>
      <scheme val="minor"/>
    </font>
    <font>
      <sz val="9"/>
      <color theme="1"/>
      <name val="Calibri"/>
      <family val="2"/>
      <scheme val="minor"/>
    </font>
    <font>
      <sz val="10"/>
      <name val="Arial"/>
      <family val="2"/>
    </font>
    <font>
      <sz val="11"/>
      <name val="Calibri"/>
      <family val="2"/>
      <scheme val="minor"/>
    </font>
    <font>
      <i/>
      <sz val="11"/>
      <color theme="1"/>
      <name val="Calibri"/>
      <family val="2"/>
      <scheme val="minor"/>
    </font>
    <font>
      <b/>
      <sz val="18"/>
      <color theme="1"/>
      <name val="Calibri"/>
      <family val="2"/>
      <scheme val="minor"/>
    </font>
    <font>
      <b/>
      <sz val="13"/>
      <color theme="0"/>
      <name val="Calibri"/>
      <family val="2"/>
      <scheme val="minor"/>
    </font>
    <font>
      <sz val="14"/>
      <color theme="1"/>
      <name val="Calibri"/>
      <family val="2"/>
      <scheme val="minor"/>
    </font>
    <font>
      <b/>
      <sz val="10"/>
      <name val="Arial"/>
      <family val="2"/>
    </font>
    <font>
      <sz val="11"/>
      <color rgb="FFFF0000"/>
      <name val="Calibri"/>
      <family val="2"/>
      <scheme val="minor"/>
    </font>
    <font>
      <b/>
      <sz val="11"/>
      <name val="Calibri"/>
      <family val="2"/>
      <scheme val="minor"/>
    </font>
    <font>
      <b/>
      <sz val="14"/>
      <color rgb="FFC00000"/>
      <name val="Calibri"/>
      <family val="2"/>
      <scheme val="minor"/>
    </font>
    <font>
      <b/>
      <i/>
      <sz val="11"/>
      <color theme="1"/>
      <name val="Calibri"/>
      <family val="2"/>
      <scheme val="minor"/>
    </font>
    <font>
      <b/>
      <sz val="10"/>
      <color rgb="FF0070C0"/>
      <name val="Arial"/>
      <family val="2"/>
    </font>
    <font>
      <b/>
      <sz val="11"/>
      <color rgb="FFFF0000"/>
      <name val="Arial"/>
      <family val="2"/>
    </font>
    <font>
      <sz val="10"/>
      <color theme="1"/>
      <name val="Calibri"/>
      <family val="2"/>
      <scheme val="minor"/>
    </font>
    <font>
      <b/>
      <sz val="10"/>
      <color theme="1"/>
      <name val="Calibri"/>
      <family val="2"/>
      <scheme val="minor"/>
    </font>
    <font>
      <b/>
      <sz val="11"/>
      <color theme="0"/>
      <name val="Calibri"/>
      <family val="2"/>
      <scheme val="minor"/>
    </font>
    <font>
      <b/>
      <sz val="12"/>
      <name val="Arial"/>
      <family val="2"/>
    </font>
    <font>
      <b/>
      <sz val="10"/>
      <color theme="4" tint="-0.249977111117893"/>
      <name val="Arial"/>
      <family val="2"/>
    </font>
    <font>
      <sz val="11"/>
      <name val="Calibri"/>
      <family val="2"/>
    </font>
    <font>
      <sz val="8"/>
      <color theme="1"/>
      <name val="Calibri"/>
      <family val="2"/>
      <scheme val="minor"/>
    </font>
    <font>
      <b/>
      <sz val="11"/>
      <color rgb="FFFF0000"/>
      <name val="Calibri"/>
      <family val="2"/>
      <scheme val="minor"/>
    </font>
    <font>
      <b/>
      <i/>
      <sz val="11"/>
      <color rgb="FFFF000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8"/>
      <color theme="1"/>
      <name val="Calibri"/>
      <family val="2"/>
      <scheme val="minor"/>
    </font>
    <font>
      <b/>
      <sz val="14"/>
      <color theme="1"/>
      <name val="Calibri"/>
      <family val="2"/>
      <scheme val="minor"/>
    </font>
    <font>
      <b/>
      <i/>
      <sz val="12"/>
      <color theme="1"/>
      <name val="Calibri"/>
      <family val="2"/>
      <scheme val="minor"/>
    </font>
    <font>
      <b/>
      <i/>
      <sz val="11"/>
      <color rgb="FF000000"/>
      <name val="Calibri"/>
      <family val="2"/>
      <scheme val="minor"/>
    </font>
    <font>
      <sz val="18"/>
      <color theme="1"/>
      <name val="Calibri"/>
      <family val="2"/>
      <scheme val="minor"/>
    </font>
    <font>
      <b/>
      <sz val="18"/>
      <name val="Calibri"/>
      <family val="2"/>
      <scheme val="minor"/>
    </font>
    <font>
      <b/>
      <sz val="9"/>
      <color indexed="81"/>
      <name val="Tahoma"/>
      <family val="2"/>
    </font>
    <font>
      <sz val="8"/>
      <name val="Calibri"/>
      <family val="2"/>
      <scheme val="minor"/>
    </font>
    <font>
      <b/>
      <sz val="11"/>
      <color rgb="FFFA7D00"/>
      <name val="Calibri"/>
      <family val="2"/>
      <scheme val="minor"/>
    </font>
    <font>
      <b/>
      <sz val="11"/>
      <color rgb="FF7030A0"/>
      <name val="Calibri"/>
      <family val="2"/>
      <scheme val="minor"/>
    </font>
    <font>
      <sz val="11"/>
      <color rgb="FF7030A0"/>
      <name val="Calibri"/>
      <family val="2"/>
      <scheme val="minor"/>
    </font>
    <font>
      <b/>
      <sz val="14"/>
      <color rgb="FF7030A0"/>
      <name val="Calibri"/>
      <family val="2"/>
      <scheme val="minor"/>
    </font>
    <font>
      <b/>
      <sz val="11"/>
      <color theme="9" tint="0.39997558519241921"/>
      <name val="Calibri"/>
      <family val="2"/>
      <scheme val="minor"/>
    </font>
    <font>
      <sz val="11"/>
      <color theme="9" tint="0.39997558519241921"/>
      <name val="Calibri"/>
      <family val="2"/>
      <scheme val="minor"/>
    </font>
    <font>
      <b/>
      <sz val="12"/>
      <color rgb="FF7030A0"/>
      <name val="Calibri"/>
      <family val="2"/>
      <scheme val="minor"/>
    </font>
    <font>
      <b/>
      <i/>
      <sz val="11"/>
      <color theme="9" tint="0.79998168889431442"/>
      <name val="Calibri"/>
      <family val="2"/>
      <scheme val="minor"/>
    </font>
    <font>
      <b/>
      <i/>
      <sz val="12"/>
      <color theme="9" tint="0.79998168889431442"/>
      <name val="Calibri"/>
      <family val="2"/>
      <scheme val="minor"/>
    </font>
    <font>
      <i/>
      <sz val="11"/>
      <color rgb="FFFF0000"/>
      <name val="Calibri"/>
      <family val="2"/>
      <scheme val="minor"/>
    </font>
    <font>
      <sz val="11"/>
      <color theme="1"/>
      <name val="Calibri"/>
      <family val="2"/>
      <scheme val="minor"/>
    </font>
    <font>
      <sz val="11"/>
      <color theme="1"/>
      <name val="Calibri"/>
      <family val="2"/>
      <scheme val="minor"/>
    </font>
    <font>
      <sz val="14"/>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rgb="FFFFFF99"/>
        <bgColor indexed="64"/>
      </patternFill>
    </fill>
    <fill>
      <patternFill patternType="solid">
        <fgColor rgb="FFFFFF99"/>
        <bgColor theme="4" tint="0.79998168889431442"/>
      </patternFill>
    </fill>
    <fill>
      <patternFill patternType="solid">
        <fgColor rgb="FFFF0000"/>
        <bgColor indexed="64"/>
      </patternFill>
    </fill>
    <fill>
      <patternFill patternType="solid">
        <fgColor theme="4"/>
        <bgColor theme="4"/>
      </patternFill>
    </fill>
    <fill>
      <patternFill patternType="solid">
        <fgColor rgb="FFFFC000"/>
        <bgColor indexed="64"/>
      </patternFill>
    </fill>
    <fill>
      <patternFill patternType="solid">
        <fgColor theme="4"/>
        <bgColor indexed="64"/>
      </patternFill>
    </fill>
    <fill>
      <patternFill patternType="solid">
        <fgColor rgb="FFF2F2F2"/>
      </patternFill>
    </fill>
    <fill>
      <patternFill patternType="solid">
        <fgColor theme="7"/>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8"/>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xf numFmtId="166" fontId="3" fillId="0" borderId="0" applyFont="0" applyFill="0" applyBorder="0" applyAlignment="0" applyProtection="0"/>
    <xf numFmtId="0" fontId="5" fillId="0" borderId="0"/>
    <xf numFmtId="0" fontId="5"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8" fillId="21" borderId="55" applyNumberFormat="0" applyAlignment="0" applyProtection="0"/>
  </cellStyleXfs>
  <cellXfs count="427">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3" borderId="0" xfId="0" applyFill="1"/>
    <xf numFmtId="166" fontId="0" fillId="0" borderId="0" xfId="1" applyFont="1"/>
    <xf numFmtId="167" fontId="1" fillId="0" borderId="0" xfId="1" applyNumberFormat="1" applyFont="1"/>
    <xf numFmtId="167" fontId="0" fillId="0" borderId="0" xfId="1" applyNumberFormat="1" applyFont="1"/>
    <xf numFmtId="0" fontId="0" fillId="0" borderId="0" xfId="0" applyAlignment="1">
      <alignment horizontal="center"/>
    </xf>
    <xf numFmtId="168" fontId="0" fillId="0" borderId="0" xfId="0" applyNumberFormat="1"/>
    <xf numFmtId="0" fontId="6" fillId="0" borderId="0" xfId="0" applyFont="1"/>
    <xf numFmtId="0" fontId="1" fillId="0" borderId="0" xfId="0" applyFont="1" applyAlignment="1">
      <alignment horizontal="center"/>
    </xf>
    <xf numFmtId="167" fontId="1" fillId="0" borderId="0" xfId="1" applyNumberFormat="1" applyFont="1" applyAlignment="1">
      <alignment horizontal="center" wrapText="1"/>
    </xf>
    <xf numFmtId="0" fontId="1" fillId="0" borderId="0" xfId="0" applyFont="1" applyAlignment="1">
      <alignment horizontal="center" wrapText="1"/>
    </xf>
    <xf numFmtId="0" fontId="8" fillId="3" borderId="0" xfId="3" applyFont="1" applyFill="1" applyAlignment="1" applyProtection="1">
      <alignment vertical="center"/>
    </xf>
    <xf numFmtId="0" fontId="5" fillId="3" borderId="0" xfId="3" applyFill="1" applyProtection="1"/>
    <xf numFmtId="0" fontId="1" fillId="3" borderId="0" xfId="3" applyFont="1" applyFill="1" applyProtection="1"/>
    <xf numFmtId="0" fontId="5" fillId="3" borderId="0" xfId="3" applyFill="1" applyBorder="1" applyAlignment="1" applyProtection="1">
      <alignment horizontal="left" vertical="top" wrapText="1"/>
    </xf>
    <xf numFmtId="0" fontId="7" fillId="3" borderId="0" xfId="0" applyFont="1" applyFill="1"/>
    <xf numFmtId="0" fontId="0" fillId="0" borderId="0" xfId="0" applyAlignment="1">
      <alignment horizontal="center" wrapText="1"/>
    </xf>
    <xf numFmtId="0" fontId="0" fillId="6" borderId="2" xfId="0" applyFill="1" applyBorder="1"/>
    <xf numFmtId="0" fontId="0" fillId="6" borderId="3" xfId="0" applyFill="1" applyBorder="1"/>
    <xf numFmtId="0" fontId="0" fillId="6" borderId="4" xfId="0" applyFill="1" applyBorder="1"/>
    <xf numFmtId="0" fontId="1" fillId="6" borderId="5" xfId="0" applyFont="1" applyFill="1" applyBorder="1" applyAlignment="1">
      <alignment wrapText="1"/>
    </xf>
    <xf numFmtId="0" fontId="0" fillId="6" borderId="0" xfId="0" applyFill="1" applyBorder="1"/>
    <xf numFmtId="0" fontId="0" fillId="6" borderId="6" xfId="0" applyFill="1" applyBorder="1"/>
    <xf numFmtId="0" fontId="0" fillId="6" borderId="5" xfId="0" applyFill="1" applyBorder="1" applyAlignment="1">
      <alignment horizontal="left" indent="1"/>
    </xf>
    <xf numFmtId="0" fontId="0" fillId="6" borderId="5" xfId="0" applyFill="1" applyBorder="1"/>
    <xf numFmtId="0" fontId="1" fillId="6" borderId="6" xfId="0" applyFont="1" applyFill="1" applyBorder="1" applyAlignment="1">
      <alignment horizontal="center"/>
    </xf>
    <xf numFmtId="0" fontId="0" fillId="6" borderId="9" xfId="0" applyFill="1" applyBorder="1"/>
    <xf numFmtId="167" fontId="1" fillId="0" borderId="0" xfId="1" applyNumberFormat="1" applyFont="1" applyAlignment="1">
      <alignment wrapText="1"/>
    </xf>
    <xf numFmtId="0" fontId="0" fillId="6" borderId="5" xfId="0" applyFont="1" applyFill="1" applyBorder="1" applyAlignment="1">
      <alignment horizontal="left" wrapText="1" indent="1"/>
    </xf>
    <xf numFmtId="0" fontId="0" fillId="6" borderId="7" xfId="0" applyFill="1" applyBorder="1" applyAlignment="1">
      <alignment horizontal="left" indent="1"/>
    </xf>
    <xf numFmtId="2" fontId="12" fillId="6" borderId="6" xfId="4" applyNumberFormat="1" applyFont="1" applyFill="1" applyBorder="1" applyAlignment="1">
      <alignment horizontal="center"/>
    </xf>
    <xf numFmtId="0" fontId="1" fillId="6" borderId="0" xfId="0" applyFont="1" applyFill="1" applyBorder="1" applyAlignment="1">
      <alignment horizontal="center"/>
    </xf>
    <xf numFmtId="0" fontId="0" fillId="6" borderId="0" xfId="0" applyFill="1" applyBorder="1" applyAlignment="1">
      <alignment horizontal="center"/>
    </xf>
    <xf numFmtId="0" fontId="1" fillId="6" borderId="8" xfId="0" applyFont="1" applyFill="1" applyBorder="1" applyAlignment="1">
      <alignment horizontal="center"/>
    </xf>
    <xf numFmtId="166" fontId="0" fillId="0" borderId="0" xfId="1" applyFont="1" applyAlignment="1">
      <alignment horizontal="center"/>
    </xf>
    <xf numFmtId="0" fontId="1" fillId="0" borderId="0" xfId="0" applyFont="1" applyAlignment="1">
      <alignment horizontal="left"/>
    </xf>
    <xf numFmtId="0" fontId="0" fillId="0" borderId="1" xfId="0" applyFill="1" applyBorder="1"/>
    <xf numFmtId="0" fontId="13" fillId="10" borderId="1" xfId="3" applyFont="1" applyFill="1" applyBorder="1" applyAlignment="1" applyProtection="1">
      <alignment vertical="center"/>
    </xf>
    <xf numFmtId="0" fontId="13" fillId="13" borderId="1" xfId="3" applyFont="1" applyFill="1" applyBorder="1" applyAlignment="1" applyProtection="1">
      <alignment horizontal="left" vertical="center" wrapText="1" indent="1"/>
    </xf>
    <xf numFmtId="0" fontId="13" fillId="13" borderId="1" xfId="3" applyFont="1" applyFill="1" applyBorder="1" applyAlignment="1" applyProtection="1">
      <alignment horizontal="left" vertical="center" indent="1"/>
    </xf>
    <xf numFmtId="0" fontId="14" fillId="0" borderId="0" xfId="0" applyFont="1"/>
    <xf numFmtId="0" fontId="0" fillId="12" borderId="0" xfId="0" applyFill="1"/>
    <xf numFmtId="166" fontId="0" fillId="12" borderId="0" xfId="1" applyFont="1" applyFill="1"/>
    <xf numFmtId="166" fontId="0" fillId="12" borderId="0" xfId="1" applyFont="1" applyFill="1" applyAlignment="1">
      <alignment horizontal="center"/>
    </xf>
    <xf numFmtId="0" fontId="0" fillId="12" borderId="0" xfId="0" applyFont="1" applyFill="1"/>
    <xf numFmtId="0" fontId="0" fillId="12" borderId="0" xfId="0" applyFont="1" applyFill="1" applyAlignment="1">
      <alignment horizontal="left"/>
    </xf>
    <xf numFmtId="0" fontId="1" fillId="10" borderId="1" xfId="0" applyFont="1" applyFill="1" applyBorder="1"/>
    <xf numFmtId="0" fontId="0" fillId="8" borderId="1" xfId="0" applyFill="1" applyBorder="1"/>
    <xf numFmtId="9" fontId="0" fillId="8" borderId="1" xfId="0" applyNumberFormat="1" applyFill="1" applyBorder="1" applyAlignment="1">
      <alignment horizontal="right"/>
    </xf>
    <xf numFmtId="0" fontId="1" fillId="0" borderId="0" xfId="0" applyFont="1" applyAlignment="1"/>
    <xf numFmtId="0" fontId="0" fillId="0" borderId="0" xfId="0" applyBorder="1"/>
    <xf numFmtId="0" fontId="1" fillId="11" borderId="1" xfId="0" applyFont="1" applyFill="1" applyBorder="1"/>
    <xf numFmtId="0" fontId="4" fillId="13" borderId="0" xfId="0" applyFont="1" applyFill="1" applyAlignment="1">
      <alignment wrapText="1"/>
    </xf>
    <xf numFmtId="0" fontId="1" fillId="10" borderId="22" xfId="3" applyFont="1" applyFill="1" applyBorder="1" applyAlignment="1" applyProtection="1">
      <alignment horizontal="left" vertical="center"/>
    </xf>
    <xf numFmtId="0" fontId="1" fillId="10" borderId="23" xfId="3" applyFont="1" applyFill="1" applyBorder="1" applyAlignment="1" applyProtection="1">
      <alignment horizontal="left" vertical="center"/>
    </xf>
    <xf numFmtId="0" fontId="5" fillId="0" borderId="0" xfId="2" applyFont="1" applyAlignment="1">
      <alignment horizontal="center"/>
    </xf>
    <xf numFmtId="49" fontId="0" fillId="12" borderId="0" xfId="0" applyNumberFormat="1" applyFill="1" applyAlignment="1">
      <alignment horizontal="right"/>
    </xf>
    <xf numFmtId="49" fontId="0" fillId="12" borderId="0" xfId="1" applyNumberFormat="1" applyFont="1" applyFill="1" applyAlignment="1">
      <alignment horizontal="right"/>
    </xf>
    <xf numFmtId="167" fontId="0" fillId="12" borderId="0" xfId="1" applyNumberFormat="1" applyFont="1" applyFill="1" applyAlignment="1">
      <alignment horizontal="right"/>
    </xf>
    <xf numFmtId="9" fontId="0" fillId="5" borderId="0" xfId="5" applyFont="1" applyFill="1"/>
    <xf numFmtId="166" fontId="0" fillId="0" borderId="0" xfId="1" applyFont="1" applyAlignment="1">
      <alignment horizontal="right"/>
    </xf>
    <xf numFmtId="0" fontId="0" fillId="0" borderId="0" xfId="0" applyAlignment="1">
      <alignment horizontal="centerContinuous"/>
    </xf>
    <xf numFmtId="0" fontId="0" fillId="0" borderId="25" xfId="0" applyFill="1" applyBorder="1" applyAlignment="1">
      <alignment horizontal="centerContinuous"/>
    </xf>
    <xf numFmtId="0" fontId="0" fillId="0" borderId="5" xfId="0" applyFill="1" applyBorder="1" applyAlignment="1">
      <alignment horizontal="centerContinuous"/>
    </xf>
    <xf numFmtId="166" fontId="0" fillId="12" borderId="0" xfId="1" applyFont="1" applyFill="1" applyAlignment="1">
      <alignment horizontal="right"/>
    </xf>
    <xf numFmtId="49" fontId="0" fillId="0" borderId="0" xfId="0" applyNumberFormat="1"/>
    <xf numFmtId="4" fontId="0" fillId="0" borderId="0" xfId="4" applyNumberFormat="1" applyFont="1"/>
    <xf numFmtId="49" fontId="0" fillId="12" borderId="0" xfId="4" quotePrefix="1" applyNumberFormat="1" applyFont="1" applyFill="1" applyAlignment="1">
      <alignment horizontal="right"/>
    </xf>
    <xf numFmtId="4" fontId="0" fillId="12" borderId="0" xfId="4" quotePrefix="1" applyNumberFormat="1" applyFont="1" applyFill="1" applyAlignment="1">
      <alignment horizontal="right"/>
    </xf>
    <xf numFmtId="0" fontId="0" fillId="0" borderId="0" xfId="0" applyAlignment="1">
      <alignment horizontal="right"/>
    </xf>
    <xf numFmtId="4" fontId="0" fillId="12" borderId="0" xfId="4" applyNumberFormat="1" applyFont="1" applyFill="1"/>
    <xf numFmtId="0" fontId="0" fillId="12" borderId="0" xfId="0" applyFill="1" applyAlignment="1">
      <alignment horizontal="center"/>
    </xf>
    <xf numFmtId="0" fontId="9" fillId="9" borderId="1" xfId="0" applyFont="1" applyFill="1" applyBorder="1" applyAlignment="1">
      <alignment horizontal="center" vertical="center" wrapText="1"/>
    </xf>
    <xf numFmtId="0" fontId="1" fillId="14" borderId="18" xfId="0" applyFont="1" applyFill="1" applyBorder="1" applyAlignment="1">
      <alignment vertical="center"/>
    </xf>
    <xf numFmtId="0" fontId="0" fillId="7" borderId="1" xfId="0" applyFont="1" applyFill="1" applyBorder="1" applyAlignment="1">
      <alignment vertical="center"/>
    </xf>
    <xf numFmtId="0" fontId="0" fillId="3" borderId="17" xfId="0" applyFill="1" applyBorder="1" applyAlignment="1">
      <alignment vertical="center"/>
    </xf>
    <xf numFmtId="0" fontId="1" fillId="2" borderId="1" xfId="0" applyFont="1" applyFill="1" applyBorder="1" applyAlignment="1">
      <alignment vertical="center"/>
    </xf>
    <xf numFmtId="2" fontId="0" fillId="0" borderId="0" xfId="1" applyNumberFormat="1" applyFont="1" applyAlignment="1">
      <alignment horizontal="right"/>
    </xf>
    <xf numFmtId="1" fontId="0" fillId="0" borderId="0" xfId="0" applyNumberFormat="1" applyAlignment="1">
      <alignment horizontal="right"/>
    </xf>
    <xf numFmtId="0" fontId="5" fillId="13" borderId="17" xfId="3" applyFill="1" applyBorder="1" applyAlignment="1" applyProtection="1">
      <alignment horizontal="left" vertical="center" wrapText="1" indent="1"/>
    </xf>
    <xf numFmtId="0" fontId="5" fillId="13" borderId="32" xfId="3" applyFill="1" applyBorder="1" applyAlignment="1" applyProtection="1">
      <alignment horizontal="left" vertical="center" wrapText="1" indent="1"/>
    </xf>
    <xf numFmtId="0" fontId="5" fillId="13" borderId="33" xfId="3" applyFill="1" applyBorder="1" applyAlignment="1" applyProtection="1">
      <alignment horizontal="left" vertical="center" wrapText="1" indent="1"/>
    </xf>
    <xf numFmtId="0" fontId="5" fillId="13" borderId="34" xfId="3" applyFill="1" applyBorder="1" applyAlignment="1" applyProtection="1">
      <alignment horizontal="left" vertical="center" wrapText="1" indent="1"/>
    </xf>
    <xf numFmtId="0" fontId="23" fillId="13" borderId="1" xfId="3" applyFont="1" applyFill="1" applyBorder="1" applyAlignment="1" applyProtection="1">
      <alignment vertical="center" wrapText="1"/>
    </xf>
    <xf numFmtId="0" fontId="6" fillId="13" borderId="1" xfId="3" applyFont="1" applyFill="1" applyBorder="1" applyAlignment="1" applyProtection="1">
      <alignment vertical="center" wrapText="1"/>
    </xf>
    <xf numFmtId="0" fontId="1" fillId="13" borderId="0" xfId="0" applyFont="1" applyFill="1"/>
    <xf numFmtId="0" fontId="0" fillId="5" borderId="1" xfId="0" applyFill="1" applyBorder="1"/>
    <xf numFmtId="9" fontId="0" fillId="5" borderId="1" xfId="5" applyFont="1" applyFill="1" applyBorder="1"/>
    <xf numFmtId="9" fontId="0" fillId="5" borderId="1" xfId="0" applyNumberFormat="1" applyFill="1" applyBorder="1"/>
    <xf numFmtId="0" fontId="15" fillId="12" borderId="1" xfId="0" applyFont="1" applyFill="1" applyBorder="1"/>
    <xf numFmtId="0" fontId="24" fillId="8" borderId="1" xfId="0" applyFont="1" applyFill="1" applyBorder="1" applyAlignment="1">
      <alignment wrapText="1"/>
    </xf>
    <xf numFmtId="0" fontId="0" fillId="17" borderId="0" xfId="0" applyFill="1"/>
    <xf numFmtId="166" fontId="0" fillId="17" borderId="0" xfId="1" applyFont="1" applyFill="1" applyAlignment="1">
      <alignment horizontal="right"/>
    </xf>
    <xf numFmtId="0" fontId="26" fillId="0" borderId="0" xfId="0" applyFont="1"/>
    <xf numFmtId="0" fontId="1" fillId="0" borderId="31" xfId="0" applyFont="1" applyFill="1" applyBorder="1" applyAlignment="1">
      <alignment vertical="center"/>
    </xf>
    <xf numFmtId="0" fontId="20" fillId="0" borderId="31" xfId="0" applyFont="1" applyFill="1" applyBorder="1" applyAlignment="1">
      <alignment horizontal="right" vertical="center"/>
    </xf>
    <xf numFmtId="0" fontId="27" fillId="7" borderId="36" xfId="0" applyFont="1" applyFill="1" applyBorder="1" applyAlignment="1">
      <alignment vertical="center"/>
    </xf>
    <xf numFmtId="0" fontId="0" fillId="7" borderId="37" xfId="0" applyFont="1" applyFill="1" applyBorder="1" applyAlignment="1">
      <alignment vertical="center"/>
    </xf>
    <xf numFmtId="164" fontId="10" fillId="7" borderId="38" xfId="1" applyNumberFormat="1" applyFont="1" applyFill="1" applyBorder="1" applyAlignment="1">
      <alignment vertical="center"/>
    </xf>
    <xf numFmtId="0" fontId="27" fillId="7" borderId="11" xfId="0" applyFont="1" applyFill="1" applyBorder="1" applyAlignment="1">
      <alignment vertical="center"/>
    </xf>
    <xf numFmtId="164" fontId="10" fillId="7" borderId="12" xfId="1" applyNumberFormat="1" applyFont="1" applyFill="1" applyBorder="1" applyAlignment="1">
      <alignment vertical="center"/>
    </xf>
    <xf numFmtId="0" fontId="1" fillId="0" borderId="3" xfId="0" applyFont="1" applyFill="1" applyBorder="1" applyAlignment="1">
      <alignment vertical="center"/>
    </xf>
    <xf numFmtId="0" fontId="0" fillId="0" borderId="3" xfId="0" applyFont="1" applyFill="1" applyBorder="1" applyAlignment="1">
      <alignment vertical="center"/>
    </xf>
    <xf numFmtId="164" fontId="10" fillId="0" borderId="3" xfId="1" applyNumberFormat="1" applyFont="1" applyFill="1" applyBorder="1" applyAlignment="1">
      <alignment vertical="center"/>
    </xf>
    <xf numFmtId="0" fontId="0" fillId="3" borderId="36" xfId="0" applyFill="1" applyBorder="1" applyAlignment="1">
      <alignment vertical="center"/>
    </xf>
    <xf numFmtId="0" fontId="0" fillId="3" borderId="16" xfId="0" applyFill="1" applyBorder="1" applyAlignment="1">
      <alignment vertical="center"/>
    </xf>
    <xf numFmtId="164" fontId="0" fillId="15" borderId="21" xfId="1" applyNumberFormat="1" applyFont="1" applyFill="1" applyBorder="1" applyAlignment="1">
      <alignment vertical="center"/>
    </xf>
    <xf numFmtId="0" fontId="0" fillId="3" borderId="11" xfId="0" applyFill="1" applyBorder="1" applyAlignment="1">
      <alignment vertical="center"/>
    </xf>
    <xf numFmtId="0" fontId="1" fillId="2" borderId="11" xfId="0" applyFont="1" applyFill="1" applyBorder="1" applyAlignment="1">
      <alignment vertical="center"/>
    </xf>
    <xf numFmtId="164" fontId="1" fillId="2" borderId="12" xfId="1" applyNumberFormat="1" applyFont="1" applyFill="1" applyBorder="1" applyAlignment="1">
      <alignment vertical="center"/>
    </xf>
    <xf numFmtId="0" fontId="28" fillId="14" borderId="20" xfId="0" applyFont="1" applyFill="1" applyBorder="1" applyAlignment="1">
      <alignment horizontal="right" vertical="center"/>
    </xf>
    <xf numFmtId="0" fontId="29" fillId="15" borderId="20" xfId="0" applyFont="1" applyFill="1" applyBorder="1" applyAlignment="1">
      <alignment horizontal="center" vertical="center" wrapText="1"/>
    </xf>
    <xf numFmtId="164" fontId="0" fillId="0" borderId="0" xfId="4" applyNumberFormat="1" applyFont="1"/>
    <xf numFmtId="0" fontId="24" fillId="13" borderId="0" xfId="0" applyFont="1" applyFill="1" applyAlignment="1">
      <alignment wrapText="1"/>
    </xf>
    <xf numFmtId="0" fontId="24" fillId="0" borderId="0" xfId="0" applyFont="1"/>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0" fillId="0" borderId="0" xfId="0" applyAlignment="1">
      <alignment horizontal="lef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top"/>
    </xf>
    <xf numFmtId="0" fontId="10" fillId="8" borderId="1" xfId="0" applyFont="1" applyFill="1" applyBorder="1" applyAlignment="1">
      <alignment horizontal="center" vertical="top"/>
    </xf>
    <xf numFmtId="0" fontId="10" fillId="8" borderId="1" xfId="0" applyFont="1" applyFill="1" applyBorder="1" applyAlignment="1">
      <alignment horizontal="left" vertical="top"/>
    </xf>
    <xf numFmtId="0" fontId="32" fillId="13" borderId="1" xfId="0" applyFont="1" applyFill="1" applyBorder="1" applyAlignment="1">
      <alignment horizontal="left" vertical="top"/>
    </xf>
    <xf numFmtId="0" fontId="15" fillId="13" borderId="1" xfId="0" applyFont="1" applyFill="1" applyBorder="1" applyAlignment="1">
      <alignment horizontal="left" vertical="top"/>
    </xf>
    <xf numFmtId="0" fontId="32" fillId="13" borderId="1" xfId="0" applyFont="1" applyFill="1" applyBorder="1" applyAlignment="1">
      <alignment horizontal="center" vertical="top"/>
    </xf>
    <xf numFmtId="0" fontId="0" fillId="3" borderId="1" xfId="0" applyFont="1" applyFill="1" applyBorder="1" applyAlignment="1">
      <alignment horizontal="left" vertical="top"/>
    </xf>
    <xf numFmtId="0" fontId="0" fillId="3" borderId="1" xfId="0" applyFont="1" applyFill="1" applyBorder="1" applyAlignment="1">
      <alignment horizontal="center" vertical="top"/>
    </xf>
    <xf numFmtId="0" fontId="33" fillId="13" borderId="1" xfId="0" applyFont="1" applyFill="1" applyBorder="1" applyAlignment="1">
      <alignment horizontal="left" vertical="top"/>
    </xf>
    <xf numFmtId="0" fontId="0" fillId="15" borderId="1" xfId="0" applyFont="1" applyFill="1" applyBorder="1" applyAlignment="1">
      <alignment horizontal="left" vertical="top"/>
    </xf>
    <xf numFmtId="166" fontId="0" fillId="0" borderId="0" xfId="1" applyNumberFormat="1" applyFont="1"/>
    <xf numFmtId="168" fontId="0" fillId="0" borderId="0" xfId="1" applyNumberFormat="1" applyFont="1"/>
    <xf numFmtId="0" fontId="0" fillId="0" borderId="0" xfId="0" applyFont="1" applyBorder="1" applyAlignment="1">
      <alignment horizontal="left" vertical="top"/>
    </xf>
    <xf numFmtId="0" fontId="0" fillId="0" borderId="0" xfId="0" applyFont="1" applyBorder="1" applyAlignment="1">
      <alignment vertical="top"/>
    </xf>
    <xf numFmtId="0" fontId="19" fillId="20" borderId="1" xfId="0" applyFont="1" applyFill="1" applyBorder="1" applyAlignment="1">
      <alignment horizontal="center" vertical="center" wrapText="1"/>
    </xf>
    <xf numFmtId="0" fontId="34" fillId="2" borderId="40" xfId="0" applyFont="1" applyFill="1" applyBorder="1" applyAlignment="1">
      <alignment vertical="center" wrapText="1"/>
    </xf>
    <xf numFmtId="0" fontId="8" fillId="2" borderId="40" xfId="0" applyFont="1" applyFill="1" applyBorder="1" applyAlignment="1">
      <alignment vertical="center"/>
    </xf>
    <xf numFmtId="0" fontId="34" fillId="2" borderId="41" xfId="0" applyFont="1" applyFill="1" applyBorder="1" applyAlignment="1">
      <alignment vertical="center" wrapText="1"/>
    </xf>
    <xf numFmtId="0" fontId="35" fillId="0" borderId="0" xfId="0" applyFont="1" applyFill="1" applyAlignment="1">
      <alignment horizontal="left" vertical="top"/>
    </xf>
    <xf numFmtId="0" fontId="8" fillId="0" borderId="0" xfId="0" applyFont="1" applyAlignment="1">
      <alignment horizontal="left" vertical="top"/>
    </xf>
    <xf numFmtId="0" fontId="34" fillId="0" borderId="0" xfId="0" applyFont="1" applyFill="1" applyBorder="1" applyAlignment="1">
      <alignment vertical="center" wrapText="1"/>
    </xf>
    <xf numFmtId="0" fontId="8" fillId="2" borderId="40" xfId="0" applyFont="1" applyFill="1" applyBorder="1" applyAlignment="1">
      <alignment horizontal="left" vertical="top"/>
    </xf>
    <xf numFmtId="0" fontId="1" fillId="2" borderId="41" xfId="0" applyFont="1" applyFill="1" applyBorder="1" applyAlignment="1">
      <alignment horizontal="left" vertical="top"/>
    </xf>
    <xf numFmtId="0" fontId="1" fillId="2" borderId="42" xfId="0" applyFont="1" applyFill="1" applyBorder="1" applyAlignment="1">
      <alignment horizontal="left" vertical="top"/>
    </xf>
    <xf numFmtId="0" fontId="8" fillId="2" borderId="35"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15" borderId="40" xfId="0" applyFont="1" applyFill="1" applyBorder="1" applyAlignment="1">
      <alignment horizontal="center" vertical="center" wrapText="1"/>
    </xf>
    <xf numFmtId="0" fontId="0" fillId="0" borderId="0" xfId="0" applyFill="1" applyBorder="1" applyAlignment="1">
      <alignment horizontal="left" vertical="top"/>
    </xf>
    <xf numFmtId="0" fontId="0" fillId="0" borderId="1" xfId="0" applyFill="1" applyBorder="1" applyAlignment="1">
      <alignment horizontal="left" vertical="top"/>
    </xf>
    <xf numFmtId="0" fontId="8" fillId="15" borderId="35" xfId="0" applyFont="1" applyFill="1" applyBorder="1" applyAlignment="1">
      <alignment horizontal="center" vertical="center" wrapText="1"/>
    </xf>
    <xf numFmtId="0" fontId="0" fillId="0" borderId="0" xfId="0" applyFill="1" applyBorder="1" applyAlignment="1">
      <alignment horizontal="center" vertical="top"/>
    </xf>
    <xf numFmtId="0" fontId="6" fillId="0" borderId="0" xfId="0" applyFont="1" applyFill="1" applyBorder="1" applyAlignment="1">
      <alignment horizontal="left" vertical="top"/>
    </xf>
    <xf numFmtId="0" fontId="12" fillId="0" borderId="0" xfId="0" applyFont="1"/>
    <xf numFmtId="0" fontId="32" fillId="0" borderId="0" xfId="0" applyFont="1" applyFill="1" applyAlignment="1">
      <alignment horizontal="left" vertical="top"/>
    </xf>
    <xf numFmtId="0" fontId="0" fillId="0" borderId="0" xfId="0" applyFill="1" applyAlignment="1">
      <alignment horizontal="left" vertical="top"/>
    </xf>
    <xf numFmtId="0" fontId="6" fillId="0" borderId="0" xfId="0" applyFont="1" applyAlignment="1">
      <alignment horizontal="right"/>
    </xf>
    <xf numFmtId="4" fontId="6" fillId="0" borderId="0" xfId="4" applyNumberFormat="1" applyFont="1"/>
    <xf numFmtId="164" fontId="6" fillId="0" borderId="0" xfId="4" applyNumberFormat="1" applyFont="1"/>
    <xf numFmtId="166" fontId="3" fillId="0" borderId="0" xfId="1" applyFont="1" applyAlignment="1">
      <alignment horizontal="center"/>
    </xf>
    <xf numFmtId="0" fontId="0" fillId="0" borderId="0" xfId="0" applyFont="1" applyAlignment="1">
      <alignment horizontal="right"/>
    </xf>
    <xf numFmtId="166" fontId="3" fillId="0" borderId="0" xfId="1" applyFont="1" applyAlignment="1">
      <alignment horizontal="right"/>
    </xf>
    <xf numFmtId="168" fontId="0" fillId="0" borderId="0" xfId="0" applyNumberFormat="1" applyFont="1"/>
    <xf numFmtId="4" fontId="3" fillId="0" borderId="0" xfId="4" applyNumberFormat="1" applyFont="1"/>
    <xf numFmtId="167" fontId="3" fillId="0" borderId="0" xfId="1" applyNumberFormat="1" applyFont="1"/>
    <xf numFmtId="0" fontId="1" fillId="0" borderId="39" xfId="0" applyFont="1" applyBorder="1" applyAlignment="1">
      <alignment horizontal="center" vertical="top"/>
    </xf>
    <xf numFmtId="0" fontId="0" fillId="0" borderId="0" xfId="0" applyFill="1" applyAlignment="1">
      <alignment horizontal="center"/>
    </xf>
    <xf numFmtId="166" fontId="3" fillId="0" borderId="0" xfId="1" applyFont="1" applyFill="1" applyAlignment="1">
      <alignment horizontal="center"/>
    </xf>
    <xf numFmtId="0" fontId="0" fillId="0" borderId="0" xfId="0" applyFont="1" applyFill="1" applyAlignment="1">
      <alignment horizontal="right"/>
    </xf>
    <xf numFmtId="166" fontId="3" fillId="0" borderId="0" xfId="1" applyFont="1" applyFill="1" applyAlignment="1">
      <alignment horizontal="right"/>
    </xf>
    <xf numFmtId="168" fontId="0" fillId="0" borderId="0" xfId="0" applyNumberFormat="1" applyFont="1" applyFill="1"/>
    <xf numFmtId="4" fontId="3" fillId="0" borderId="0" xfId="4" applyNumberFormat="1" applyFont="1" applyFill="1"/>
    <xf numFmtId="167" fontId="3" fillId="0" borderId="0" xfId="1" applyNumberFormat="1" applyFont="1" applyFill="1"/>
    <xf numFmtId="167" fontId="24" fillId="0" borderId="0" xfId="1" applyNumberFormat="1" applyFont="1" applyFill="1" applyBorder="1" applyAlignment="1">
      <alignment wrapText="1"/>
    </xf>
    <xf numFmtId="0" fontId="1" fillId="0" borderId="1" xfId="0" applyFont="1" applyBorder="1" applyAlignment="1">
      <alignment horizontal="center" vertical="top"/>
    </xf>
    <xf numFmtId="0" fontId="1" fillId="0" borderId="1" xfId="0" applyFont="1" applyFill="1" applyBorder="1" applyAlignment="1">
      <alignment horizontal="center" wrapText="1"/>
    </xf>
    <xf numFmtId="0" fontId="18" fillId="16" borderId="1" xfId="0" applyFont="1" applyFill="1" applyBorder="1" applyAlignment="1">
      <alignment horizontal="center" vertical="center"/>
    </xf>
    <xf numFmtId="0" fontId="10" fillId="0" borderId="0" xfId="0" applyFont="1" applyFill="1" applyAlignment="1">
      <alignment horizontal="left" vertical="top"/>
    </xf>
    <xf numFmtId="0" fontId="34" fillId="0" borderId="0" xfId="0" applyFont="1" applyFill="1" applyAlignment="1">
      <alignment horizontal="left" vertical="top"/>
    </xf>
    <xf numFmtId="0" fontId="1" fillId="20" borderId="1" xfId="0" applyFont="1" applyFill="1" applyBorder="1" applyAlignment="1">
      <alignment horizontal="center" vertical="center" wrapText="1"/>
    </xf>
    <xf numFmtId="0" fontId="1" fillId="20" borderId="1" xfId="0" applyFont="1" applyFill="1" applyBorder="1" applyAlignment="1">
      <alignment horizontal="center" vertical="center"/>
    </xf>
    <xf numFmtId="0" fontId="13" fillId="18" borderId="1" xfId="0" applyFont="1" applyFill="1" applyBorder="1" applyAlignment="1">
      <alignment horizontal="center" vertical="center" wrapText="1"/>
    </xf>
    <xf numFmtId="167" fontId="1" fillId="20" borderId="17" xfId="1" applyNumberFormat="1" applyFont="1" applyFill="1" applyBorder="1" applyAlignment="1">
      <alignment horizontal="center" vertical="center" wrapText="1"/>
    </xf>
    <xf numFmtId="167" fontId="13" fillId="18" borderId="17" xfId="1" applyNumberFormat="1" applyFont="1" applyFill="1" applyBorder="1" applyAlignment="1">
      <alignment horizontal="center" vertical="center" wrapText="1"/>
    </xf>
    <xf numFmtId="0" fontId="0" fillId="0" borderId="0" xfId="0" applyFont="1" applyFill="1" applyAlignment="1">
      <alignment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0" xfId="0" applyFont="1" applyAlignment="1">
      <alignment vertical="center" wrapText="1"/>
    </xf>
    <xf numFmtId="0" fontId="1" fillId="14" borderId="24" xfId="0" applyFont="1" applyFill="1" applyBorder="1" applyAlignment="1">
      <alignment horizontal="center" vertical="center" wrapText="1"/>
    </xf>
    <xf numFmtId="0" fontId="0" fillId="2" borderId="8" xfId="0" applyFont="1" applyFill="1" applyBorder="1" applyAlignment="1">
      <alignment vertical="center" wrapText="1"/>
    </xf>
    <xf numFmtId="0" fontId="1" fillId="4"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8" xfId="0" applyFont="1" applyFill="1" applyBorder="1" applyAlignment="1">
      <alignment vertical="center" wrapText="1"/>
    </xf>
    <xf numFmtId="4" fontId="0" fillId="2" borderId="43" xfId="0" applyNumberFormat="1" applyFont="1" applyFill="1" applyBorder="1" applyAlignment="1">
      <alignment vertical="center" wrapText="1"/>
    </xf>
    <xf numFmtId="4" fontId="0" fillId="0" borderId="3" xfId="0" applyNumberFormat="1" applyFont="1" applyFill="1" applyBorder="1" applyAlignment="1">
      <alignment vertical="center" wrapText="1"/>
    </xf>
    <xf numFmtId="0" fontId="0" fillId="2" borderId="43" xfId="0" applyFont="1" applyFill="1" applyBorder="1" applyAlignment="1">
      <alignment vertical="center" wrapText="1"/>
    </xf>
    <xf numFmtId="0" fontId="0" fillId="0" borderId="0" xfId="0" applyFont="1" applyFill="1" applyBorder="1" applyAlignment="1">
      <alignment vertical="center" wrapText="1"/>
    </xf>
    <xf numFmtId="0" fontId="13" fillId="20" borderId="1" xfId="0" applyFont="1" applyFill="1" applyBorder="1" applyAlignment="1">
      <alignment horizontal="center" vertical="center" wrapText="1"/>
    </xf>
    <xf numFmtId="0" fontId="0" fillId="0" borderId="0" xfId="0" applyFill="1" applyAlignment="1">
      <alignment horizontal="center" vertical="center"/>
    </xf>
    <xf numFmtId="0" fontId="0" fillId="0" borderId="1" xfId="0" applyFont="1" applyFill="1" applyBorder="1" applyAlignment="1">
      <alignment vertical="center" wrapText="1"/>
    </xf>
    <xf numFmtId="0" fontId="13" fillId="2" borderId="2" xfId="0" applyFont="1" applyFill="1" applyBorder="1" applyAlignment="1" applyProtection="1">
      <alignment horizontal="centerContinuous" vertical="center" wrapText="1"/>
    </xf>
    <xf numFmtId="0" fontId="13" fillId="2" borderId="3" xfId="0" applyFont="1" applyFill="1" applyBorder="1" applyAlignment="1" applyProtection="1">
      <alignment horizontal="centerContinuous" vertical="center" wrapText="1"/>
    </xf>
    <xf numFmtId="0" fontId="13" fillId="2" borderId="5" xfId="0" applyFont="1" applyFill="1" applyBorder="1" applyAlignment="1" applyProtection="1">
      <alignment horizontal="centerContinuous" vertical="center" wrapText="1"/>
    </xf>
    <xf numFmtId="0" fontId="13" fillId="2" borderId="0" xfId="0" applyFont="1" applyFill="1" applyBorder="1" applyAlignment="1" applyProtection="1">
      <alignment horizontal="centerContinuous" vertical="center" wrapText="1"/>
    </xf>
    <xf numFmtId="0" fontId="0" fillId="16" borderId="10" xfId="0" applyFont="1" applyFill="1" applyBorder="1" applyAlignment="1">
      <alignment horizontal="center" vertical="center" wrapText="1"/>
    </xf>
    <xf numFmtId="164" fontId="6" fillId="15" borderId="26" xfId="6" applyNumberFormat="1" applyFont="1" applyFill="1" applyBorder="1" applyAlignment="1" applyProtection="1">
      <alignment horizontal="right" vertical="center" wrapText="1"/>
    </xf>
    <xf numFmtId="0" fontId="0" fillId="0" borderId="0" xfId="0" applyFont="1" applyAlignment="1">
      <alignment horizontal="center" vertical="center" wrapText="1"/>
    </xf>
    <xf numFmtId="4" fontId="0" fillId="0" borderId="3"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21" xfId="0" applyBorder="1" applyAlignment="1">
      <alignment horizontal="center" vertical="center"/>
    </xf>
    <xf numFmtId="0" fontId="0" fillId="0" borderId="12" xfId="0" applyBorder="1" applyAlignment="1">
      <alignment horizontal="center" vertical="center"/>
    </xf>
    <xf numFmtId="0" fontId="12" fillId="0" borderId="0" xfId="0" applyFont="1" applyFill="1" applyAlignment="1">
      <alignment vertical="center" wrapText="1"/>
    </xf>
    <xf numFmtId="0" fontId="10" fillId="0" borderId="0" xfId="0" applyFont="1" applyFill="1" applyAlignment="1">
      <alignment vertical="center" wrapText="1"/>
    </xf>
    <xf numFmtId="167" fontId="10" fillId="19" borderId="50" xfId="1" applyNumberFormat="1" applyFont="1" applyFill="1" applyBorder="1" applyAlignment="1">
      <alignment vertical="center" wrapText="1"/>
    </xf>
    <xf numFmtId="0" fontId="10" fillId="19" borderId="50" xfId="0" applyFont="1" applyFill="1" applyBorder="1" applyAlignment="1">
      <alignment vertical="center" wrapText="1"/>
    </xf>
    <xf numFmtId="0" fontId="10" fillId="19" borderId="50" xfId="0" applyFont="1" applyFill="1" applyBorder="1" applyAlignment="1">
      <alignment horizontal="center" vertical="center" wrapText="1"/>
    </xf>
    <xf numFmtId="167" fontId="10" fillId="19" borderId="50" xfId="1" applyNumberFormat="1" applyFont="1" applyFill="1" applyBorder="1" applyAlignment="1">
      <alignment horizontal="center" vertical="center" wrapText="1"/>
    </xf>
    <xf numFmtId="166" fontId="3" fillId="0" borderId="0" xfId="1" applyFont="1"/>
    <xf numFmtId="168" fontId="3" fillId="0" borderId="0" xfId="1" applyNumberFormat="1" applyFont="1"/>
    <xf numFmtId="169" fontId="3" fillId="0" borderId="0" xfId="1" applyNumberFormat="1" applyFont="1"/>
    <xf numFmtId="169" fontId="3" fillId="0" borderId="0" xfId="1" applyNumberFormat="1" applyFont="1" applyAlignment="1">
      <alignment horizontal="right"/>
    </xf>
    <xf numFmtId="171" fontId="13" fillId="2" borderId="0" xfId="0" applyNumberFormat="1" applyFont="1" applyFill="1" applyBorder="1" applyAlignment="1" applyProtection="1">
      <alignment horizontal="centerContinuous" vertical="center" wrapText="1"/>
    </xf>
    <xf numFmtId="0" fontId="0" fillId="3" borderId="51" xfId="0" applyFill="1" applyBorder="1" applyAlignment="1">
      <alignment vertical="center"/>
    </xf>
    <xf numFmtId="0" fontId="0" fillId="3" borderId="52" xfId="0" applyFill="1" applyBorder="1" applyAlignment="1">
      <alignment vertical="center"/>
    </xf>
    <xf numFmtId="167" fontId="24" fillId="13" borderId="0" xfId="1" applyNumberFormat="1" applyFont="1" applyFill="1" applyAlignment="1">
      <alignment wrapText="1"/>
    </xf>
    <xf numFmtId="0" fontId="0" fillId="0" borderId="0" xfId="0" applyFont="1" applyFill="1" applyAlignment="1">
      <alignment horizontal="left" vertical="top"/>
    </xf>
    <xf numFmtId="0" fontId="10" fillId="12" borderId="1" xfId="0" applyFont="1" applyFill="1" applyBorder="1" applyAlignment="1">
      <alignment horizontal="center" vertical="top"/>
    </xf>
    <xf numFmtId="0" fontId="10" fillId="12" borderId="1" xfId="0" applyFont="1" applyFill="1" applyBorder="1" applyAlignment="1">
      <alignment horizontal="left" vertical="top"/>
    </xf>
    <xf numFmtId="0" fontId="0" fillId="0" borderId="55" xfId="7" applyFont="1" applyFill="1" applyAlignment="1">
      <alignment horizontal="left" vertical="top"/>
    </xf>
    <xf numFmtId="0" fontId="0" fillId="0" borderId="1" xfId="0" applyFont="1" applyFill="1" applyBorder="1" applyAlignment="1">
      <alignment vertical="center"/>
    </xf>
    <xf numFmtId="0" fontId="0" fillId="0" borderId="0" xfId="0" applyFont="1" applyAlignment="1">
      <alignment vertical="center"/>
    </xf>
    <xf numFmtId="0" fontId="27" fillId="13" borderId="1" xfId="0" applyFont="1" applyFill="1" applyBorder="1" applyAlignment="1">
      <alignment vertical="center"/>
    </xf>
    <xf numFmtId="0" fontId="34" fillId="2" borderId="41" xfId="0" applyFont="1" applyFill="1" applyBorder="1" applyAlignment="1">
      <alignment horizontal="left" vertical="center" wrapText="1"/>
    </xf>
    <xf numFmtId="0" fontId="39" fillId="8" borderId="1" xfId="0" applyFont="1" applyFill="1" applyBorder="1" applyAlignment="1">
      <alignment horizontal="right" vertical="center"/>
    </xf>
    <xf numFmtId="0" fontId="40" fillId="8" borderId="1" xfId="0" applyFont="1" applyFill="1" applyBorder="1" applyAlignment="1">
      <alignment horizontal="center" vertical="center"/>
    </xf>
    <xf numFmtId="0" fontId="41" fillId="8" borderId="1" xfId="0" applyFont="1" applyFill="1" applyBorder="1" applyAlignment="1">
      <alignment horizontal="left" vertical="center"/>
    </xf>
    <xf numFmtId="0" fontId="41" fillId="8" borderId="1" xfId="0" applyFont="1" applyFill="1" applyBorder="1" applyAlignment="1">
      <alignment horizontal="left" vertical="top"/>
    </xf>
    <xf numFmtId="0" fontId="42" fillId="12" borderId="1" xfId="0" applyFont="1" applyFill="1" applyBorder="1" applyAlignment="1">
      <alignment horizontal="right" vertical="center"/>
    </xf>
    <xf numFmtId="0" fontId="43" fillId="12" borderId="1" xfId="0" applyFont="1" applyFill="1" applyBorder="1" applyAlignment="1">
      <alignment horizontal="center" vertical="center"/>
    </xf>
    <xf numFmtId="0" fontId="8" fillId="19" borderId="1" xfId="0" applyFont="1" applyFill="1" applyBorder="1" applyAlignment="1">
      <alignment horizontal="left" vertical="center"/>
    </xf>
    <xf numFmtId="0" fontId="25" fillId="19" borderId="1" xfId="0" applyFont="1" applyFill="1" applyBorder="1" applyAlignment="1">
      <alignment horizontal="left" wrapText="1"/>
    </xf>
    <xf numFmtId="0" fontId="1" fillId="19" borderId="1" xfId="0" applyFont="1" applyFill="1" applyBorder="1" applyAlignment="1">
      <alignment horizontal="center" wrapText="1"/>
    </xf>
    <xf numFmtId="0" fontId="1" fillId="19" borderId="1" xfId="0" applyFont="1" applyFill="1" applyBorder="1" applyAlignment="1">
      <alignment horizontal="center"/>
    </xf>
    <xf numFmtId="0" fontId="19" fillId="19" borderId="1" xfId="0" applyFont="1" applyFill="1" applyBorder="1" applyAlignment="1">
      <alignment horizontal="center" vertical="center" wrapText="1"/>
    </xf>
    <xf numFmtId="0" fontId="41" fillId="12" borderId="1" xfId="0" applyFont="1" applyFill="1" applyBorder="1" applyAlignment="1">
      <alignment horizontal="left" vertical="center"/>
    </xf>
    <xf numFmtId="0" fontId="41" fillId="12" borderId="1" xfId="0" applyFont="1" applyFill="1" applyBorder="1" applyAlignment="1">
      <alignment horizontal="left" vertical="top"/>
    </xf>
    <xf numFmtId="0" fontId="0" fillId="0" borderId="12" xfId="0" applyFont="1" applyBorder="1" applyAlignment="1">
      <alignment horizontal="center" vertical="center"/>
    </xf>
    <xf numFmtId="0" fontId="39" fillId="0" borderId="57" xfId="0" applyFont="1" applyBorder="1" applyAlignment="1">
      <alignment horizontal="center" vertical="center"/>
    </xf>
    <xf numFmtId="0" fontId="27" fillId="0" borderId="58" xfId="0" applyFont="1" applyBorder="1" applyAlignment="1">
      <alignment horizontal="right" vertical="center"/>
    </xf>
    <xf numFmtId="0" fontId="27" fillId="0" borderId="24" xfId="0" applyFont="1" applyBorder="1" applyAlignment="1">
      <alignment horizontal="right" vertical="center"/>
    </xf>
    <xf numFmtId="0" fontId="44" fillId="0" borderId="40" xfId="0" applyFont="1" applyBorder="1" applyAlignment="1">
      <alignment horizontal="right" vertical="center"/>
    </xf>
    <xf numFmtId="0" fontId="19" fillId="0" borderId="13" xfId="0" applyFont="1" applyBorder="1" applyAlignment="1">
      <alignment horizontal="center" vertical="center"/>
    </xf>
    <xf numFmtId="0" fontId="19" fillId="0" borderId="45" xfId="0" applyFont="1" applyBorder="1" applyAlignment="1">
      <alignment horizontal="center" vertical="center"/>
    </xf>
    <xf numFmtId="0" fontId="0" fillId="0" borderId="16" xfId="0" applyBorder="1" applyAlignment="1">
      <alignment horizontal="center" vertical="center"/>
    </xf>
    <xf numFmtId="0" fontId="39" fillId="0" borderId="56" xfId="0" applyFont="1" applyBorder="1" applyAlignment="1">
      <alignment horizontal="center" vertical="center"/>
    </xf>
    <xf numFmtId="0" fontId="0" fillId="0" borderId="11" xfId="0" applyBorder="1" applyAlignment="1">
      <alignment horizontal="center" vertical="center"/>
    </xf>
    <xf numFmtId="0" fontId="0" fillId="0" borderId="11" xfId="0" applyFont="1" applyBorder="1" applyAlignment="1">
      <alignment horizontal="center" vertical="center"/>
    </xf>
    <xf numFmtId="0" fontId="19" fillId="0" borderId="28" xfId="0" applyFont="1" applyBorder="1" applyAlignment="1">
      <alignment horizontal="center" vertical="center"/>
    </xf>
    <xf numFmtId="0" fontId="0" fillId="0" borderId="52" xfId="0" applyBorder="1" applyAlignment="1">
      <alignment horizontal="center" vertical="center"/>
    </xf>
    <xf numFmtId="0" fontId="0" fillId="0" borderId="18" xfId="0" applyBorder="1" applyAlignment="1">
      <alignment horizontal="center" vertical="center"/>
    </xf>
    <xf numFmtId="0" fontId="0" fillId="0" borderId="18" xfId="0" applyFont="1" applyBorder="1" applyAlignment="1">
      <alignment horizontal="center" vertical="center"/>
    </xf>
    <xf numFmtId="0" fontId="39" fillId="0" borderId="59" xfId="0" applyFont="1" applyBorder="1" applyAlignment="1">
      <alignment horizontal="center" vertical="center"/>
    </xf>
    <xf numFmtId="0" fontId="40" fillId="0" borderId="53" xfId="0" applyFont="1" applyBorder="1" applyAlignment="1">
      <alignment horizontal="center" vertical="center"/>
    </xf>
    <xf numFmtId="0" fontId="39" fillId="0" borderId="35" xfId="0" applyFont="1" applyBorder="1" applyAlignment="1">
      <alignment horizontal="center" vertical="center"/>
    </xf>
    <xf numFmtId="2" fontId="1" fillId="20" borderId="1" xfId="0" applyNumberFormat="1" applyFont="1" applyFill="1" applyBorder="1" applyAlignment="1">
      <alignment horizontal="center" vertical="center"/>
    </xf>
    <xf numFmtId="2" fontId="1" fillId="19" borderId="1" xfId="0" applyNumberFormat="1" applyFont="1" applyFill="1" applyBorder="1" applyAlignment="1">
      <alignment horizontal="center"/>
    </xf>
    <xf numFmtId="2" fontId="0" fillId="0" borderId="0" xfId="0" applyNumberFormat="1" applyAlignment="1">
      <alignment horizontal="center" vertical="top"/>
    </xf>
    <xf numFmtId="0" fontId="24" fillId="0" borderId="0" xfId="0" applyFont="1" applyFill="1" applyBorder="1" applyAlignment="1">
      <alignment horizontal="center" wrapText="1"/>
    </xf>
    <xf numFmtId="2" fontId="10" fillId="12" borderId="1" xfId="0" applyNumberFormat="1" applyFont="1" applyFill="1" applyBorder="1" applyAlignment="1">
      <alignment horizontal="center" vertical="top"/>
    </xf>
    <xf numFmtId="2" fontId="10" fillId="8" borderId="1" xfId="0" applyNumberFormat="1" applyFont="1" applyFill="1" applyBorder="1" applyAlignment="1">
      <alignment horizontal="center" vertical="top"/>
    </xf>
    <xf numFmtId="2" fontId="32" fillId="13" borderId="1" xfId="0" applyNumberFormat="1" applyFont="1" applyFill="1" applyBorder="1" applyAlignment="1">
      <alignment horizontal="center" vertical="top"/>
    </xf>
    <xf numFmtId="0" fontId="34" fillId="2" borderId="41" xfId="0" applyFont="1" applyFill="1" applyBorder="1" applyAlignment="1">
      <alignment horizontal="center" vertical="center" wrapText="1"/>
    </xf>
    <xf numFmtId="2" fontId="34" fillId="2" borderId="41" xfId="0" applyNumberFormat="1" applyFont="1" applyFill="1" applyBorder="1" applyAlignment="1">
      <alignment horizontal="center" vertical="center" wrapText="1"/>
    </xf>
    <xf numFmtId="10" fontId="24" fillId="0" borderId="0" xfId="0" applyNumberFormat="1" applyFont="1" applyFill="1" applyBorder="1" applyAlignment="1">
      <alignment horizontal="center" wrapText="1"/>
    </xf>
    <xf numFmtId="10" fontId="13" fillId="18" borderId="1" xfId="0" applyNumberFormat="1" applyFont="1" applyFill="1" applyBorder="1" applyAlignment="1">
      <alignment horizontal="center" vertical="center" wrapText="1"/>
    </xf>
    <xf numFmtId="10" fontId="10" fillId="12" borderId="1" xfId="0" applyNumberFormat="1" applyFont="1" applyFill="1" applyBorder="1" applyAlignment="1">
      <alignment horizontal="center" vertical="top"/>
    </xf>
    <xf numFmtId="10" fontId="10" fillId="8" borderId="1" xfId="0" applyNumberFormat="1" applyFont="1" applyFill="1" applyBorder="1" applyAlignment="1">
      <alignment horizontal="center" vertical="top"/>
    </xf>
    <xf numFmtId="10" fontId="32" fillId="13" borderId="1" xfId="0" applyNumberFormat="1" applyFont="1" applyFill="1" applyBorder="1" applyAlignment="1">
      <alignment horizontal="center" vertical="top"/>
    </xf>
    <xf numFmtId="10" fontId="0" fillId="0" borderId="0" xfId="0" applyNumberFormat="1" applyAlignment="1">
      <alignment horizontal="center" vertical="top"/>
    </xf>
    <xf numFmtId="10" fontId="34" fillId="2" borderId="41" xfId="0" applyNumberFormat="1" applyFont="1" applyFill="1" applyBorder="1" applyAlignment="1">
      <alignment horizontal="center" vertical="center" wrapText="1"/>
    </xf>
    <xf numFmtId="167" fontId="24" fillId="0" borderId="17" xfId="1" applyNumberFormat="1" applyFont="1" applyFill="1" applyBorder="1" applyAlignment="1">
      <alignment wrapText="1"/>
    </xf>
    <xf numFmtId="0" fontId="0" fillId="0" borderId="0" xfId="0" applyFont="1" applyBorder="1" applyAlignment="1">
      <alignment horizontal="center" vertical="top"/>
    </xf>
    <xf numFmtId="0" fontId="0" fillId="0" borderId="0" xfId="0" applyBorder="1" applyAlignment="1">
      <alignment horizontal="center" vertical="top"/>
    </xf>
    <xf numFmtId="2" fontId="0" fillId="0" borderId="0" xfId="0" applyNumberFormat="1" applyBorder="1" applyAlignment="1">
      <alignment horizontal="center" vertical="top"/>
    </xf>
    <xf numFmtId="0" fontId="45" fillId="13" borderId="1" xfId="0" applyFont="1" applyFill="1" applyBorder="1" applyAlignment="1">
      <alignment horizontal="center" vertical="top"/>
    </xf>
    <xf numFmtId="0" fontId="46" fillId="13" borderId="1" xfId="0" applyFont="1" applyFill="1" applyBorder="1" applyAlignment="1">
      <alignment horizontal="center" vertical="top"/>
    </xf>
    <xf numFmtId="0" fontId="47" fillId="0" borderId="0" xfId="0" applyFont="1" applyAlignment="1">
      <alignment horizontal="left"/>
    </xf>
    <xf numFmtId="0" fontId="27" fillId="13" borderId="1" xfId="0" applyFont="1" applyFill="1" applyBorder="1" applyAlignment="1">
      <alignment horizontal="left" vertical="center"/>
    </xf>
    <xf numFmtId="170" fontId="41" fillId="8" borderId="1" xfId="0" applyNumberFormat="1" applyFont="1" applyFill="1" applyBorder="1" applyAlignment="1">
      <alignment horizontal="left" vertical="center"/>
    </xf>
    <xf numFmtId="170" fontId="0" fillId="0" borderId="11" xfId="0" applyNumberFormat="1" applyFont="1" applyBorder="1" applyAlignment="1">
      <alignment horizontal="center" vertical="center"/>
    </xf>
    <xf numFmtId="0" fontId="27" fillId="0" borderId="62" xfId="0" applyFont="1" applyBorder="1" applyAlignment="1">
      <alignment horizontal="right" vertical="center"/>
    </xf>
    <xf numFmtId="0" fontId="0" fillId="0" borderId="13" xfId="0" applyFont="1" applyBorder="1" applyAlignment="1">
      <alignment horizontal="center" vertical="center"/>
    </xf>
    <xf numFmtId="0" fontId="0" fillId="0" borderId="45" xfId="0" applyFont="1" applyBorder="1" applyAlignment="1">
      <alignment horizontal="center" vertical="center"/>
    </xf>
    <xf numFmtId="0" fontId="0" fillId="0" borderId="28" xfId="0" applyFont="1" applyBorder="1" applyAlignment="1">
      <alignment horizontal="center" vertical="center"/>
    </xf>
    <xf numFmtId="164" fontId="0" fillId="15" borderId="38" xfId="1" applyNumberFormat="1" applyFont="1" applyFill="1" applyBorder="1" applyAlignment="1">
      <alignment vertical="center"/>
    </xf>
    <xf numFmtId="0" fontId="1" fillId="2" borderId="13" xfId="0" applyFont="1" applyFill="1" applyBorder="1" applyAlignment="1">
      <alignment vertical="center"/>
    </xf>
    <xf numFmtId="0" fontId="1" fillId="2" borderId="63" xfId="0" applyFont="1" applyFill="1" applyBorder="1" applyAlignment="1">
      <alignment vertical="center"/>
    </xf>
    <xf numFmtId="164" fontId="1" fillId="2" borderId="45" xfId="1" applyNumberFormat="1" applyFont="1" applyFill="1" applyBorder="1" applyAlignment="1">
      <alignment vertical="center"/>
    </xf>
    <xf numFmtId="49" fontId="13" fillId="3" borderId="1" xfId="0" applyNumberFormat="1" applyFont="1" applyFill="1" applyBorder="1" applyAlignment="1">
      <alignment horizontal="left" vertical="center" wrapText="1"/>
    </xf>
    <xf numFmtId="0" fontId="1" fillId="3" borderId="18" xfId="0" applyFont="1" applyFill="1" applyBorder="1" applyAlignment="1">
      <alignment horizontal="left" vertical="center" wrapText="1"/>
    </xf>
    <xf numFmtId="0" fontId="39" fillId="22" borderId="1" xfId="0" applyFont="1" applyFill="1" applyBorder="1" applyAlignment="1">
      <alignment horizontal="right" vertical="center"/>
    </xf>
    <xf numFmtId="0" fontId="40" fillId="22" borderId="1" xfId="0" applyFont="1" applyFill="1" applyBorder="1" applyAlignment="1">
      <alignment horizontal="center" vertical="center"/>
    </xf>
    <xf numFmtId="2" fontId="1" fillId="20" borderId="1" xfId="0" applyNumberFormat="1" applyFont="1" applyFill="1" applyBorder="1" applyAlignment="1">
      <alignment horizontal="center" vertical="center" wrapText="1"/>
    </xf>
    <xf numFmtId="0" fontId="0" fillId="0" borderId="0" xfId="0" applyFill="1" applyAlignment="1">
      <alignment horizontal="center" vertical="top"/>
    </xf>
    <xf numFmtId="2" fontId="1" fillId="0" borderId="1" xfId="0" applyNumberFormat="1" applyFont="1" applyFill="1" applyBorder="1" applyAlignment="1">
      <alignment horizontal="center" vertical="top"/>
    </xf>
    <xf numFmtId="10" fontId="1" fillId="0" borderId="1" xfId="0" applyNumberFormat="1" applyFont="1" applyFill="1" applyBorder="1" applyAlignment="1">
      <alignment horizontal="center" wrapText="1"/>
    </xf>
    <xf numFmtId="167" fontId="24" fillId="0" borderId="52" xfId="1" applyNumberFormat="1" applyFont="1" applyFill="1" applyBorder="1" applyAlignment="1">
      <alignment wrapText="1"/>
    </xf>
    <xf numFmtId="9" fontId="0" fillId="15" borderId="1" xfId="5" applyFont="1" applyFill="1" applyBorder="1" applyAlignment="1">
      <alignment horizontal="center" vertical="center"/>
    </xf>
    <xf numFmtId="0" fontId="39" fillId="22" borderId="1" xfId="0" applyFont="1" applyFill="1" applyBorder="1" applyAlignment="1">
      <alignment horizontal="left" vertical="center"/>
    </xf>
    <xf numFmtId="0" fontId="0" fillId="22" borderId="0" xfId="0" applyFill="1" applyAlignment="1">
      <alignment horizontal="center"/>
    </xf>
    <xf numFmtId="0" fontId="0" fillId="0" borderId="0" xfId="0" applyFont="1" applyFill="1" applyBorder="1" applyAlignment="1">
      <alignment vertical="center"/>
    </xf>
    <xf numFmtId="0" fontId="0" fillId="0" borderId="0" xfId="0" applyAlignment="1">
      <alignment horizontal="left"/>
    </xf>
    <xf numFmtId="169" fontId="0" fillId="0" borderId="0" xfId="1" applyNumberFormat="1" applyFont="1"/>
    <xf numFmtId="164" fontId="8" fillId="15" borderId="35" xfId="0" applyNumberFormat="1" applyFont="1" applyFill="1" applyBorder="1" applyAlignment="1">
      <alignment horizontal="center" vertical="center" wrapText="1"/>
    </xf>
    <xf numFmtId="164" fontId="8" fillId="15" borderId="40" xfId="0" applyNumberFormat="1" applyFont="1" applyFill="1" applyBorder="1" applyAlignment="1">
      <alignment horizontal="center" vertical="center" wrapText="1"/>
    </xf>
    <xf numFmtId="164" fontId="13" fillId="13" borderId="26" xfId="6" applyNumberFormat="1" applyFont="1" applyFill="1" applyBorder="1" applyAlignment="1" applyProtection="1">
      <alignment horizontal="right" vertical="center" wrapText="1"/>
    </xf>
    <xf numFmtId="164" fontId="8" fillId="2" borderId="40" xfId="0" applyNumberFormat="1" applyFont="1" applyFill="1" applyBorder="1" applyAlignment="1">
      <alignment horizontal="center" vertical="center" wrapText="1"/>
    </xf>
    <xf numFmtId="164" fontId="8" fillId="2" borderId="35" xfId="0" applyNumberFormat="1" applyFont="1" applyFill="1" applyBorder="1" applyAlignment="1">
      <alignment horizontal="center" vertical="center" wrapText="1"/>
    </xf>
    <xf numFmtId="0" fontId="6" fillId="0" borderId="1" xfId="0" applyFont="1" applyFill="1" applyBorder="1" applyAlignment="1">
      <alignment horizontal="center" vertical="top"/>
    </xf>
    <xf numFmtId="166" fontId="48" fillId="0" borderId="0" xfId="1" applyFont="1" applyAlignment="1">
      <alignment horizontal="center"/>
    </xf>
    <xf numFmtId="166" fontId="48" fillId="0" borderId="0" xfId="1" applyFont="1"/>
    <xf numFmtId="168" fontId="48" fillId="0" borderId="0" xfId="1" applyNumberFormat="1" applyFont="1"/>
    <xf numFmtId="167" fontId="48" fillId="0" borderId="0" xfId="1" applyNumberFormat="1" applyFont="1"/>
    <xf numFmtId="169" fontId="48" fillId="0" borderId="0" xfId="1" applyNumberFormat="1" applyFont="1"/>
    <xf numFmtId="4" fontId="48" fillId="0" borderId="0" xfId="4" applyNumberFormat="1" applyFont="1"/>
    <xf numFmtId="0" fontId="25" fillId="0" borderId="0" xfId="0" applyFont="1" applyFill="1" applyAlignment="1">
      <alignment vertical="center" wrapText="1"/>
    </xf>
    <xf numFmtId="0" fontId="1" fillId="14" borderId="19" xfId="0" applyFont="1" applyFill="1" applyBorder="1" applyAlignment="1">
      <alignment horizontal="center" vertical="center" wrapText="1"/>
    </xf>
    <xf numFmtId="0" fontId="0" fillId="0" borderId="0" xfId="0" applyFont="1" applyFill="1" applyAlignment="1">
      <alignment horizontal="center" vertical="center" wrapText="1"/>
    </xf>
    <xf numFmtId="49" fontId="13" fillId="0" borderId="1" xfId="0" applyNumberFormat="1" applyFont="1" applyFill="1" applyBorder="1" applyAlignment="1">
      <alignment horizontal="left" vertical="center" wrapText="1"/>
    </xf>
    <xf numFmtId="0" fontId="1" fillId="0" borderId="18" xfId="0" applyFont="1" applyFill="1" applyBorder="1" applyAlignment="1">
      <alignment horizontal="left" vertical="center" wrapText="1"/>
    </xf>
    <xf numFmtId="0" fontId="0" fillId="0" borderId="19" xfId="0" quotePrefix="1"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9" xfId="0" applyFont="1" applyFill="1" applyBorder="1" applyAlignment="1">
      <alignment vertical="center" wrapText="1"/>
    </xf>
    <xf numFmtId="0" fontId="1" fillId="0" borderId="1" xfId="0" applyFont="1" applyFill="1" applyBorder="1" applyAlignment="1">
      <alignment horizontal="left" vertical="center" wrapText="1"/>
    </xf>
    <xf numFmtId="0" fontId="0" fillId="0" borderId="1" xfId="0" quotePrefix="1" applyFont="1" applyFill="1" applyBorder="1" applyAlignment="1">
      <alignment horizontal="center" vertical="center" wrapText="1"/>
    </xf>
    <xf numFmtId="0" fontId="0" fillId="0" borderId="1" xfId="0" applyFont="1" applyFill="1" applyBorder="1" applyAlignment="1">
      <alignment horizontal="center" vertical="center" wrapText="1"/>
    </xf>
    <xf numFmtId="164" fontId="6" fillId="0" borderId="46" xfId="6" applyNumberFormat="1" applyFont="1" applyFill="1" applyBorder="1" applyAlignment="1" applyProtection="1">
      <alignment horizontal="right" vertical="center" wrapText="1"/>
    </xf>
    <xf numFmtId="0" fontId="0" fillId="0" borderId="1" xfId="0" applyFont="1" applyFill="1" applyBorder="1" applyAlignment="1">
      <alignment horizontal="left" vertical="center" wrapText="1"/>
    </xf>
    <xf numFmtId="164" fontId="6" fillId="0" borderId="26" xfId="6" applyNumberFormat="1" applyFont="1" applyFill="1" applyBorder="1" applyAlignment="1" applyProtection="1">
      <alignment horizontal="right" vertical="center" wrapText="1"/>
    </xf>
    <xf numFmtId="0" fontId="0" fillId="0" borderId="3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18" xfId="0" applyFont="1" applyFill="1" applyBorder="1" applyAlignment="1">
      <alignment vertical="center" wrapText="1"/>
    </xf>
    <xf numFmtId="0" fontId="6" fillId="0" borderId="1" xfId="0" applyFont="1" applyFill="1" applyBorder="1" applyAlignment="1">
      <alignment horizontal="left" vertical="center" wrapText="1"/>
    </xf>
    <xf numFmtId="0" fontId="12"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0" fillId="0" borderId="1" xfId="0" applyFont="1" applyFill="1" applyBorder="1" applyAlignment="1">
      <alignment horizontal="left" vertical="center"/>
    </xf>
    <xf numFmtId="170" fontId="0" fillId="0" borderId="1" xfId="0" applyNumberFormat="1" applyFont="1" applyFill="1" applyBorder="1" applyAlignment="1">
      <alignment horizontal="left" vertical="center" wrapText="1"/>
    </xf>
    <xf numFmtId="170" fontId="1" fillId="0" borderId="1" xfId="0" applyNumberFormat="1" applyFont="1" applyFill="1" applyBorder="1" applyAlignment="1">
      <alignment horizontal="left" vertical="center" wrapText="1"/>
    </xf>
    <xf numFmtId="1" fontId="0" fillId="0" borderId="1" xfId="0" quotePrefix="1" applyNumberFormat="1" applyFont="1" applyFill="1" applyBorder="1" applyAlignment="1">
      <alignment horizontal="center" vertical="center" wrapText="1"/>
    </xf>
    <xf numFmtId="0" fontId="0" fillId="0" borderId="1" xfId="0" quotePrefix="1" applyFont="1" applyFill="1" applyBorder="1" applyAlignment="1">
      <alignment horizontal="left" vertical="center" wrapText="1"/>
    </xf>
    <xf numFmtId="0" fontId="1" fillId="0" borderId="0" xfId="0" applyFont="1" applyFill="1" applyAlignment="1">
      <alignment vertical="center" wrapText="1"/>
    </xf>
    <xf numFmtId="164" fontId="3" fillId="0" borderId="26" xfId="6" applyNumberFormat="1" applyFont="1" applyFill="1" applyBorder="1" applyAlignment="1" applyProtection="1">
      <alignment horizontal="right" vertical="center" wrapText="1"/>
    </xf>
    <xf numFmtId="164" fontId="3" fillId="0" borderId="27" xfId="6" applyNumberFormat="1" applyFont="1" applyFill="1" applyBorder="1" applyAlignment="1" applyProtection="1">
      <alignment horizontal="right" vertical="center" wrapText="1"/>
    </xf>
    <xf numFmtId="0" fontId="6" fillId="2" borderId="3" xfId="0" applyFont="1" applyFill="1" applyBorder="1" applyAlignment="1" applyProtection="1">
      <alignment horizontal="center" vertical="center" wrapText="1"/>
    </xf>
    <xf numFmtId="0" fontId="0" fillId="2" borderId="3" xfId="0" applyFont="1" applyFill="1" applyBorder="1" applyAlignment="1" applyProtection="1">
      <alignment horizontal="centerContinuous" vertical="center" wrapText="1"/>
    </xf>
    <xf numFmtId="0" fontId="6" fillId="2" borderId="3" xfId="0" applyFont="1" applyFill="1" applyBorder="1" applyAlignment="1" applyProtection="1">
      <alignment horizontal="centerContinuous" vertical="center" wrapText="1"/>
    </xf>
    <xf numFmtId="0" fontId="6"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Continuous" vertical="center" wrapText="1"/>
    </xf>
    <xf numFmtId="0" fontId="6" fillId="2" borderId="0" xfId="0" applyFont="1" applyFill="1" applyBorder="1" applyAlignment="1" applyProtection="1">
      <alignment horizontal="centerContinuous" vertical="center" wrapText="1"/>
    </xf>
    <xf numFmtId="0" fontId="0" fillId="4" borderId="15"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14" borderId="19" xfId="0" applyFont="1" applyFill="1" applyBorder="1" applyAlignment="1">
      <alignment horizontal="center" vertical="center" wrapText="1"/>
    </xf>
    <xf numFmtId="0" fontId="0" fillId="14" borderId="20" xfId="0" applyFont="1" applyFill="1" applyBorder="1" applyAlignment="1">
      <alignment horizontal="right" vertical="center"/>
    </xf>
    <xf numFmtId="0" fontId="0" fillId="3" borderId="19" xfId="0" applyFont="1" applyFill="1" applyBorder="1" applyAlignment="1">
      <alignment horizontal="center" vertical="center" wrapText="1"/>
    </xf>
    <xf numFmtId="167" fontId="3" fillId="0" borderId="19" xfId="1" applyNumberFormat="1" applyFont="1" applyFill="1" applyBorder="1" applyAlignment="1">
      <alignment vertical="center" wrapText="1"/>
    </xf>
    <xf numFmtId="164" fontId="3" fillId="0" borderId="19" xfId="1" applyNumberFormat="1" applyFont="1" applyFill="1" applyBorder="1" applyAlignment="1">
      <alignment horizontal="center" vertical="center" wrapText="1"/>
    </xf>
    <xf numFmtId="164" fontId="6" fillId="0" borderId="27" xfId="6" applyNumberFormat="1" applyFont="1" applyFill="1" applyBorder="1" applyAlignment="1" applyProtection="1">
      <alignment horizontal="right" vertical="center" wrapText="1"/>
    </xf>
    <xf numFmtId="164" fontId="3" fillId="0" borderId="46" xfId="6" applyNumberFormat="1" applyFont="1" applyFill="1" applyBorder="1" applyAlignment="1" applyProtection="1">
      <alignment horizontal="right" vertical="center" wrapText="1"/>
    </xf>
    <xf numFmtId="167" fontId="3" fillId="2" borderId="29" xfId="1" applyNumberFormat="1" applyFont="1" applyFill="1" applyBorder="1" applyAlignment="1">
      <alignment vertical="center" wrapText="1"/>
    </xf>
    <xf numFmtId="164" fontId="3" fillId="15" borderId="30" xfId="4" applyNumberFormat="1" applyFont="1" applyFill="1" applyBorder="1" applyAlignment="1">
      <alignment horizontal="right" vertical="center" wrapText="1"/>
    </xf>
    <xf numFmtId="164" fontId="3" fillId="0" borderId="1" xfId="4" applyNumberFormat="1" applyFont="1" applyFill="1" applyBorder="1" applyAlignment="1">
      <alignment horizontal="right" vertical="center" wrapText="1"/>
    </xf>
    <xf numFmtId="0" fontId="0" fillId="3" borderId="1" xfId="0" applyFont="1" applyFill="1" applyBorder="1" applyAlignment="1">
      <alignment horizontal="center" vertical="center" wrapText="1"/>
    </xf>
    <xf numFmtId="4" fontId="3" fillId="2" borderId="43" xfId="1" applyNumberFormat="1" applyFont="1" applyFill="1" applyBorder="1" applyAlignment="1">
      <alignment vertical="center" wrapText="1"/>
    </xf>
    <xf numFmtId="164" fontId="3" fillId="15" borderId="44" xfId="4" applyNumberFormat="1" applyFont="1" applyFill="1" applyBorder="1" applyAlignment="1">
      <alignment horizontal="right" vertical="center" wrapText="1"/>
    </xf>
    <xf numFmtId="4" fontId="3" fillId="0" borderId="3" xfId="4" applyNumberFormat="1" applyFont="1" applyFill="1" applyBorder="1" applyAlignment="1">
      <alignment horizontal="right" vertical="center" wrapText="1"/>
    </xf>
    <xf numFmtId="167" fontId="3" fillId="2" borderId="43" xfId="1" applyNumberFormat="1" applyFont="1" applyFill="1" applyBorder="1" applyAlignment="1">
      <alignment vertical="center" wrapText="1"/>
    </xf>
    <xf numFmtId="167" fontId="3" fillId="0" borderId="0" xfId="1" applyNumberFormat="1" applyFont="1" applyFill="1" applyBorder="1" applyAlignment="1">
      <alignment horizontal="center" vertical="center" wrapText="1"/>
    </xf>
    <xf numFmtId="167" fontId="3" fillId="0" borderId="0" xfId="1" applyNumberFormat="1" applyFont="1" applyFill="1" applyBorder="1" applyAlignment="1">
      <alignment vertical="center" wrapText="1"/>
    </xf>
    <xf numFmtId="164" fontId="3" fillId="0" borderId="0" xfId="4" applyNumberFormat="1" applyFont="1" applyFill="1" applyBorder="1" applyAlignment="1">
      <alignment horizontal="right" vertical="center" wrapText="1"/>
    </xf>
    <xf numFmtId="166" fontId="49" fillId="0" borderId="0" xfId="1" applyFont="1" applyAlignment="1">
      <alignment horizontal="center"/>
    </xf>
    <xf numFmtId="166" fontId="49" fillId="0" borderId="0" xfId="1" applyFont="1"/>
    <xf numFmtId="4" fontId="49" fillId="0" borderId="0" xfId="4" applyNumberFormat="1" applyFont="1"/>
    <xf numFmtId="0" fontId="6" fillId="3" borderId="1" xfId="0" applyFont="1" applyFill="1" applyBorder="1" applyAlignment="1">
      <alignment horizontal="left" vertical="top"/>
    </xf>
    <xf numFmtId="0" fontId="6" fillId="0" borderId="0" xfId="0" applyFont="1" applyFill="1" applyAlignment="1">
      <alignment horizontal="left" vertical="top"/>
    </xf>
    <xf numFmtId="0" fontId="6" fillId="0" borderId="1" xfId="0" applyFont="1" applyFill="1" applyBorder="1" applyAlignment="1">
      <alignment horizontal="left" vertical="top"/>
    </xf>
    <xf numFmtId="0" fontId="13" fillId="0" borderId="1" xfId="0" quotePrefix="1"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6" fillId="0" borderId="19" xfId="0" quotePrefix="1" applyFont="1" applyFill="1" applyBorder="1" applyAlignment="1">
      <alignment horizontal="center" vertical="center" wrapText="1"/>
    </xf>
    <xf numFmtId="164" fontId="10" fillId="15" borderId="47" xfId="4" applyNumberFormat="1" applyFont="1" applyFill="1" applyBorder="1" applyAlignment="1">
      <alignment horizontal="right" vertical="center" wrapText="1"/>
    </xf>
    <xf numFmtId="164" fontId="6" fillId="15" borderId="27" xfId="6" applyNumberFormat="1" applyFont="1" applyFill="1" applyBorder="1" applyAlignment="1" applyProtection="1">
      <alignment horizontal="right" vertical="center" wrapText="1"/>
    </xf>
    <xf numFmtId="164" fontId="3" fillId="15" borderId="26" xfId="6" applyNumberFormat="1" applyFont="1" applyFill="1" applyBorder="1" applyAlignment="1" applyProtection="1">
      <alignment horizontal="right" vertical="center" wrapText="1"/>
    </xf>
    <xf numFmtId="164" fontId="3" fillId="15" borderId="27" xfId="6" applyNumberFormat="1" applyFont="1" applyFill="1" applyBorder="1" applyAlignment="1" applyProtection="1">
      <alignment horizontal="right" vertical="center" wrapText="1"/>
    </xf>
    <xf numFmtId="164" fontId="50" fillId="15" borderId="47" xfId="4" applyNumberFormat="1" applyFont="1" applyFill="1" applyBorder="1" applyAlignment="1">
      <alignment horizontal="right" vertical="center" wrapText="1"/>
    </xf>
    <xf numFmtId="164" fontId="12" fillId="15" borderId="26" xfId="6" applyNumberFormat="1" applyFont="1" applyFill="1" applyBorder="1" applyAlignment="1" applyProtection="1">
      <alignment horizontal="right" vertical="center" wrapText="1"/>
    </xf>
    <xf numFmtId="164" fontId="12" fillId="15" borderId="27" xfId="6" applyNumberFormat="1" applyFont="1" applyFill="1" applyBorder="1" applyAlignment="1" applyProtection="1">
      <alignment horizontal="right" vertical="center" wrapText="1"/>
    </xf>
    <xf numFmtId="164" fontId="3" fillId="15" borderId="15" xfId="6" applyNumberFormat="1" applyFont="1" applyFill="1" applyBorder="1" applyAlignment="1" applyProtection="1">
      <alignment horizontal="right" vertical="center" wrapText="1"/>
    </xf>
    <xf numFmtId="164" fontId="3" fillId="0" borderId="1" xfId="6" applyNumberFormat="1" applyFont="1" applyFill="1" applyBorder="1" applyAlignment="1" applyProtection="1">
      <alignment horizontal="right" vertical="center" wrapText="1"/>
    </xf>
    <xf numFmtId="170" fontId="1" fillId="0" borderId="1" xfId="0" quotePrefix="1" applyNumberFormat="1" applyFont="1" applyFill="1" applyBorder="1" applyAlignment="1">
      <alignment horizontal="left" vertical="center" wrapText="1"/>
    </xf>
    <xf numFmtId="0" fontId="0" fillId="0" borderId="0" xfId="0" applyNumberFormat="1" applyFont="1"/>
    <xf numFmtId="4" fontId="0" fillId="0" borderId="0" xfId="0" applyNumberFormat="1" applyFont="1"/>
    <xf numFmtId="0" fontId="32" fillId="0" borderId="1" xfId="0" applyFont="1" applyFill="1" applyBorder="1" applyAlignment="1">
      <alignment horizontal="left" vertical="top"/>
    </xf>
    <xf numFmtId="0" fontId="10" fillId="0" borderId="1" xfId="0" applyFont="1" applyFill="1" applyBorder="1" applyAlignment="1">
      <alignment horizontal="left" vertical="top"/>
    </xf>
    <xf numFmtId="0" fontId="25" fillId="0" borderId="1" xfId="0" quotePrefix="1" applyFont="1" applyFill="1" applyBorder="1" applyAlignment="1">
      <alignment horizontal="center" vertical="center" wrapText="1"/>
    </xf>
    <xf numFmtId="0" fontId="31" fillId="19" borderId="48" xfId="0" applyFont="1" applyFill="1" applyBorder="1" applyAlignment="1">
      <alignment horizontal="right" vertical="center" wrapText="1"/>
    </xf>
    <xf numFmtId="0" fontId="31" fillId="19" borderId="49" xfId="0" applyFont="1" applyFill="1" applyBorder="1" applyAlignment="1">
      <alignment horizontal="right" vertical="center" wrapText="1"/>
    </xf>
    <xf numFmtId="0" fontId="1" fillId="2" borderId="61" xfId="0" applyFont="1" applyFill="1" applyBorder="1" applyAlignment="1">
      <alignment horizontal="right" vertical="center" wrapText="1"/>
    </xf>
    <xf numFmtId="0" fontId="1" fillId="2" borderId="43" xfId="0" applyFont="1" applyFill="1" applyBorder="1" applyAlignment="1">
      <alignment horizontal="right" vertical="center" wrapText="1"/>
    </xf>
    <xf numFmtId="0" fontId="0" fillId="14" borderId="64" xfId="0" applyFont="1" applyFill="1" applyBorder="1" applyAlignment="1">
      <alignment horizontal="center" vertical="center" wrapText="1"/>
    </xf>
    <xf numFmtId="0" fontId="0" fillId="14" borderId="65" xfId="0" applyFont="1" applyFill="1" applyBorder="1" applyAlignment="1">
      <alignment horizontal="center" vertical="center" wrapText="1"/>
    </xf>
    <xf numFmtId="0" fontId="0" fillId="14" borderId="19"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44" fillId="0" borderId="60" xfId="0" applyFont="1" applyBorder="1" applyAlignment="1">
      <alignment horizontal="center" vertical="center"/>
    </xf>
    <xf numFmtId="0" fontId="44" fillId="0" borderId="54" xfId="0" applyFont="1" applyBorder="1" applyAlignment="1">
      <alignment horizontal="center" vertical="center"/>
    </xf>
    <xf numFmtId="0" fontId="27" fillId="0" borderId="60" xfId="0" applyFont="1" applyBorder="1" applyAlignment="1">
      <alignment horizontal="center" vertical="center"/>
    </xf>
    <xf numFmtId="0" fontId="27" fillId="0" borderId="54" xfId="0" applyFont="1" applyBorder="1" applyAlignment="1">
      <alignment horizontal="center" vertical="center"/>
    </xf>
    <xf numFmtId="0" fontId="19" fillId="0" borderId="40" xfId="0" applyFont="1" applyBorder="1" applyAlignment="1">
      <alignment horizontal="center" vertical="center"/>
    </xf>
    <xf numFmtId="0" fontId="19" fillId="0" borderId="42" xfId="0" applyFont="1" applyBorder="1" applyAlignment="1">
      <alignment horizontal="center" vertical="center"/>
    </xf>
    <xf numFmtId="0" fontId="1" fillId="0" borderId="0" xfId="0" applyFont="1" applyBorder="1" applyAlignment="1">
      <alignment horizontal="center" vertical="top"/>
    </xf>
    <xf numFmtId="167" fontId="24" fillId="13" borderId="0" xfId="1" applyNumberFormat="1" applyFont="1" applyFill="1" applyAlignment="1">
      <alignment wrapText="1"/>
    </xf>
    <xf numFmtId="167" fontId="24" fillId="13" borderId="0" xfId="1" applyNumberFormat="1" applyFont="1" applyFill="1" applyAlignment="1">
      <alignment horizontal="left" wrapText="1"/>
    </xf>
  </cellXfs>
  <cellStyles count="8">
    <cellStyle name="Currency 2" xfId="6"/>
    <cellStyle name="Normal 2 10" xfId="2"/>
    <cellStyle name="Normal 53" xfId="3"/>
    <cellStyle name="Κανονικό" xfId="0" builtinId="0"/>
    <cellStyle name="Κόμμα" xfId="1" builtinId="3"/>
    <cellStyle name="Νομισματική μονάδα" xfId="4" builtinId="4"/>
    <cellStyle name="Ποσοστό" xfId="5" builtinId="5"/>
    <cellStyle name="Υπολογισμός" xfId="7" builtinId="22"/>
  </cellStyles>
  <dxfs count="187">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_(* \(#,##0\);_(* &quot;-&quot;??_);_(@_)"/>
    </dxf>
    <dxf>
      <font>
        <b val="0"/>
        <i val="0"/>
        <strike val="0"/>
        <condense val="0"/>
        <extend val="0"/>
        <outline val="0"/>
        <shadow val="0"/>
        <u val="none"/>
        <vertAlign val="baseline"/>
        <sz val="11"/>
        <color theme="1"/>
        <name val="Calibri"/>
        <scheme val="minor"/>
      </font>
      <numFmt numFmtId="4" formatCode="#,##0.00"/>
    </dxf>
    <dxf>
      <numFmt numFmtId="167" formatCode="_(* #,##0_);_(* \(#,##0\);_(* &quot;-&quot;??_);_(@_)"/>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_(* \(#,##0\);_(* &quot;-&quot;??_);_(@_)"/>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8" formatCode="_(* #,##0.0_);_(* \(#,##0.0\);_(* &quot;-&quot;??_);_(@_)"/>
    </dxf>
    <dxf>
      <font>
        <b val="0"/>
        <i val="0"/>
        <strike val="0"/>
        <condense val="0"/>
        <extend val="0"/>
        <outline val="0"/>
        <shadow val="0"/>
        <u val="none"/>
        <vertAlign val="baseline"/>
        <sz val="11"/>
        <color theme="1"/>
        <name val="Calibri"/>
        <scheme val="minor"/>
      </font>
      <numFmt numFmtId="168" formatCode="_(* #,##0.0_);_(* \(#,##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indent="0" justifyLastLine="0" shrinkToFit="0" readingOrder="0"/>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99"/>
      <color rgb="FFAD0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33"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53473</xdr:colOff>
      <xdr:row>1</xdr:row>
      <xdr:rowOff>6684</xdr:rowOff>
    </xdr:from>
    <xdr:ext cx="3880352" cy="3717591"/>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8159248" y="206709"/>
          <a:ext cx="3880352" cy="3717591"/>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Automated Checks</a:t>
          </a:r>
          <a:r>
            <a:rPr lang="en-US" sz="1100" b="1" baseline="0"/>
            <a:t>:</a:t>
          </a:r>
        </a:p>
        <a:p>
          <a:r>
            <a:rPr lang="en-US" sz="1100" b="1" baseline="0"/>
            <a:t>  </a:t>
          </a:r>
        </a:p>
        <a:p>
          <a:pPr eaLnBrk="1" fontAlgn="auto" latinLnBrk="0" hangingPunct="1"/>
          <a:r>
            <a:rPr lang="en-US" sz="1100" baseline="0">
              <a:solidFill>
                <a:schemeClr val="tx1"/>
              </a:solidFill>
              <a:effectLst/>
              <a:latin typeface="+mn-lt"/>
              <a:ea typeface="+mn-ea"/>
              <a:cs typeface="+mn-cs"/>
            </a:rPr>
            <a:t>This tab is provided only as a</a:t>
          </a:r>
          <a:r>
            <a:rPr lang="en-US" sz="1100" b="1" baseline="0">
              <a:solidFill>
                <a:schemeClr val="tx1"/>
              </a:solidFill>
              <a:effectLst/>
              <a:latin typeface="+mn-lt"/>
              <a:ea typeface="+mn-ea"/>
              <a:cs typeface="+mn-cs"/>
            </a:rPr>
            <a:t> tool </a:t>
          </a:r>
          <a:r>
            <a:rPr lang="en-US" sz="1100" baseline="0">
              <a:solidFill>
                <a:schemeClr val="tx1"/>
              </a:solidFill>
              <a:effectLst/>
              <a:latin typeface="+mn-lt"/>
              <a:ea typeface="+mn-ea"/>
              <a:cs typeface="+mn-cs"/>
            </a:rPr>
            <a:t>for the bidders to assist in verifying that they have provided the bid currency as required and that the grand totals are accurate and traceable. </a:t>
          </a:r>
        </a:p>
        <a:p>
          <a:pPr eaLnBrk="1" fontAlgn="auto" latinLnBrk="0" hangingPunct="1"/>
          <a:endParaRPr lang="en-US" sz="1100" baseline="0">
            <a:solidFill>
              <a:schemeClr val="tx1"/>
            </a:solidFill>
            <a:effectLst/>
            <a:latin typeface="+mn-lt"/>
            <a:ea typeface="+mn-ea"/>
            <a:cs typeface="+mn-cs"/>
          </a:endParaRPr>
        </a:p>
        <a:p>
          <a:r>
            <a:rPr lang="en-US" sz="1100" b="1">
              <a:solidFill>
                <a:schemeClr val="tx1"/>
              </a:solidFill>
              <a:effectLst/>
              <a:latin typeface="+mn-lt"/>
              <a:ea typeface="+mn-ea"/>
              <a:cs typeface="+mn-cs"/>
            </a:rPr>
            <a:t>Checks do not guarantee that the bid is accurate or traceable and ultimately the bidder is responsible to meet the requirements outlined in the bidding instructions to ensure completeness, accuracy, and traceability. </a:t>
          </a:r>
          <a:endParaRPr lang="en-US" sz="1100">
            <a:solidFill>
              <a:schemeClr val="tx1"/>
            </a:solidFill>
            <a:effectLst/>
            <a:latin typeface="+mn-lt"/>
            <a:ea typeface="+mn-ea"/>
            <a:cs typeface="+mn-cs"/>
          </a:endParaRPr>
        </a:p>
        <a:p>
          <a:pPr eaLnBrk="1" fontAlgn="auto" latinLnBrk="0" hangingPunct="1"/>
          <a:endParaRPr lang="en-US" sz="1100" b="1" baseline="0">
            <a:solidFill>
              <a:schemeClr val="tx1"/>
            </a:solidFill>
            <a:effectLst/>
            <a:latin typeface="+mn-lt"/>
            <a:ea typeface="+mn-ea"/>
            <a:cs typeface="+mn-cs"/>
          </a:endParaRPr>
        </a:p>
        <a:p>
          <a:pPr eaLnBrk="1" fontAlgn="auto" latinLnBrk="0" hangingPunct="1"/>
          <a:r>
            <a:rPr lang="en-US" sz="1100" b="1" baseline="0">
              <a:solidFill>
                <a:schemeClr val="tx1"/>
              </a:solidFill>
              <a:effectLst/>
              <a:latin typeface="+mn-lt"/>
              <a:ea typeface="+mn-ea"/>
              <a:cs typeface="+mn-cs"/>
            </a:rPr>
            <a:t>Bidder is not required to use this automated checks tab, and is not required to ensure all items are "green" but it's highly recommended by the purchaser that this is used as a tool to ensure accuracy and minimize required corrections to the bid.</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17145</xdr:colOff>
      <xdr:row>3</xdr:row>
      <xdr:rowOff>177165</xdr:rowOff>
    </xdr:from>
    <xdr:ext cx="3611880" cy="5948039"/>
    <xdr:sp macro="" textlink="">
      <xdr:nvSpPr>
        <xdr:cNvPr id="2" name="TextBox 1">
          <a:extLst>
            <a:ext uri="{FF2B5EF4-FFF2-40B4-BE49-F238E27FC236}">
              <a16:creationId xmlns:a16="http://schemas.microsoft.com/office/drawing/2014/main" xmlns="" id="{00000000-0008-0000-0C00-000002000000}"/>
            </a:ext>
          </a:extLst>
        </xdr:cNvPr>
        <xdr:cNvSpPr txBox="1"/>
      </xdr:nvSpPr>
      <xdr:spPr>
        <a:xfrm>
          <a:off x="10456545" y="3044190"/>
          <a:ext cx="3611880" cy="59480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Travel</a:t>
          </a:r>
          <a:r>
            <a:rPr lang="en-US" sz="1100" b="1" baseline="0">
              <a:solidFill>
                <a:schemeClr val="tx1"/>
              </a:solidFill>
              <a:effectLst/>
              <a:latin typeface="+mn-lt"/>
              <a:ea typeface="+mn-ea"/>
              <a:cs typeface="+mn-cs"/>
            </a:rPr>
            <a:t> 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Travel table is to be completed by</a:t>
          </a:r>
          <a:r>
            <a:rPr lang="pl-PL" sz="1100" baseline="0">
              <a:solidFill>
                <a:schemeClr val="tx1"/>
              </a:solidFill>
              <a:effectLst/>
              <a:latin typeface="+mn-lt"/>
              <a:ea typeface="+mn-ea"/>
              <a:cs typeface="+mn-cs"/>
            </a:rPr>
            <a:t> 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Travel cost to include any profit as well as all indirect rates (G&amp;A/Overhead/etc.) associated with travel.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13</xdr:col>
      <xdr:colOff>3810</xdr:colOff>
      <xdr:row>4</xdr:row>
      <xdr:rowOff>17145</xdr:rowOff>
    </xdr:from>
    <xdr:ext cx="3611880" cy="5948039"/>
    <xdr:sp macro="" textlink="">
      <xdr:nvSpPr>
        <xdr:cNvPr id="2" name="TextBox 1">
          <a:extLst>
            <a:ext uri="{FF2B5EF4-FFF2-40B4-BE49-F238E27FC236}">
              <a16:creationId xmlns:a16="http://schemas.microsoft.com/office/drawing/2014/main" xmlns="" id="{00000000-0008-0000-0D00-000002000000}"/>
            </a:ext>
          </a:extLst>
        </xdr:cNvPr>
        <xdr:cNvSpPr txBox="1"/>
      </xdr:nvSpPr>
      <xdr:spPr>
        <a:xfrm>
          <a:off x="10271760" y="3074670"/>
          <a:ext cx="3611880" cy="59480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ODC </a:t>
          </a:r>
          <a:r>
            <a:rPr lang="en-US" sz="1100" b="1" baseline="0">
              <a:solidFill>
                <a:schemeClr val="tx1"/>
              </a:solidFill>
              <a:effectLst/>
              <a:latin typeface="+mn-lt"/>
              <a:ea typeface="+mn-ea"/>
              <a:cs typeface="+mn-cs"/>
            </a:rPr>
            <a:t>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ODC table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ODC cost to include any profit as well as all indirect rates (G&amp;A/Overhead/etc.) associated with ODCs.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4</xdr:col>
      <xdr:colOff>1047749</xdr:colOff>
      <xdr:row>7</xdr:row>
      <xdr:rowOff>15239</xdr:rowOff>
    </xdr:from>
    <xdr:to>
      <xdr:col>7</xdr:col>
      <xdr:colOff>1695450</xdr:colOff>
      <xdr:row>13</xdr:row>
      <xdr:rowOff>171450</xdr:rowOff>
    </xdr:to>
    <xdr:sp macro="" textlink="">
      <xdr:nvSpPr>
        <xdr:cNvPr id="2" name="TextBox 1">
          <a:extLst>
            <a:ext uri="{FF2B5EF4-FFF2-40B4-BE49-F238E27FC236}">
              <a16:creationId xmlns:a16="http://schemas.microsoft.com/office/drawing/2014/main" xmlns="" id="{00000000-0008-0000-0E00-000002000000}"/>
            </a:ext>
          </a:extLst>
        </xdr:cNvPr>
        <xdr:cNvSpPr txBox="1"/>
      </xdr:nvSpPr>
      <xdr:spPr>
        <a:xfrm>
          <a:off x="5829299" y="2025014"/>
          <a:ext cx="5791201" cy="129921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a:t>
          </a:r>
        </a:p>
        <a:p>
          <a:endParaRPr lang="en-US" sz="1100" b="1" baseline="0"/>
        </a:p>
        <a:p>
          <a:r>
            <a:rPr lang="en-US" sz="1100" b="0" baseline="0"/>
            <a:t>Although the rates in this tab do not need to be linked to calculations for purposes of the bid, it is required that </a:t>
          </a:r>
          <a:r>
            <a:rPr lang="pl-PL" sz="1100" b="0" baseline="0"/>
            <a:t>B</a:t>
          </a:r>
          <a:r>
            <a:rPr lang="en-US" sz="1100" b="0" baseline="0"/>
            <a:t>idders list any and all rates included in their bid to include (but not limited to):</a:t>
          </a:r>
        </a:p>
        <a:p>
          <a:r>
            <a:rPr lang="en-US" sz="1100" b="0" baseline="0"/>
            <a:t>Overhead, Labour Fringe, Material handling, General &amp;Administrative, Profit, etc. </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2</xdr:row>
      <xdr:rowOff>114300</xdr:rowOff>
    </xdr:from>
    <xdr:ext cx="3756660" cy="4676776"/>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9744075" y="495300"/>
          <a:ext cx="3756660" cy="4676776"/>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t>
          </a:r>
          <a:r>
            <a:rPr lang="pl-PL" sz="1100" i="1" baseline="0">
              <a:solidFill>
                <a:schemeClr val="tx1"/>
              </a:solidFill>
              <a:effectLst/>
              <a:latin typeface="+mn-lt"/>
              <a:ea typeface="+mn-ea"/>
              <a:cs typeface="+mn-cs"/>
            </a:rPr>
            <a:t>that </a:t>
          </a:r>
          <a:r>
            <a:rPr lang="en-US" sz="1100" i="1" baseline="0">
              <a:solidFill>
                <a:schemeClr val="tx1"/>
              </a:solidFill>
              <a:effectLst/>
              <a:latin typeface="+mn-lt"/>
              <a:ea typeface="+mn-ea"/>
              <a:cs typeface="+mn-cs"/>
            </a:rPr>
            <a:t>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(CLIN 10 - Cyber (Spare) Node + CLIN 2.2.1 - Batch #1 + CLIN 7.3 - Bacth #2 + CLIN 11.3 - Batch #3 + Labour + Other Material + Travel + ODC) = Grand Tota l= CLIN Summary Tab.</a:t>
          </a:r>
          <a:endParaRPr lang="en-GB">
            <a:effectLst/>
          </a:endParaRP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clientData/>
  </xdr:oneCellAnchor>
  <xdr:twoCellAnchor editAs="oneCell">
    <xdr:from>
      <xdr:col>5</xdr:col>
      <xdr:colOff>47625</xdr:colOff>
      <xdr:row>19</xdr:row>
      <xdr:rowOff>142876</xdr:rowOff>
    </xdr:from>
    <xdr:to>
      <xdr:col>11</xdr:col>
      <xdr:colOff>158928</xdr:colOff>
      <xdr:row>25</xdr:row>
      <xdr:rowOff>55246</xdr:rowOff>
    </xdr:to>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9791700" y="3933826"/>
          <a:ext cx="3654603" cy="1055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13</xdr:col>
      <xdr:colOff>38100</xdr:colOff>
      <xdr:row>4</xdr:row>
      <xdr:rowOff>0</xdr:rowOff>
    </xdr:from>
    <xdr:ext cx="3482340" cy="5306068"/>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30127575" y="952500"/>
          <a:ext cx="3482340" cy="530606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a:t>
          </a:r>
          <a:endParaRPr lang="pl-PL" sz="14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A) Columns may be added to the right of the current table; two columns "Unit Price" and "Total Firm Fixed Price" would be added for each additional currency of the bid</a:t>
          </a:r>
          <a:r>
            <a:rPr lang="pl-PL" sz="1100" baseline="0">
              <a:solidFill>
                <a:schemeClr val="tx1"/>
              </a:solidFill>
              <a:effectLst/>
              <a:latin typeface="+mn-lt"/>
              <a:ea typeface="+mn-ea"/>
              <a:cs typeface="+mn-cs"/>
            </a:rPr>
            <a:t>;</a:t>
          </a:r>
        </a:p>
        <a:p>
          <a:pPr eaLnBrk="1" fontAlgn="auto" latinLnBrk="0" hangingPunct="1"/>
          <a:r>
            <a:rPr lang="en-US" sz="1100" baseline="0">
              <a:solidFill>
                <a:schemeClr val="tx1"/>
              </a:solidFill>
              <a:effectLst/>
              <a:latin typeface="+mn-lt"/>
              <a:ea typeface="+mn-ea"/>
              <a:cs typeface="+mn-cs"/>
            </a:rPr>
            <a:t>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(CLIN 10 - Cyber (Spare) Node + CLIN 2.2.1 - Batch #1 + CLIN 7.3 - Bacth #2 + CLIN 11.3 - Batch #3 + Labour + Other Material + Travel + ODC) = Grand Tota l= CLIN Summary Tab.</a:t>
          </a:r>
          <a:endParaRPr lang="en-US">
            <a:effectLst/>
          </a:endParaRPr>
        </a:p>
      </xdr:txBody>
    </xdr:sp>
    <xdr:clientData/>
  </xdr:oneCellAnchor>
  <xdr:oneCellAnchor>
    <xdr:from>
      <xdr:col>13</xdr:col>
      <xdr:colOff>38100</xdr:colOff>
      <xdr:row>175</xdr:row>
      <xdr:rowOff>0</xdr:rowOff>
    </xdr:from>
    <xdr:ext cx="3482340" cy="4961615"/>
    <xdr:sp macro="" textlink="">
      <xdr:nvSpPr>
        <xdr:cNvPr id="4" name="TextBox 3">
          <a:extLst>
            <a:ext uri="{FF2B5EF4-FFF2-40B4-BE49-F238E27FC236}">
              <a16:creationId xmlns:a16="http://schemas.microsoft.com/office/drawing/2014/main" xmlns="" id="{00000000-0008-0000-0300-000004000000}"/>
            </a:ext>
          </a:extLst>
        </xdr:cNvPr>
        <xdr:cNvSpPr txBox="1"/>
      </xdr:nvSpPr>
      <xdr:spPr>
        <a:xfrm>
          <a:off x="31184850" y="1333500"/>
          <a:ext cx="3482340" cy="496161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a:t>
          </a:r>
          <a:endParaRPr lang="pl-PL" sz="14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A) Columns may be added to the right of the current table; two columns "Unit Price" and "Total Firm Fixed Price" would be added for each additional currency of the bid</a:t>
          </a:r>
          <a:r>
            <a:rPr lang="pl-PL" sz="1100" baseline="0">
              <a:solidFill>
                <a:schemeClr val="tx1"/>
              </a:solidFill>
              <a:effectLst/>
              <a:latin typeface="+mn-lt"/>
              <a:ea typeface="+mn-ea"/>
              <a:cs typeface="+mn-cs"/>
            </a:rPr>
            <a:t>;</a:t>
          </a:r>
        </a:p>
        <a:p>
          <a:pPr eaLnBrk="1" fontAlgn="auto" latinLnBrk="0" hangingPunct="1"/>
          <a:r>
            <a:rPr lang="en-US" sz="1100" baseline="0">
              <a:solidFill>
                <a:schemeClr val="tx1"/>
              </a:solidFill>
              <a:effectLst/>
              <a:latin typeface="+mn-lt"/>
              <a:ea typeface="+mn-ea"/>
              <a:cs typeface="+mn-cs"/>
            </a:rPr>
            <a:t>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(Labour+Material+Travel+ODC)= Grand Total= CLIN Summary Tab.</a:t>
          </a:r>
          <a:endParaRPr lang="en-US">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0</xdr:colOff>
      <xdr:row>4</xdr:row>
      <xdr:rowOff>0</xdr:rowOff>
    </xdr:from>
    <xdr:ext cx="3482340" cy="2550442"/>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23936325" y="55245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 name="TextBox 2">
          <a:extLst>
            <a:ext uri="{FF2B5EF4-FFF2-40B4-BE49-F238E27FC236}">
              <a16:creationId xmlns:a16="http://schemas.microsoft.com/office/drawing/2014/main" xmlns="" id="{00000000-0008-0000-0700-000002000000}"/>
            </a:ext>
          </a:extLst>
        </xdr:cNvPr>
        <xdr:cNvSpPr txBox="1"/>
      </xdr:nvSpPr>
      <xdr:spPr>
        <a:xfrm>
          <a:off x="23936325" y="55245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 name="TextBox 3">
          <a:extLst>
            <a:ext uri="{FF2B5EF4-FFF2-40B4-BE49-F238E27FC236}">
              <a16:creationId xmlns:a16="http://schemas.microsoft.com/office/drawing/2014/main" xmlns="" id="{00000000-0008-0000-0700-000002000000}"/>
            </a:ext>
          </a:extLst>
        </xdr:cNvPr>
        <xdr:cNvSpPr txBox="1"/>
      </xdr:nvSpPr>
      <xdr:spPr>
        <a:xfrm>
          <a:off x="23936325" y="86296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 name="TextBox 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 name="TextBox 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 name="TextBox 6">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 name="TextBox 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 name="TextBox 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 name="TextBox 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1" name="TextBox 10">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 name="TextBox 11">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 name="TextBox 12">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 name="TextBox 1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5" name="TextBox 1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6" name="TextBox 15">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7" name="TextBox 16">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8" name="TextBox 17">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9" name="TextBox 18">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0" name="TextBox 19">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1" name="TextBox 20">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2" name="TextBox 21">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3" name="TextBox 22">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4" name="TextBox 23">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9" name="TextBox 28">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0" name="TextBox 29">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1" name="TextBox 30">
          <a:extLst>
            <a:ext uri="{FF2B5EF4-FFF2-40B4-BE49-F238E27FC236}">
              <a16:creationId xmlns:a16="http://schemas.microsoft.com/office/drawing/2014/main" xmlns="" id="{00000000-0008-0000-0700-000002000000}"/>
            </a:ext>
          </a:extLst>
        </xdr:cNvPr>
        <xdr:cNvSpPr txBox="1"/>
      </xdr:nvSpPr>
      <xdr:spPr>
        <a:xfrm>
          <a:off x="23936325" y="249840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2" name="TextBox 31">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3" name="TextBox 32">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4" name="TextBox 3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5" name="TextBox 3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6" name="TextBox 35">
          <a:extLst>
            <a:ext uri="{FF2B5EF4-FFF2-40B4-BE49-F238E27FC236}">
              <a16:creationId xmlns:a16="http://schemas.microsoft.com/office/drawing/2014/main" xmlns="" id="{00000000-0008-0000-0700-000002000000}"/>
            </a:ext>
          </a:extLst>
        </xdr:cNvPr>
        <xdr:cNvSpPr txBox="1"/>
      </xdr:nvSpPr>
      <xdr:spPr>
        <a:xfrm>
          <a:off x="23936325" y="384714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7" name="TextBox 36">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8" name="TextBox 37">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9" name="TextBox 38">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0" name="TextBox 39">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1" name="TextBox 40">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2" name="TextBox 41">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3" name="TextBox 42">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4" name="TextBox 43">
          <a:extLst>
            <a:ext uri="{FF2B5EF4-FFF2-40B4-BE49-F238E27FC236}">
              <a16:creationId xmlns:a16="http://schemas.microsoft.com/office/drawing/2014/main" xmlns="" id="{00000000-0008-0000-0700-000002000000}"/>
            </a:ext>
          </a:extLst>
        </xdr:cNvPr>
        <xdr:cNvSpPr txBox="1"/>
      </xdr:nvSpPr>
      <xdr:spPr>
        <a:xfrm>
          <a:off x="23936325" y="519684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5" name="TextBox 44">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6" name="TextBox 45">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7" name="TextBox 46">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8" name="TextBox 4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9" name="TextBox 4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0" name="TextBox 49">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1" name="TextBox 50">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2" name="TextBox 51">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3" name="TextBox 52">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4" name="TextBox 53">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5" name="TextBox 5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6" name="TextBox 55">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7" name="TextBox 56">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8" name="TextBox 5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9" name="TextBox 58">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0" name="TextBox 5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1" name="TextBox 60">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2" name="TextBox 61">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3" name="TextBox 62">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4" name="TextBox 63">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5" name="TextBox 6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6" name="TextBox 6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7" name="TextBox 66">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8" name="TextBox 6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9" name="TextBox 68">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0" name="TextBox 69">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1" name="TextBox 7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2" name="TextBox 71">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3" name="TextBox 72">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4" name="TextBox 73">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5" name="TextBox 7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6" name="TextBox 75">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7" name="TextBox 76">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8" name="TextBox 77">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9" name="TextBox 78">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0" name="TextBox 79">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1" name="TextBox 8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2" name="TextBox 81">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3" name="TextBox 82">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4" name="TextBox 83">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5" name="TextBox 8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6" name="TextBox 85">
          <a:extLst>
            <a:ext uri="{FF2B5EF4-FFF2-40B4-BE49-F238E27FC236}">
              <a16:creationId xmlns:a16="http://schemas.microsoft.com/office/drawing/2014/main" xmlns="" id="{00000000-0008-0000-0700-000002000000}"/>
            </a:ext>
          </a:extLst>
        </xdr:cNvPr>
        <xdr:cNvSpPr txBox="1"/>
      </xdr:nvSpPr>
      <xdr:spPr>
        <a:xfrm>
          <a:off x="23936325" y="85477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7" name="TextBox 86">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8" name="TextBox 87">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9" name="TextBox 88">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0" name="TextBox 89">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1" name="TextBox 90">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2" name="TextBox 91">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3" name="TextBox 92">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4" name="TextBox 93">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5" name="TextBox 94">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6" name="TextBox 95">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7" name="TextBox 96">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8" name="TextBox 97">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9" name="TextBox 98">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0" name="TextBox 99">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1" name="TextBox 100">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2" name="TextBox 101">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7" name="TextBox 126">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8" name="TextBox 12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9" name="TextBox 128">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0" name="TextBox 129">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1" name="TextBox 130">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2" name="TextBox 13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3" name="TextBox 132">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4" name="TextBox 133">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5" name="TextBox 13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6" name="TextBox 135">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7" name="TextBox 136">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8" name="TextBox 13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9" name="TextBox 138">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0" name="TextBox 139">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1" name="TextBox 140">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2" name="TextBox 14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3" name="TextBox 142">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9525</xdr:colOff>
      <xdr:row>5</xdr:row>
      <xdr:rowOff>123825</xdr:rowOff>
    </xdr:from>
    <xdr:ext cx="3482340" cy="2550442"/>
    <xdr:sp macro="" textlink="">
      <xdr:nvSpPr>
        <xdr:cNvPr id="3" name="TextBox 2">
          <a:extLst>
            <a:ext uri="{FF2B5EF4-FFF2-40B4-BE49-F238E27FC236}">
              <a16:creationId xmlns:a16="http://schemas.microsoft.com/office/drawing/2014/main" xmlns="" id="{00000000-0008-0000-0700-000002000000}"/>
            </a:ext>
          </a:extLst>
        </xdr:cNvPr>
        <xdr:cNvSpPr txBox="1"/>
      </xdr:nvSpPr>
      <xdr:spPr>
        <a:xfrm>
          <a:off x="27089100" y="1800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28575</xdr:colOff>
      <xdr:row>3</xdr:row>
      <xdr:rowOff>0</xdr:rowOff>
    </xdr:from>
    <xdr:ext cx="3482340" cy="2550442"/>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21983700" y="11430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5" name="TextBox 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 name="TextBox 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8" name="TextBox 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9" name="TextBox 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10" name="TextBox 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11" name="TextBox 10">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12" name="TextBox 11">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13" name="TextBox 12">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186</xdr:row>
      <xdr:rowOff>0</xdr:rowOff>
    </xdr:from>
    <xdr:ext cx="3482340" cy="2550442"/>
    <xdr:sp macro="" textlink="">
      <xdr:nvSpPr>
        <xdr:cNvPr id="14" name="TextBox 1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186</xdr:row>
      <xdr:rowOff>0</xdr:rowOff>
    </xdr:from>
    <xdr:ext cx="3482340" cy="2550442"/>
    <xdr:sp macro="" textlink="">
      <xdr:nvSpPr>
        <xdr:cNvPr id="15" name="TextBox 1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16" name="TextBox 15">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102</xdr:row>
      <xdr:rowOff>0</xdr:rowOff>
    </xdr:from>
    <xdr:ext cx="3482340" cy="2550442"/>
    <xdr:sp macro="" textlink="">
      <xdr:nvSpPr>
        <xdr:cNvPr id="17" name="TextBox 16">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102</xdr:row>
      <xdr:rowOff>0</xdr:rowOff>
    </xdr:from>
    <xdr:ext cx="3482340" cy="2550442"/>
    <xdr:sp macro="" textlink="">
      <xdr:nvSpPr>
        <xdr:cNvPr id="18" name="TextBox 17">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186</xdr:row>
      <xdr:rowOff>0</xdr:rowOff>
    </xdr:from>
    <xdr:ext cx="3482340" cy="2550442"/>
    <xdr:sp macro="" textlink="">
      <xdr:nvSpPr>
        <xdr:cNvPr id="19" name="TextBox 18">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102</xdr:row>
      <xdr:rowOff>0</xdr:rowOff>
    </xdr:from>
    <xdr:ext cx="3482340" cy="2550442"/>
    <xdr:sp macro="" textlink="">
      <xdr:nvSpPr>
        <xdr:cNvPr id="29" name="TextBox 28">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102</xdr:row>
      <xdr:rowOff>0</xdr:rowOff>
    </xdr:from>
    <xdr:ext cx="3482340" cy="2550442"/>
    <xdr:sp macro="" textlink="">
      <xdr:nvSpPr>
        <xdr:cNvPr id="30" name="TextBox 29">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118</xdr:row>
      <xdr:rowOff>0</xdr:rowOff>
    </xdr:from>
    <xdr:ext cx="3482340" cy="2550442"/>
    <xdr:sp macro="" textlink="">
      <xdr:nvSpPr>
        <xdr:cNvPr id="31" name="TextBox 30">
          <a:extLst>
            <a:ext uri="{FF2B5EF4-FFF2-40B4-BE49-F238E27FC236}">
              <a16:creationId xmlns:a16="http://schemas.microsoft.com/office/drawing/2014/main" xmlns="" id="{00000000-0008-0000-0700-000002000000}"/>
            </a:ext>
          </a:extLst>
        </xdr:cNvPr>
        <xdr:cNvSpPr txBox="1"/>
      </xdr:nvSpPr>
      <xdr:spPr>
        <a:xfrm>
          <a:off x="23936325" y="249840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186</xdr:row>
      <xdr:rowOff>0</xdr:rowOff>
    </xdr:from>
    <xdr:ext cx="3482340" cy="2550442"/>
    <xdr:sp macro="" textlink="">
      <xdr:nvSpPr>
        <xdr:cNvPr id="32" name="TextBox 31">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186</xdr:row>
      <xdr:rowOff>0</xdr:rowOff>
    </xdr:from>
    <xdr:ext cx="3482340" cy="2550442"/>
    <xdr:sp macro="" textlink="">
      <xdr:nvSpPr>
        <xdr:cNvPr id="33" name="TextBox 32">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186</xdr:row>
      <xdr:rowOff>0</xdr:rowOff>
    </xdr:from>
    <xdr:ext cx="3482340" cy="2550442"/>
    <xdr:sp macro="" textlink="">
      <xdr:nvSpPr>
        <xdr:cNvPr id="34" name="TextBox 3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186</xdr:row>
      <xdr:rowOff>0</xdr:rowOff>
    </xdr:from>
    <xdr:ext cx="3482340" cy="2550442"/>
    <xdr:sp macro="" textlink="">
      <xdr:nvSpPr>
        <xdr:cNvPr id="35" name="TextBox 3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187</xdr:row>
      <xdr:rowOff>0</xdr:rowOff>
    </xdr:from>
    <xdr:ext cx="3482340" cy="2550442"/>
    <xdr:sp macro="" textlink="">
      <xdr:nvSpPr>
        <xdr:cNvPr id="36" name="TextBox 35">
          <a:extLst>
            <a:ext uri="{FF2B5EF4-FFF2-40B4-BE49-F238E27FC236}">
              <a16:creationId xmlns:a16="http://schemas.microsoft.com/office/drawing/2014/main" xmlns="" id="{00000000-0008-0000-0700-000002000000}"/>
            </a:ext>
          </a:extLst>
        </xdr:cNvPr>
        <xdr:cNvSpPr txBox="1"/>
      </xdr:nvSpPr>
      <xdr:spPr>
        <a:xfrm>
          <a:off x="23936325" y="384714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37" name="TextBox 36">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38" name="TextBox 37">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39" name="TextBox 38">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40" name="TextBox 39">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41" name="TextBox 40">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42" name="TextBox 41">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241</xdr:row>
      <xdr:rowOff>0</xdr:rowOff>
    </xdr:from>
    <xdr:ext cx="3482340" cy="2550442"/>
    <xdr:sp macro="" textlink="">
      <xdr:nvSpPr>
        <xdr:cNvPr id="43" name="TextBox 42">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243</xdr:row>
      <xdr:rowOff>0</xdr:rowOff>
    </xdr:from>
    <xdr:ext cx="3482340" cy="2550442"/>
    <xdr:sp macro="" textlink="">
      <xdr:nvSpPr>
        <xdr:cNvPr id="44" name="TextBox 43">
          <a:extLst>
            <a:ext uri="{FF2B5EF4-FFF2-40B4-BE49-F238E27FC236}">
              <a16:creationId xmlns:a16="http://schemas.microsoft.com/office/drawing/2014/main" xmlns="" id="{00000000-0008-0000-0700-000002000000}"/>
            </a:ext>
          </a:extLst>
        </xdr:cNvPr>
        <xdr:cNvSpPr txBox="1"/>
      </xdr:nvSpPr>
      <xdr:spPr>
        <a:xfrm>
          <a:off x="23936325" y="519684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45" name="TextBox 44">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46" name="TextBox 45">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47" name="TextBox 46">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48" name="TextBox 4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49" name="TextBox 4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50" name="TextBox 49">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51" name="TextBox 50">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52" name="TextBox 51">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53" name="TextBox 52">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280</xdr:row>
      <xdr:rowOff>0</xdr:rowOff>
    </xdr:from>
    <xdr:ext cx="3482340" cy="2550442"/>
    <xdr:sp macro="" textlink="">
      <xdr:nvSpPr>
        <xdr:cNvPr id="54" name="TextBox 53">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55" name="TextBox 5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56" name="TextBox 55">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57" name="TextBox 56">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58" name="TextBox 5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59" name="TextBox 58">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0" name="TextBox 5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1" name="TextBox 60">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2" name="TextBox 61">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3" name="TextBox 62">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4" name="TextBox 63">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5" name="TextBox 6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6" name="TextBox 6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7" name="TextBox 66">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323</xdr:row>
      <xdr:rowOff>0</xdr:rowOff>
    </xdr:from>
    <xdr:ext cx="3482340" cy="2550442"/>
    <xdr:sp macro="" textlink="">
      <xdr:nvSpPr>
        <xdr:cNvPr id="68" name="TextBox 6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69" name="TextBox 68">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0" name="TextBox 69">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1" name="TextBox 7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2" name="TextBox 71">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3" name="TextBox 72">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4" name="TextBox 73">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5" name="TextBox 7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6" name="TextBox 75">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7" name="TextBox 76">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8" name="TextBox 77">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79" name="TextBox 78">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80" name="TextBox 79">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81" name="TextBox 8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82" name="TextBox 81">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83" name="TextBox 82">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84" name="TextBox 83">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360</xdr:row>
      <xdr:rowOff>0</xdr:rowOff>
    </xdr:from>
    <xdr:ext cx="3482340" cy="2550442"/>
    <xdr:sp macro="" textlink="">
      <xdr:nvSpPr>
        <xdr:cNvPr id="85" name="TextBox 8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361</xdr:row>
      <xdr:rowOff>0</xdr:rowOff>
    </xdr:from>
    <xdr:ext cx="3482340" cy="2550442"/>
    <xdr:sp macro="" textlink="">
      <xdr:nvSpPr>
        <xdr:cNvPr id="86" name="TextBox 85">
          <a:extLst>
            <a:ext uri="{FF2B5EF4-FFF2-40B4-BE49-F238E27FC236}">
              <a16:creationId xmlns:a16="http://schemas.microsoft.com/office/drawing/2014/main" xmlns="" id="{00000000-0008-0000-0700-000002000000}"/>
            </a:ext>
          </a:extLst>
        </xdr:cNvPr>
        <xdr:cNvSpPr txBox="1"/>
      </xdr:nvSpPr>
      <xdr:spPr>
        <a:xfrm>
          <a:off x="23936325" y="85477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27" name="TextBox 126">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28" name="TextBox 12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29" name="TextBox 128">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0" name="TextBox 129">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1" name="TextBox 130">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2" name="TextBox 13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3" name="TextBox 132">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4" name="TextBox 133">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5" name="TextBox 13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6" name="TextBox 135">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7" name="TextBox 136">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8" name="TextBox 13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39" name="TextBox 138">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40" name="TextBox 139">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41" name="TextBox 140">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296</xdr:row>
      <xdr:rowOff>0</xdr:rowOff>
    </xdr:from>
    <xdr:ext cx="3482340" cy="2550442"/>
    <xdr:sp macro="" textlink="">
      <xdr:nvSpPr>
        <xdr:cNvPr id="142" name="TextBox 14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43" name="TextBox 142">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44" name="TextBox 143">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45" name="TextBox 144">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46" name="TextBox 145">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47" name="TextBox 146">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48" name="TextBox 147">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49" name="TextBox 148">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50" name="TextBox 149">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51" name="TextBox 150">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52" name="TextBox 151">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53" name="TextBox 152">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54" name="TextBox 153">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55" name="TextBox 154">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56" name="TextBox 155">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57" name="TextBox 156">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341</xdr:row>
      <xdr:rowOff>0</xdr:rowOff>
    </xdr:from>
    <xdr:ext cx="3482340" cy="2550442"/>
    <xdr:sp macro="" textlink="">
      <xdr:nvSpPr>
        <xdr:cNvPr id="158" name="TextBox 157">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549088</xdr:colOff>
      <xdr:row>3</xdr:row>
      <xdr:rowOff>280147</xdr:rowOff>
    </xdr:from>
    <xdr:ext cx="3482340" cy="2550442"/>
    <xdr:sp macro="" textlink="">
      <xdr:nvSpPr>
        <xdr:cNvPr id="30" name="TextBox 29">
          <a:extLst>
            <a:ext uri="{FF2B5EF4-FFF2-40B4-BE49-F238E27FC236}">
              <a16:creationId xmlns:a16="http://schemas.microsoft.com/office/drawing/2014/main" xmlns="" id="{00000000-0008-0000-0700-000002000000}"/>
            </a:ext>
          </a:extLst>
        </xdr:cNvPr>
        <xdr:cNvSpPr txBox="1"/>
      </xdr:nvSpPr>
      <xdr:spPr>
        <a:xfrm>
          <a:off x="23868529" y="1423147"/>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20</xdr:col>
      <xdr:colOff>5715</xdr:colOff>
      <xdr:row>3</xdr:row>
      <xdr:rowOff>0</xdr:rowOff>
    </xdr:from>
    <xdr:ext cx="2887980" cy="7602855"/>
    <xdr:sp macro="" textlink="">
      <xdr:nvSpPr>
        <xdr:cNvPr id="2" name="TextBox 1">
          <a:extLst>
            <a:ext uri="{FF2B5EF4-FFF2-40B4-BE49-F238E27FC236}">
              <a16:creationId xmlns:a16="http://schemas.microsoft.com/office/drawing/2014/main" xmlns="" id="{00000000-0008-0000-0A00-000002000000}"/>
            </a:ext>
          </a:extLst>
        </xdr:cNvPr>
        <xdr:cNvSpPr txBox="1"/>
      </xdr:nvSpPr>
      <xdr:spPr>
        <a:xfrm>
          <a:off x="26047065" y="3074670"/>
          <a:ext cx="2887980" cy="760285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Labour</a:t>
          </a:r>
          <a:r>
            <a:rPr lang="en-US" sz="1100" b="1" baseline="0"/>
            <a:t> table </a:t>
          </a:r>
          <a:r>
            <a:rPr lang="en-US" sz="1100" b="1"/>
            <a:t>Instructions:</a:t>
          </a:r>
          <a:r>
            <a:rPr lang="en-US" sz="1100" b="1" baseline="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labour table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endParaRPr lang="en-US" sz="1100" baseline="0"/>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endParaRPr lang="en-US">
            <a:effectLst/>
          </a:endParaRPr>
        </a:p>
        <a:p>
          <a:endParaRPr lang="en-US" sz="1100" baseline="0"/>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labour cost to include profit as well as all indirect rates (G&amp;A/Overhead/etc.) associated with labour.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endParaRPr lang="en-US">
            <a:effectLst/>
          </a:endParaRPr>
        </a:p>
      </xdr:txBody>
    </xdr:sp>
    <xdr:clientData/>
  </xdr:oneCellAnchor>
  <xdr:twoCellAnchor>
    <xdr:from>
      <xdr:col>4</xdr:col>
      <xdr:colOff>342900</xdr:colOff>
      <xdr:row>0</xdr:row>
      <xdr:rowOff>28576</xdr:rowOff>
    </xdr:from>
    <xdr:to>
      <xdr:col>10</xdr:col>
      <xdr:colOff>190500</xdr:colOff>
      <xdr:row>0</xdr:row>
      <xdr:rowOff>1104900</xdr:rowOff>
    </xdr:to>
    <xdr:sp macro="" textlink="">
      <xdr:nvSpPr>
        <xdr:cNvPr id="3" name="TextBox 2">
          <a:extLst>
            <a:ext uri="{FF2B5EF4-FFF2-40B4-BE49-F238E27FC236}">
              <a16:creationId xmlns:a16="http://schemas.microsoft.com/office/drawing/2014/main" xmlns="" id="{00000000-0008-0000-0A00-000003000000}"/>
            </a:ext>
          </a:extLst>
        </xdr:cNvPr>
        <xdr:cNvSpPr txBox="1"/>
      </xdr:nvSpPr>
      <xdr:spPr>
        <a:xfrm>
          <a:off x="8172450" y="28576"/>
          <a:ext cx="4152900" cy="107632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800"/>
            <a:t>Note:</a:t>
          </a:r>
          <a:r>
            <a:rPr lang="pl-PL" sz="1800" baseline="0"/>
            <a:t> </a:t>
          </a:r>
          <a:r>
            <a:rPr lang="pl-PL" sz="1800"/>
            <a:t>Please</a:t>
          </a:r>
          <a:r>
            <a:rPr lang="pl-PL" sz="1800" baseline="0"/>
            <a:t> see also the </a:t>
          </a:r>
          <a:r>
            <a:rPr lang="pl-PL" sz="1800" b="1" baseline="0"/>
            <a:t>Rates</a:t>
          </a:r>
          <a:r>
            <a:rPr lang="pl-PL" sz="1800" baseline="0"/>
            <a:t> tab where any and all rates included in this bid need to be listed.</a:t>
          </a:r>
          <a:endParaRPr lang="en-GB" sz="18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19</xdr:col>
      <xdr:colOff>243840</xdr:colOff>
      <xdr:row>3</xdr:row>
      <xdr:rowOff>167640</xdr:rowOff>
    </xdr:from>
    <xdr:ext cx="3482340" cy="6464718"/>
    <xdr:sp macro="" textlink="">
      <xdr:nvSpPr>
        <xdr:cNvPr id="2" name="TextBox 1">
          <a:extLst>
            <a:ext uri="{FF2B5EF4-FFF2-40B4-BE49-F238E27FC236}">
              <a16:creationId xmlns:a16="http://schemas.microsoft.com/office/drawing/2014/main" xmlns="" id="{00000000-0008-0000-0B00-000002000000}"/>
            </a:ext>
          </a:extLst>
        </xdr:cNvPr>
        <xdr:cNvSpPr txBox="1"/>
      </xdr:nvSpPr>
      <xdr:spPr>
        <a:xfrm>
          <a:off x="25637490" y="3034665"/>
          <a:ext cx="3482340" cy="646471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Material</a:t>
          </a:r>
          <a:r>
            <a:rPr lang="en-US" sz="1100" b="1" baseline="0"/>
            <a:t> tab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This detailed material tab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Material cost to include profit as well as all indirect rates (G&amp;A/Overhead/Material handling/etc.) associated with material.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r>
            <a:rPr lang="pl-PL" sz="1100" b="0" baseline="0">
              <a:solidFill>
                <a:schemeClr val="tx1"/>
              </a:solidFill>
              <a:effectLst/>
              <a:latin typeface="+mn-lt"/>
              <a:ea typeface="+mn-ea"/>
              <a:cs typeface="+mn-cs"/>
            </a:rPr>
            <a:t>.</a:t>
          </a:r>
          <a:endParaRPr lang="en-US">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pmwss.nr.ncia/02_SRS+SOW/20210511-NU-Book_I_Annex_A_Bidding%20Sheets_CO-115363-PRT_TDCIS_Amendments%20-%20IPS-CM-Q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nr.nato/Users/Samuel.Fleming/Downloads/20210122_NU%20-%20Book%201%20Annex%20A%20Bidding%20Sheets%20PRT12126-TDCIS%20Version%204%20-%20local%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0511-NU-Book_I_Annex_A_Bidd"/>
    </sheetNames>
    <definedNames>
      <definedName name="CLIN1_Labour"/>
      <definedName name="CLIN2_Labour"/>
      <definedName name="CLIN2_Material"/>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utomated Checks"/>
      <sheetName val="Offer Summary"/>
      <sheetName val="CLIN Summary"/>
      <sheetName val="Batch Composition"/>
      <sheetName val="First Article CLIN 3.1"/>
      <sheetName val="First Article Shelter CLIN 3.2"/>
      <sheetName val="Material Batch - 2"/>
      <sheetName val="Material Batch - 3"/>
      <sheetName val="Labour"/>
      <sheetName val="Other Material"/>
      <sheetName val="Travel"/>
      <sheetName val="ODC"/>
      <sheetName val="Rates"/>
      <sheetName val="CLIN Detail list"/>
      <sheetName val="Settings"/>
      <sheetName val="20210122_NU - Book 1 Annex A Bi"/>
    </sheetNames>
    <sheetDataSet>
      <sheetData sheetId="0" refreshError="1"/>
      <sheetData sheetId="1" refreshError="1"/>
      <sheetData sheetId="2">
        <row r="19">
          <cell r="D19">
            <v>0</v>
          </cell>
        </row>
        <row r="22">
          <cell r="D22">
            <v>0</v>
          </cell>
        </row>
      </sheetData>
      <sheetData sheetId="3"/>
      <sheetData sheetId="4" refreshError="1"/>
      <sheetData sheetId="5" refreshError="1"/>
      <sheetData sheetId="6" refreshError="1"/>
      <sheetData sheetId="7" refreshError="1"/>
      <sheetData sheetId="8" refreshError="1"/>
      <sheetData sheetId="9"/>
      <sheetData sheetId="10"/>
      <sheetData sheetId="11"/>
      <sheetData sheetId="12"/>
      <sheetData sheetId="13" refreshError="1"/>
      <sheetData sheetId="14">
        <row r="8">
          <cell r="A8" t="str">
            <v>CLIN 1.1.1</v>
          </cell>
        </row>
        <row r="9">
          <cell r="A9" t="str">
            <v>CLIN 1.1.2</v>
          </cell>
        </row>
        <row r="10">
          <cell r="A10" t="str">
            <v>CLIN 1.1.3</v>
          </cell>
        </row>
        <row r="11">
          <cell r="A11" t="str">
            <v>CLIN 1.2.1</v>
          </cell>
        </row>
        <row r="12">
          <cell r="A12" t="str">
            <v>CLIN 1.2.2</v>
          </cell>
        </row>
        <row r="13">
          <cell r="A13" t="str">
            <v>CLIN 1.2.3</v>
          </cell>
        </row>
        <row r="14">
          <cell r="A14" t="str">
            <v>CLIN 1.3.1</v>
          </cell>
        </row>
        <row r="15">
          <cell r="A15" t="str">
            <v>CLIN 1.3.2</v>
          </cell>
        </row>
        <row r="16">
          <cell r="A16" t="str">
            <v>CLIN 1.3.3</v>
          </cell>
        </row>
        <row r="17">
          <cell r="A17" t="str">
            <v>CLIN 2.1.1</v>
          </cell>
        </row>
        <row r="18">
          <cell r="A18" t="str">
            <v>CLIN 2.1.2</v>
          </cell>
        </row>
        <row r="19">
          <cell r="A19" t="str">
            <v>CLIN 2.1.3</v>
          </cell>
        </row>
        <row r="20">
          <cell r="A20" t="str">
            <v>CLIN 2.2.1</v>
          </cell>
        </row>
        <row r="21">
          <cell r="A21" t="str">
            <v>CLIN 2.2.2</v>
          </cell>
        </row>
        <row r="22">
          <cell r="A22" t="str">
            <v>CLIN 2.2.3</v>
          </cell>
        </row>
        <row r="23">
          <cell r="A23" t="str">
            <v>CLIN 2.3.1</v>
          </cell>
        </row>
        <row r="24">
          <cell r="A24" t="str">
            <v>CLIN 2.3.2</v>
          </cell>
        </row>
        <row r="25">
          <cell r="A25" t="str">
            <v>CLIN 2.3.3</v>
          </cell>
        </row>
        <row r="26">
          <cell r="A26" t="str">
            <v>CLIN 3.1.1</v>
          </cell>
        </row>
        <row r="27">
          <cell r="A27" t="str">
            <v>CLIN 3.1.2</v>
          </cell>
        </row>
        <row r="28">
          <cell r="A28" t="str">
            <v>CLIN 3.1.3</v>
          </cell>
        </row>
        <row r="29">
          <cell r="A29" t="str">
            <v>CLIN 3.2.1</v>
          </cell>
        </row>
        <row r="30">
          <cell r="A30" t="str">
            <v>CLIN 3.2.2</v>
          </cell>
        </row>
        <row r="31">
          <cell r="A31" t="str">
            <v>CLIN 3.2.3</v>
          </cell>
        </row>
        <row r="32">
          <cell r="A32" t="str">
            <v>CLIN 3.3.1</v>
          </cell>
        </row>
        <row r="33">
          <cell r="A33" t="str">
            <v>CLIN 3.3.2</v>
          </cell>
        </row>
        <row r="34">
          <cell r="A34" t="str">
            <v>CLIN 3.3.3</v>
          </cell>
        </row>
        <row r="35">
          <cell r="A35" t="str">
            <v>CLIN 4.1.1</v>
          </cell>
        </row>
        <row r="36">
          <cell r="A36" t="str">
            <v>CLIN 4.1.2</v>
          </cell>
        </row>
        <row r="37">
          <cell r="A37" t="str">
            <v>CLIN 4.1.3</v>
          </cell>
        </row>
        <row r="38">
          <cell r="A38" t="str">
            <v>CLIN 4.2.1</v>
          </cell>
        </row>
        <row r="39">
          <cell r="A39" t="str">
            <v>CLIN 4.2.2</v>
          </cell>
        </row>
        <row r="40">
          <cell r="A40" t="str">
            <v>CLIN 4.2.3</v>
          </cell>
        </row>
        <row r="41">
          <cell r="A41" t="str">
            <v>CLIN 4.3.1</v>
          </cell>
        </row>
        <row r="42">
          <cell r="A42" t="str">
            <v>CLIN 4.3.2</v>
          </cell>
        </row>
        <row r="43">
          <cell r="A43" t="str">
            <v>CLIN 4.3.3</v>
          </cell>
        </row>
        <row r="44">
          <cell r="A44" t="str">
            <v>CLIN 5.1.1</v>
          </cell>
        </row>
        <row r="45">
          <cell r="A45" t="str">
            <v>CLIN 5.1.2</v>
          </cell>
        </row>
        <row r="46">
          <cell r="A46" t="str">
            <v>CLIN 5.1.3</v>
          </cell>
        </row>
        <row r="47">
          <cell r="A47" t="str">
            <v>CLIN 5.2.1</v>
          </cell>
        </row>
        <row r="48">
          <cell r="A48" t="str">
            <v>CLIN 5.2.2</v>
          </cell>
        </row>
        <row r="49">
          <cell r="A49" t="str">
            <v>CLIN 5.2.3</v>
          </cell>
        </row>
        <row r="50">
          <cell r="A50" t="str">
            <v>CLIN 5.3.1</v>
          </cell>
        </row>
        <row r="51">
          <cell r="A51" t="str">
            <v>CLIN 5.3.2</v>
          </cell>
        </row>
        <row r="52">
          <cell r="A52" t="str">
            <v>CLIN 5.3.3</v>
          </cell>
        </row>
        <row r="53">
          <cell r="A53" t="str">
            <v>CLIN 6.1.1</v>
          </cell>
        </row>
        <row r="54">
          <cell r="A54" t="str">
            <v>CLIN 6.1.2</v>
          </cell>
        </row>
        <row r="55">
          <cell r="A55" t="str">
            <v>CLIN 6.1.3</v>
          </cell>
        </row>
        <row r="56">
          <cell r="A56" t="str">
            <v>CLIN 6.2.1</v>
          </cell>
        </row>
        <row r="57">
          <cell r="A57" t="str">
            <v>CLIN 6.2.2</v>
          </cell>
        </row>
        <row r="58">
          <cell r="A58" t="str">
            <v>CLIN 6.2.3</v>
          </cell>
        </row>
        <row r="59">
          <cell r="A59" t="str">
            <v>CLIN 6.3.1</v>
          </cell>
        </row>
        <row r="60">
          <cell r="A60" t="str">
            <v>CLIN 6.3.2</v>
          </cell>
        </row>
        <row r="61">
          <cell r="A61" t="str">
            <v>CLIN 6.3.3</v>
          </cell>
        </row>
        <row r="62">
          <cell r="A62" t="str">
            <v>CLIN 7.1.1</v>
          </cell>
        </row>
        <row r="63">
          <cell r="A63" t="str">
            <v>CLIN 7.1.2</v>
          </cell>
        </row>
        <row r="64">
          <cell r="A64" t="str">
            <v>CLIN 7.1.3</v>
          </cell>
        </row>
        <row r="65">
          <cell r="A65" t="str">
            <v>CLIN 7.2.1</v>
          </cell>
        </row>
        <row r="66">
          <cell r="A66" t="str">
            <v>CLIN 7.2.2</v>
          </cell>
        </row>
        <row r="67">
          <cell r="A67" t="str">
            <v>CLIN 7.2.3</v>
          </cell>
        </row>
        <row r="68">
          <cell r="A68" t="str">
            <v>CLIN 7.3.1</v>
          </cell>
        </row>
        <row r="69">
          <cell r="A69" t="str">
            <v>CLIN 7.3.2</v>
          </cell>
        </row>
        <row r="70">
          <cell r="A70" t="str">
            <v>CLIN 7.3.3</v>
          </cell>
        </row>
      </sheetData>
      <sheetData sheetId="15">
        <row r="2">
          <cell r="A2" t="str">
            <v>Euro (EUR)</v>
          </cell>
        </row>
      </sheetData>
      <sheetData sheetId="16" refreshError="1"/>
    </sheetDataSet>
  </externalBook>
</externalLink>
</file>

<file path=xl/persons/person.xml><?xml version="1.0" encoding="utf-8"?>
<personList xmlns="http://schemas.microsoft.com/office/spreadsheetml/2018/threadedcomments" xmlns:x="http://schemas.openxmlformats.org/spreadsheetml/2006/main">
  <person displayName="Andrew Fleming" id="{AA66D925-64C3-4BFA-8B8D-ADCF096FE2D9}" userId="ad83df17738c8962" providerId="Windows Live"/>
</personList>
</file>

<file path=xl/tables/table1.xml><?xml version="1.0" encoding="utf-8"?>
<table xmlns="http://schemas.openxmlformats.org/spreadsheetml/2006/main" id="1" name="CLIN2_Labour102" displayName="CLIN2_Labour102" ref="B2:S224" totalsRowCount="1" headerRowDxfId="67">
  <autoFilter ref="B2:S223"/>
  <tableColumns count="18">
    <tableColumn id="1" name="CLIN" totalsRowLabel="Total"/>
    <tableColumn id="2" name="Labour Category"/>
    <tableColumn id="10" name="Currency" dataDxfId="66" totalsRowDxfId="65"/>
    <tableColumn id="3" name="Man-Days_x000a_2021"/>
    <tableColumn id="17" name="Man-Days_x000a_2022"/>
    <tableColumn id="16" name="Man-Days_x000a_2023"/>
    <tableColumn id="14" name="Man-Days_x000a_2024"/>
    <tableColumn id="9" name="Man-Days_x000a_2025"/>
    <tableColumn id="4" name="Lab-rate_x000a_2021" dataDxfId="64" totalsRowDxfId="63"/>
    <tableColumn id="13" name="Lab-rate_x000a_2022" dataDxfId="62" totalsRowDxfId="61"/>
    <tableColumn id="12" name="Lab-rate_x000a_2023" dataDxfId="60" totalsRowDxfId="59"/>
    <tableColumn id="18" name="Lab-rate_x000a_2024" dataDxfId="58" totalsRowDxfId="57"/>
    <tableColumn id="15" name="Lab-rate_x000a_2025" dataDxfId="56" totalsRowDxfId="55"/>
    <tableColumn id="6" name="Extended cost" dataDxfId="54" totalsRowDxfId="53">
      <calculatedColumnFormula>SUMPRODUCT(CLIN2_Labour102[[#This Row],[Man-Days
2021]:[Man-Days
2025]],CLIN2_Labour102[[#This Row],[Lab-rate
2021]:[Lab-rate
2025]])</calculatedColumnFormula>
    </tableColumn>
    <tableColumn id="11" name="Expat Allowance (ONLY if applicable)" dataDxfId="52"/>
    <tableColumn id="8" name="Profit " dataDxfId="51" totalsRowDxfId="50">
      <calculatedColumnFormula>(O3+P3)*Rates!#REF!</calculatedColumnFormula>
    </tableColumn>
    <tableColumn id="5" name="Fully burdened cost" totalsRowFunction="sum" dataDxfId="49" totalsRowDxfId="48">
      <calculatedColumnFormula>CLIN2_Labour102[[#This Row],[Extended cost]]+CLIN2_Labour102[[#This Row],[Expat Allowance (ONLY if applicable)]]+CLIN2_Labour102[[#This Row],[Profit ]]</calculatedColumnFormula>
    </tableColumn>
    <tableColumn id="7" name="Subcontracted/ Name of Subcontractor" dataDxfId="47" totalsRowDxfId="46"/>
  </tableColumns>
  <tableStyleInfo name="TableStyleMedium2" showFirstColumn="0" showLastColumn="0" showRowStripes="1" showColumnStripes="0"/>
</table>
</file>

<file path=xl/tables/table2.xml><?xml version="1.0" encoding="utf-8"?>
<table xmlns="http://schemas.openxmlformats.org/spreadsheetml/2006/main" id="10" name="CLIN1_Material11" displayName="CLIN1_Material11" ref="B2:S224" totalsRowCount="1" headerRowDxfId="45">
  <autoFilter ref="B2:S223"/>
  <tableColumns count="18">
    <tableColumn id="1" name="CLIN" totalsRowLabel="Total"/>
    <tableColumn id="11" name="Equipment Name "/>
    <tableColumn id="2" name="Item Description"/>
    <tableColumn id="8" name="Currency " dataDxfId="44"/>
    <tableColumn id="3" name="Quantity_x000a_2021" dataDxfId="43" totalsRowDxfId="42"/>
    <tableColumn id="12" name="Quantity_x000a_2022"/>
    <tableColumn id="10" name="Quantity_x000a_2023"/>
    <tableColumn id="13" name="Quantity_x000a_2024"/>
    <tableColumn id="9" name="Quantity_x000a_2025"/>
    <tableColumn id="4" name="Unit cost_x000a_2021" dataDxfId="41" totalsRowDxfId="40"/>
    <tableColumn id="14" name="Unit cost_x000a_2022" dataDxfId="39" totalsRowDxfId="38"/>
    <tableColumn id="15" name="Unit cost_x000a_2023" dataDxfId="37" totalsRowDxfId="36"/>
    <tableColumn id="18" name="Unit cost_x000a_2024" dataDxfId="35" totalsRowDxfId="34"/>
    <tableColumn id="17" name="Unit cost_x000a_2025" dataDxfId="33" totalsRowDxfId="32"/>
    <tableColumn id="6" name="Extended cost" dataDxfId="31" totalsRowDxfId="30">
      <calculatedColumnFormula>SUMPRODUCT(CLIN1_Material11[[#This Row],[Quantity
2021]:[Quantity
2025]],CLIN1_Material11[[#This Row],[Unit cost
2021]:[Unit cost
2025]])</calculatedColumnFormula>
    </tableColumn>
    <tableColumn id="16" name="Profit" dataDxfId="29" totalsRowDxfId="28">
      <calculatedColumnFormula>CLIN1_Material11[[#This Row],[Extended cost]]*0.05</calculatedColumnFormula>
    </tableColumn>
    <tableColumn id="5" name="Fully burdened cost" totalsRowFunction="sum" dataDxfId="27" totalsRowDxfId="26">
      <calculatedColumnFormula>P3+Q3</calculatedColumnFormula>
    </tableColumn>
    <tableColumn id="7" name="Subcontracted/ Name of Subcontractor" dataDxfId="25" totalsRowDxfId="24"/>
  </tableColumns>
  <tableStyleInfo name="TableStyleMedium2" showFirstColumn="0" showLastColumn="0" showRowStripes="1" showColumnStripes="0"/>
</table>
</file>

<file path=xl/tables/table3.xml><?xml version="1.0" encoding="utf-8"?>
<table xmlns="http://schemas.openxmlformats.org/spreadsheetml/2006/main" id="11" name="Table3812" displayName="Table3812" ref="B2:M224" totalsRowCount="1" headerRowDxfId="23">
  <autoFilter ref="B2:M223"/>
  <tableColumns count="12">
    <tableColumn id="1" name="CLIN" totalsRowLabel="Total"/>
    <tableColumn id="5" name="Origin/Destination"/>
    <tableColumn id="10" name="Year"/>
    <tableColumn id="7" name="Currency" dataDxfId="22"/>
    <tableColumn id="6" name="Nr of_x000a_trips"/>
    <tableColumn id="2" name="Nr of_x000a_people"/>
    <tableColumn id="3" name="Nr of Days_x000a_per trip"/>
    <tableColumn id="4" name="Cost per roundtrip" dataDxfId="21" totalsRowDxfId="20"/>
    <tableColumn id="9" name="Per Diem" dataDxfId="19" totalsRowDxfId="18"/>
    <tableColumn id="12" name="Extended cost" dataDxfId="17" totalsRowDxfId="16"/>
    <tableColumn id="11" name="Profit" dataDxfId="15" totalsRowDxfId="14"/>
    <tableColumn id="8" name="Total Cost" totalsRowFunction="sum" dataDxfId="13" totalsRowDxfId="12"/>
  </tableColumns>
  <tableStyleInfo name="TableStyleMedium2" showFirstColumn="0" showLastColumn="0" showRowStripes="1" showColumnStripes="0"/>
</table>
</file>

<file path=xl/tables/table4.xml><?xml version="1.0" encoding="utf-8"?>
<table xmlns="http://schemas.openxmlformats.org/spreadsheetml/2006/main" id="12" name="Table12" displayName="Table12" ref="B2:L224" totalsRowCount="1" headerRowDxfId="11">
  <autoFilter ref="B2:L223"/>
  <tableColumns count="11">
    <tableColumn id="1" name="CLIN" totalsRowLabel="Total"/>
    <tableColumn id="2" name="Item Name"/>
    <tableColumn id="3" name="Item Description"/>
    <tableColumn id="10" name="Year" dataDxfId="10"/>
    <tableColumn id="8" name="Currency" dataDxfId="9"/>
    <tableColumn id="9" name="Unit Type" dataDxfId="8"/>
    <tableColumn id="4" name="Quantity"/>
    <tableColumn id="5" name="Unit cost " dataDxfId="7" totalsRowDxfId="6"/>
    <tableColumn id="11" name="Extended cost" dataDxfId="5" totalsRowDxfId="4">
      <calculatedColumnFormula>Table12[[#This Row],[Quantity]]*Table12[[#This Row],[Unit cost ]]</calculatedColumnFormula>
    </tableColumn>
    <tableColumn id="7" name="Profit" dataDxfId="3" totalsRowDxfId="2">
      <calculatedColumnFormula>Table12[[#This Row],[Extended cost]]*$O$2</calculatedColumnFormula>
    </tableColumn>
    <tableColumn id="6" name="Total Cost" totalsRowFunction="sum" dataDxfId="1" totalsRowDxfId="0">
      <calculatedColumnFormula>H3*I3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80" dT="2021-04-11T12:06:34.40" personId="{AA66D925-64C3-4BFA-8B8D-ADCF096FE2D9}" id="{FEB5BC06-CF10-477A-83FF-78FACCA43209}">
    <text>FAAT + 4 wks</text>
  </threadedComment>
  <threadedComment ref="H100" dT="2021-04-11T15:05:46.97" personId="{AA66D925-64C3-4BFA-8B8D-ADCF096FE2D9}" id="{E6E7AC3B-BA22-4DF1-93B3-D02626411DF3}">
    <text>FAAT + 4 WKS</text>
  </threadedComment>
  <threadedComment ref="H103" dT="2021-04-11T15:05:46.97" personId="{AA66D925-64C3-4BFA-8B8D-ADCF096FE2D9}" id="{51E1A00C-1904-4918-9009-ABBB9AC8BD04}">
    <text>FAAT + 4 WKS</text>
  </threadedComment>
  <threadedComment ref="H199" dT="2021-04-11T11:54:56.74" personId="{AA66D925-64C3-4BFA-8B8D-ADCF096FE2D9}" id="{EE1D58F1-5744-46AB-ADCC-7A6CF4170EB1}">
    <text>CDR + 4w</text>
  </threadedComment>
  <threadedComment ref="H201" dT="2021-04-11T15:21:37.66" personId="{AA66D925-64C3-4BFA-8B8D-ADCF096FE2D9}" id="{649B3037-275B-4619-AE6D-E3610AB453CF}">
    <text>FSA + 24 wks</text>
  </threadedComment>
  <threadedComment ref="H202" dT="2021-04-11T15:22:35.57" personId="{AA66D925-64C3-4BFA-8B8D-ADCF096FE2D9}" id="{B61BD2A4-9D9F-46AD-927F-F5A85F24E9D0}">
    <text>WPSA - 4 wks</text>
  </threadedComment>
  <threadedComment ref="H206" dT="2021-04-11T14:24:48.78" personId="{AA66D925-64C3-4BFA-8B8D-ADCF096FE2D9}" id="{24982822-7211-4784-8641-0EF9DA9D6B87}">
    <text>CDR + 8 wks</text>
  </threadedComment>
  <threadedComment ref="H207" dT="2021-04-11T15:04:21.67" personId="{AA66D925-64C3-4BFA-8B8D-ADCF096FE2D9}" id="{89DFA214-0B79-4608-822F-192DDE687ACC}">
    <text>Training start - 4 wks</text>
  </threadedComment>
  <threadedComment ref="H247" dT="2021-04-11T12:06:34.40" personId="{AA66D925-64C3-4BFA-8B8D-ADCF096FE2D9}" id="{680EC780-C359-4B0E-8F1E-E6BB897BF663}">
    <text>FAAT + 4 wks</text>
  </threadedComment>
  <threadedComment ref="H262" dT="2021-04-11T12:06:34.40" personId="{AA66D925-64C3-4BFA-8B8D-ADCF096FE2D9}" id="{5502DFDA-CA3F-4C1B-8DF2-073010036B7C}">
    <text>FAAT + 4 wks</text>
  </threadedComment>
  <threadedComment ref="H265" dT="2021-04-11T16:25:31.00" personId="{AA66D925-64C3-4BFA-8B8D-ADCF096FE2D9}" id="{692B4625-A403-414B-B957-812B255C765F}">
    <text>FAAT + 4 wks</text>
  </threadedComment>
  <threadedComment ref="H274" dT="2021-04-11T12:06:34.40" personId="{AA66D925-64C3-4BFA-8B8D-ADCF096FE2D9}" id="{DE1F0C6E-9E19-4A22-9C4E-EC2EA0A50C02}">
    <text>FAAT + 4 wks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comments" Target="../comments6.xml"/><Relationship Id="rId4"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omments" Target="../comments7.xml"/><Relationship Id="rId4" Type="http://schemas.openxmlformats.org/officeDocument/2006/relationships/table" Target="../tables/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comments" Target="../comments8.xml"/><Relationship Id="rId4"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comments" Target="../comments9.xml"/><Relationship Id="rId4" Type="http://schemas.openxmlformats.org/officeDocument/2006/relationships/table" Target="../tables/table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D10"/>
  <sheetViews>
    <sheetView workbookViewId="0">
      <pane ySplit="1" topLeftCell="A2" activePane="bottomLeft" state="frozen"/>
      <selection pane="bottomLeft" activeCell="C4" sqref="C4"/>
    </sheetView>
  </sheetViews>
  <sheetFormatPr defaultColWidth="9.140625" defaultRowHeight="12.75" x14ac:dyDescent="0.2"/>
  <cols>
    <col min="1" max="1" width="1.7109375" style="15" customWidth="1"/>
    <col min="2" max="2" width="23.42578125" style="15" customWidth="1"/>
    <col min="3" max="3" width="118.28515625" style="15" customWidth="1"/>
    <col min="4" max="4" width="45.140625" style="15" customWidth="1"/>
    <col min="5" max="5" width="2.28515625" style="15" customWidth="1"/>
    <col min="6" max="16384" width="9.140625" style="15"/>
  </cols>
  <sheetData>
    <row r="1" spans="2:4" ht="23.25" x14ac:dyDescent="0.2">
      <c r="B1" s="14" t="s">
        <v>0</v>
      </c>
    </row>
    <row r="2" spans="2:4" ht="15" x14ac:dyDescent="0.25">
      <c r="B2" s="16"/>
    </row>
    <row r="3" spans="2:4" ht="15.75" thickBot="1" x14ac:dyDescent="0.25">
      <c r="B3" s="56" t="s">
        <v>1</v>
      </c>
      <c r="C3" s="57"/>
    </row>
    <row r="4" spans="2:4" ht="300.75" x14ac:dyDescent="0.2">
      <c r="B4" s="84"/>
      <c r="C4" s="85" t="s">
        <v>2</v>
      </c>
    </row>
    <row r="5" spans="2:4" ht="194.25" x14ac:dyDescent="0.2">
      <c r="B5" s="82"/>
      <c r="C5" s="83" t="s">
        <v>3</v>
      </c>
    </row>
    <row r="6" spans="2:4" x14ac:dyDescent="0.2">
      <c r="B6" s="17"/>
      <c r="C6" s="17"/>
      <c r="D6" s="17"/>
    </row>
    <row r="7" spans="2:4" ht="15" x14ac:dyDescent="0.25">
      <c r="B7" s="40" t="s">
        <v>4</v>
      </c>
      <c r="C7" s="40" t="s">
        <v>5</v>
      </c>
      <c r="D7" s="4"/>
    </row>
    <row r="8" spans="2:4" ht="292.5" customHeight="1" x14ac:dyDescent="0.25">
      <c r="B8" s="41" t="s">
        <v>6</v>
      </c>
      <c r="C8" s="86" t="s">
        <v>7</v>
      </c>
      <c r="D8" s="4"/>
    </row>
    <row r="9" spans="2:4" ht="45" x14ac:dyDescent="0.25">
      <c r="B9" s="42" t="s">
        <v>8</v>
      </c>
      <c r="C9" s="87" t="s">
        <v>9</v>
      </c>
      <c r="D9" s="4"/>
    </row>
    <row r="10" spans="2:4" ht="15" x14ac:dyDescent="0.25">
      <c r="D10" s="4"/>
    </row>
  </sheetData>
  <pageMargins left="0.70866141732283472" right="0.70866141732283472" top="0.74803149606299213" bottom="0.74803149606299213" header="0.31496062992125984" footer="0.31496062992125984"/>
  <pageSetup paperSize="9" scale="92" fitToHeight="3" orientation="landscape" verticalDpi="1200" r:id="rId1"/>
  <headerFooter>
    <oddHeader>&amp;CNATO UNCLASSIFIED&amp;RCO-14176-SOA-IdM</oddHeader>
    <oddFooter>&amp;CNATO UNCALSSIFIED&amp;RCO-14176-SOA-IdM</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AC224"/>
  <sheetViews>
    <sheetView zoomScaleNormal="100" workbookViewId="0">
      <pane xSplit="1" ySplit="2" topLeftCell="B3" activePane="bottomRight" state="frozen"/>
      <selection pane="topRight" activeCell="D21" sqref="C21:D21"/>
      <selection pane="bottomLeft" activeCell="D21" sqref="C21:D21"/>
      <selection pane="bottomRight" activeCell="D4" sqref="D4"/>
    </sheetView>
  </sheetViews>
  <sheetFormatPr defaultRowHeight="15" x14ac:dyDescent="0.25"/>
  <cols>
    <col min="1" max="1" width="1.7109375" customWidth="1"/>
    <col min="2" max="2" width="20.7109375" customWidth="1"/>
    <col min="3" max="3" width="37.5703125" bestFit="1" customWidth="1"/>
    <col min="4" max="4" width="17.5703125" customWidth="1"/>
    <col min="5" max="5" width="10.5703125" bestFit="1" customWidth="1"/>
    <col min="6" max="9" width="10.5703125" customWidth="1"/>
    <col min="10" max="14" width="11.7109375" customWidth="1"/>
    <col min="15" max="15" width="17.28515625" customWidth="1"/>
    <col min="16" max="16" width="19.42578125" customWidth="1"/>
    <col min="17" max="17" width="19.7109375" customWidth="1"/>
    <col min="18" max="18" width="15" style="7" bestFit="1" customWidth="1"/>
    <col min="19" max="19" width="23.7109375" style="7" customWidth="1"/>
    <col min="20" max="20" width="3.7109375" customWidth="1"/>
  </cols>
  <sheetData>
    <row r="1" spans="2:29" ht="113.25" x14ac:dyDescent="0.25">
      <c r="B1" s="116" t="s">
        <v>525</v>
      </c>
      <c r="C1" s="116" t="s">
        <v>526</v>
      </c>
      <c r="D1" s="116" t="s">
        <v>527</v>
      </c>
      <c r="E1" s="116" t="s">
        <v>528</v>
      </c>
      <c r="F1" s="116" t="s">
        <v>529</v>
      </c>
      <c r="G1" s="116" t="s">
        <v>530</v>
      </c>
      <c r="H1" s="116" t="s">
        <v>531</v>
      </c>
      <c r="I1" s="116" t="s">
        <v>532</v>
      </c>
      <c r="J1" s="116" t="s">
        <v>533</v>
      </c>
      <c r="K1" s="116" t="s">
        <v>534</v>
      </c>
      <c r="L1" s="116" t="s">
        <v>535</v>
      </c>
      <c r="M1" s="116" t="s">
        <v>536</v>
      </c>
      <c r="N1" s="116" t="s">
        <v>537</v>
      </c>
      <c r="O1" s="116" t="s">
        <v>538</v>
      </c>
      <c r="P1" s="116"/>
      <c r="Q1" s="116" t="s">
        <v>539</v>
      </c>
      <c r="R1" s="116" t="s">
        <v>485</v>
      </c>
      <c r="S1" s="228" t="s">
        <v>486</v>
      </c>
      <c r="T1" s="117"/>
      <c r="U1" s="425" t="s">
        <v>540</v>
      </c>
      <c r="V1" s="425"/>
      <c r="Y1" s="68"/>
      <c r="Z1" s="68"/>
      <c r="AA1" s="68"/>
      <c r="AB1" s="68"/>
      <c r="AC1" s="68"/>
    </row>
    <row r="2" spans="2:29" ht="30" x14ac:dyDescent="0.25">
      <c r="B2" s="8" t="s">
        <v>45</v>
      </c>
      <c r="C2" s="8" t="s">
        <v>541</v>
      </c>
      <c r="D2" s="11" t="s">
        <v>494</v>
      </c>
      <c r="E2" s="13" t="s">
        <v>542</v>
      </c>
      <c r="F2" s="13" t="s">
        <v>543</v>
      </c>
      <c r="G2" s="13" t="s">
        <v>544</v>
      </c>
      <c r="H2" s="13" t="s">
        <v>545</v>
      </c>
      <c r="I2" s="13" t="s">
        <v>546</v>
      </c>
      <c r="J2" s="13" t="s">
        <v>547</v>
      </c>
      <c r="K2" s="13" t="s">
        <v>548</v>
      </c>
      <c r="L2" s="13" t="s">
        <v>549</v>
      </c>
      <c r="M2" s="13" t="s">
        <v>550</v>
      </c>
      <c r="N2" s="13" t="s">
        <v>551</v>
      </c>
      <c r="O2" s="13" t="s">
        <v>496</v>
      </c>
      <c r="P2" s="19" t="s">
        <v>552</v>
      </c>
      <c r="Q2" s="8" t="s">
        <v>553</v>
      </c>
      <c r="R2" s="12" t="s">
        <v>498</v>
      </c>
      <c r="S2" s="12" t="s">
        <v>499</v>
      </c>
      <c r="T2" s="1"/>
      <c r="U2" s="88" t="s">
        <v>554</v>
      </c>
      <c r="V2" s="62">
        <v>0</v>
      </c>
    </row>
    <row r="3" spans="2:29" ht="15" customHeight="1" x14ac:dyDescent="0.3">
      <c r="B3" s="44" t="s">
        <v>555</v>
      </c>
      <c r="C3" s="44" t="s">
        <v>556</v>
      </c>
      <c r="D3" s="46" t="s">
        <v>557</v>
      </c>
      <c r="E3" s="59">
        <v>25</v>
      </c>
      <c r="F3" s="59">
        <v>20</v>
      </c>
      <c r="G3" s="59">
        <v>15</v>
      </c>
      <c r="H3" s="59">
        <v>10</v>
      </c>
      <c r="I3" s="59">
        <v>5</v>
      </c>
      <c r="J3" s="60">
        <v>50</v>
      </c>
      <c r="K3" s="60">
        <v>51</v>
      </c>
      <c r="L3" s="60">
        <v>52</v>
      </c>
      <c r="M3" s="60">
        <v>53</v>
      </c>
      <c r="N3" s="60">
        <v>54</v>
      </c>
      <c r="O3" s="70">
        <f>SUMPRODUCT(CLIN2_Labour102[[#This Row],[Man-Days
2021]:[Man-Days
2025]],CLIN2_Labour102[[#This Row],[Lab-rate
2021]:[Lab-rate
2025]])</f>
        <v>3850</v>
      </c>
      <c r="P3" s="59" t="s">
        <v>558</v>
      </c>
      <c r="Q3" s="70">
        <f>CLIN2_Labour102[[#This Row],[Extended cost]]*0.05</f>
        <v>192.5</v>
      </c>
      <c r="R3" s="70" t="s">
        <v>559</v>
      </c>
      <c r="S3" s="61" t="s">
        <v>560</v>
      </c>
      <c r="T3" s="43"/>
      <c r="U3" s="43" t="s">
        <v>561</v>
      </c>
    </row>
    <row r="4" spans="2:29" ht="15" customHeight="1" x14ac:dyDescent="0.25">
      <c r="B4" s="315" t="s">
        <v>58</v>
      </c>
      <c r="C4" s="136" t="s">
        <v>2226</v>
      </c>
      <c r="D4" s="37"/>
      <c r="E4" s="72"/>
      <c r="F4" s="72"/>
      <c r="G4" s="72"/>
      <c r="H4" s="72"/>
      <c r="I4" s="72"/>
      <c r="J4" s="63"/>
      <c r="K4" s="63"/>
      <c r="L4" s="63"/>
      <c r="M4" s="63"/>
      <c r="N4" s="63"/>
      <c r="O4" s="133">
        <f>SUMPRODUCT(CLIN2_Labour102[[#This Row],[Man-Days
2021]:[Man-Days
2025]],CLIN2_Labour102[[#This Row],[Lab-rate
2021]:[Lab-rate
2025]])</f>
        <v>0</v>
      </c>
      <c r="P4" s="9"/>
      <c r="Q4" s="69">
        <f>(CLIN2_Labour102[[#This Row],[Extended cost]]+CLIN2_Labour102[[#This Row],[Expat Allowance (ONLY if applicable)]])*$V$2</f>
        <v>0</v>
      </c>
      <c r="R4" s="69">
        <f>CLIN2_Labour102[[#This Row],[Extended cost]]+CLIN2_Labour102[[#This Row],[Expat Allowance (ONLY if applicable)]]+CLIN2_Labour102[[#This Row],[Profit ]]</f>
        <v>0</v>
      </c>
    </row>
    <row r="5" spans="2:29" ht="15" customHeight="1" x14ac:dyDescent="0.25">
      <c r="B5" s="315" t="s">
        <v>63</v>
      </c>
      <c r="C5" s="136" t="s">
        <v>2226</v>
      </c>
      <c r="D5" s="37"/>
      <c r="E5" s="72"/>
      <c r="F5" s="72"/>
      <c r="G5" s="72"/>
      <c r="H5" s="72"/>
      <c r="I5" s="72"/>
      <c r="J5" s="63"/>
      <c r="K5" s="63"/>
      <c r="L5" s="63"/>
      <c r="M5" s="63"/>
      <c r="N5" s="63"/>
      <c r="O5" s="133">
        <f>SUMPRODUCT(CLIN2_Labour102[[#This Row],[Man-Days
2021]:[Man-Days
2025]],CLIN2_Labour102[[#This Row],[Lab-rate
2021]:[Lab-rate
2025]])</f>
        <v>0</v>
      </c>
      <c r="P5" s="9"/>
      <c r="Q5" s="69">
        <f>(CLIN2_Labour102[[#This Row],[Extended cost]]+CLIN2_Labour102[[#This Row],[Expat Allowance (ONLY if applicable)]])*$V$2</f>
        <v>0</v>
      </c>
      <c r="R5" s="69">
        <f>CLIN2_Labour102[[#This Row],[Extended cost]]+CLIN2_Labour102[[#This Row],[Expat Allowance (ONLY if applicable)]]+CLIN2_Labour102[[#This Row],[Profit ]]</f>
        <v>0</v>
      </c>
    </row>
    <row r="6" spans="2:29" ht="15" customHeight="1" x14ac:dyDescent="0.25">
      <c r="B6" s="315" t="s">
        <v>66</v>
      </c>
      <c r="C6" s="136" t="s">
        <v>2226</v>
      </c>
      <c r="D6" s="37"/>
      <c r="E6" s="72"/>
      <c r="F6" s="72"/>
      <c r="G6" s="72"/>
      <c r="H6" s="72"/>
      <c r="I6" s="72"/>
      <c r="J6" s="63"/>
      <c r="K6" s="63"/>
      <c r="L6" s="63"/>
      <c r="M6" s="63"/>
      <c r="N6" s="63"/>
      <c r="O6" s="133">
        <f>SUMPRODUCT(CLIN2_Labour102[[#This Row],[Man-Days
2021]:[Man-Days
2025]],CLIN2_Labour102[[#This Row],[Lab-rate
2021]:[Lab-rate
2025]])</f>
        <v>0</v>
      </c>
      <c r="P6" s="9"/>
      <c r="Q6" s="69">
        <f>(CLIN2_Labour102[[#This Row],[Extended cost]]+CLIN2_Labour102[[#This Row],[Expat Allowance (ONLY if applicable)]])*$V$2</f>
        <v>0</v>
      </c>
      <c r="R6" s="69">
        <f>CLIN2_Labour102[[#This Row],[Extended cost]]+CLIN2_Labour102[[#This Row],[Expat Allowance (ONLY if applicable)]]+CLIN2_Labour102[[#This Row],[Profit ]]</f>
        <v>0</v>
      </c>
    </row>
    <row r="7" spans="2:29" ht="15" customHeight="1" x14ac:dyDescent="0.25">
      <c r="B7" s="315" t="s">
        <v>70</v>
      </c>
      <c r="C7" s="136" t="s">
        <v>2226</v>
      </c>
      <c r="D7" s="37"/>
      <c r="E7" s="72"/>
      <c r="F7" s="72"/>
      <c r="G7" s="72"/>
      <c r="H7" s="72"/>
      <c r="I7" s="72"/>
      <c r="J7" s="63"/>
      <c r="K7" s="63"/>
      <c r="L7" s="63"/>
      <c r="M7" s="63"/>
      <c r="N7" s="63"/>
      <c r="O7" s="133">
        <f>SUMPRODUCT(CLIN2_Labour102[[#This Row],[Man-Days
2021]:[Man-Days
2025]],CLIN2_Labour102[[#This Row],[Lab-rate
2021]:[Lab-rate
2025]])</f>
        <v>0</v>
      </c>
      <c r="P7" s="9"/>
      <c r="Q7" s="69">
        <f>(CLIN2_Labour102[[#This Row],[Extended cost]]+CLIN2_Labour102[[#This Row],[Expat Allowance (ONLY if applicable)]])*$V$2</f>
        <v>0</v>
      </c>
      <c r="R7" s="69">
        <f>CLIN2_Labour102[[#This Row],[Extended cost]]+CLIN2_Labour102[[#This Row],[Expat Allowance (ONLY if applicable)]]+CLIN2_Labour102[[#This Row],[Profit ]]</f>
        <v>0</v>
      </c>
    </row>
    <row r="8" spans="2:29" ht="15" customHeight="1" x14ac:dyDescent="0.25">
      <c r="B8" s="315" t="s">
        <v>72</v>
      </c>
      <c r="C8" s="136" t="s">
        <v>2226</v>
      </c>
      <c r="D8" s="37"/>
      <c r="E8" s="72"/>
      <c r="F8" s="72"/>
      <c r="G8" s="72"/>
      <c r="H8" s="72"/>
      <c r="I8" s="72"/>
      <c r="J8" s="63"/>
      <c r="K8" s="63"/>
      <c r="L8" s="63"/>
      <c r="M8" s="63"/>
      <c r="N8" s="63"/>
      <c r="O8" s="133">
        <f>SUMPRODUCT(CLIN2_Labour102[[#This Row],[Man-Days
2021]:[Man-Days
2025]],CLIN2_Labour102[[#This Row],[Lab-rate
2021]:[Lab-rate
2025]])</f>
        <v>0</v>
      </c>
      <c r="P8" s="9"/>
      <c r="Q8" s="69">
        <f>(CLIN2_Labour102[[#This Row],[Extended cost]]+CLIN2_Labour102[[#This Row],[Expat Allowance (ONLY if applicable)]])*$V$2</f>
        <v>0</v>
      </c>
      <c r="R8" s="69">
        <f>CLIN2_Labour102[[#This Row],[Extended cost]]+CLIN2_Labour102[[#This Row],[Expat Allowance (ONLY if applicable)]]+CLIN2_Labour102[[#This Row],[Profit ]]</f>
        <v>0</v>
      </c>
    </row>
    <row r="9" spans="2:29" ht="15" customHeight="1" x14ac:dyDescent="0.25">
      <c r="B9" s="315" t="s">
        <v>75</v>
      </c>
      <c r="C9" s="136" t="s">
        <v>2226</v>
      </c>
      <c r="D9" s="37"/>
      <c r="E9" s="72"/>
      <c r="F9" s="72"/>
      <c r="G9" s="72"/>
      <c r="H9" s="72"/>
      <c r="I9" s="72"/>
      <c r="J9" s="63"/>
      <c r="K9" s="63"/>
      <c r="L9" s="63"/>
      <c r="M9" s="63"/>
      <c r="N9" s="63"/>
      <c r="O9" s="133">
        <f>SUMPRODUCT(CLIN2_Labour102[[#This Row],[Man-Days
2021]:[Man-Days
2025]],CLIN2_Labour102[[#This Row],[Lab-rate
2021]:[Lab-rate
2025]])</f>
        <v>0</v>
      </c>
      <c r="P9" s="9"/>
      <c r="Q9" s="69">
        <f>(CLIN2_Labour102[[#This Row],[Extended cost]]+CLIN2_Labour102[[#This Row],[Expat Allowance (ONLY if applicable)]])*$V$2</f>
        <v>0</v>
      </c>
      <c r="R9" s="69">
        <f>CLIN2_Labour102[[#This Row],[Extended cost]]+CLIN2_Labour102[[#This Row],[Expat Allowance (ONLY if applicable)]]+CLIN2_Labour102[[#This Row],[Profit ]]</f>
        <v>0</v>
      </c>
    </row>
    <row r="10" spans="2:29" ht="15" customHeight="1" x14ac:dyDescent="0.25">
      <c r="B10" s="315" t="s">
        <v>77</v>
      </c>
      <c r="C10" s="136" t="s">
        <v>2226</v>
      </c>
      <c r="D10" s="37"/>
      <c r="E10" s="72"/>
      <c r="F10" s="72"/>
      <c r="G10" s="72"/>
      <c r="H10" s="72"/>
      <c r="I10" s="72"/>
      <c r="J10" s="63"/>
      <c r="K10" s="63"/>
      <c r="L10" s="63"/>
      <c r="M10" s="63"/>
      <c r="N10" s="63"/>
      <c r="O10" s="133">
        <f>SUMPRODUCT(CLIN2_Labour102[[#This Row],[Man-Days
2021]:[Man-Days
2025]],CLIN2_Labour102[[#This Row],[Lab-rate
2021]:[Lab-rate
2025]])</f>
        <v>0</v>
      </c>
      <c r="P10" s="9"/>
      <c r="Q10" s="69">
        <f>(CLIN2_Labour102[[#This Row],[Extended cost]]+CLIN2_Labour102[[#This Row],[Expat Allowance (ONLY if applicable)]])*$V$2</f>
        <v>0</v>
      </c>
      <c r="R10" s="69">
        <f>CLIN2_Labour102[[#This Row],[Extended cost]]+CLIN2_Labour102[[#This Row],[Expat Allowance (ONLY if applicable)]]+CLIN2_Labour102[[#This Row],[Profit ]]</f>
        <v>0</v>
      </c>
    </row>
    <row r="11" spans="2:29" ht="15" customHeight="1" x14ac:dyDescent="0.25">
      <c r="B11" s="315" t="s">
        <v>80</v>
      </c>
      <c r="C11" s="136" t="s">
        <v>2226</v>
      </c>
      <c r="D11" s="37"/>
      <c r="E11" s="72"/>
      <c r="F11" s="72"/>
      <c r="G11" s="72"/>
      <c r="H11" s="72"/>
      <c r="I11" s="72"/>
      <c r="J11" s="63"/>
      <c r="K11" s="63"/>
      <c r="L11" s="63"/>
      <c r="M11" s="63"/>
      <c r="N11" s="63"/>
      <c r="O11" s="133">
        <f>SUMPRODUCT(CLIN2_Labour102[[#This Row],[Man-Days
2021]:[Man-Days
2025]],CLIN2_Labour102[[#This Row],[Lab-rate
2021]:[Lab-rate
2025]])</f>
        <v>0</v>
      </c>
      <c r="P11" s="9"/>
      <c r="Q11" s="69">
        <f>(CLIN2_Labour102[[#This Row],[Extended cost]]+CLIN2_Labour102[[#This Row],[Expat Allowance (ONLY if applicable)]])*$V$2</f>
        <v>0</v>
      </c>
      <c r="R11" s="69">
        <f>CLIN2_Labour102[[#This Row],[Extended cost]]+CLIN2_Labour102[[#This Row],[Expat Allowance (ONLY if applicable)]]+CLIN2_Labour102[[#This Row],[Profit ]]</f>
        <v>0</v>
      </c>
    </row>
    <row r="12" spans="2:29" ht="15" customHeight="1" x14ac:dyDescent="0.25">
      <c r="B12" s="315" t="s">
        <v>82</v>
      </c>
      <c r="C12" s="136" t="s">
        <v>2226</v>
      </c>
      <c r="D12" s="37"/>
      <c r="E12" s="72"/>
      <c r="F12" s="72"/>
      <c r="G12" s="72"/>
      <c r="H12" s="72"/>
      <c r="I12" s="72"/>
      <c r="J12" s="63"/>
      <c r="K12" s="63"/>
      <c r="L12" s="63"/>
      <c r="M12" s="63"/>
      <c r="N12" s="63"/>
      <c r="O12" s="133">
        <f>SUMPRODUCT(CLIN2_Labour102[[#This Row],[Man-Days
2021]:[Man-Days
2025]],CLIN2_Labour102[[#This Row],[Lab-rate
2021]:[Lab-rate
2025]])</f>
        <v>0</v>
      </c>
      <c r="P12" s="9"/>
      <c r="Q12" s="69">
        <f>(CLIN2_Labour102[[#This Row],[Extended cost]]+CLIN2_Labour102[[#This Row],[Expat Allowance (ONLY if applicable)]])*$V$2</f>
        <v>0</v>
      </c>
      <c r="R12" s="69">
        <f>CLIN2_Labour102[[#This Row],[Extended cost]]+CLIN2_Labour102[[#This Row],[Expat Allowance (ONLY if applicable)]]+CLIN2_Labour102[[#This Row],[Profit ]]</f>
        <v>0</v>
      </c>
    </row>
    <row r="13" spans="2:29" ht="15" customHeight="1" x14ac:dyDescent="0.25">
      <c r="B13" s="315" t="s">
        <v>86</v>
      </c>
      <c r="C13" s="136" t="s">
        <v>2226</v>
      </c>
      <c r="D13" s="37"/>
      <c r="E13" s="72"/>
      <c r="F13" s="72"/>
      <c r="G13" s="72"/>
      <c r="H13" s="72"/>
      <c r="I13" s="72"/>
      <c r="J13" s="63"/>
      <c r="K13" s="63"/>
      <c r="L13" s="63"/>
      <c r="M13" s="63"/>
      <c r="N13" s="63"/>
      <c r="O13" s="133">
        <f>SUMPRODUCT(CLIN2_Labour102[[#This Row],[Man-Days
2021]:[Man-Days
2025]],CLIN2_Labour102[[#This Row],[Lab-rate
2021]:[Lab-rate
2025]])</f>
        <v>0</v>
      </c>
      <c r="P13" s="9"/>
      <c r="Q13" s="69">
        <f>(CLIN2_Labour102[[#This Row],[Extended cost]]+CLIN2_Labour102[[#This Row],[Expat Allowance (ONLY if applicable)]])*$V$2</f>
        <v>0</v>
      </c>
      <c r="R13" s="69">
        <f>CLIN2_Labour102[[#This Row],[Extended cost]]+CLIN2_Labour102[[#This Row],[Expat Allowance (ONLY if applicable)]]+CLIN2_Labour102[[#This Row],[Profit ]]</f>
        <v>0</v>
      </c>
    </row>
    <row r="14" spans="2:29" ht="15" customHeight="1" x14ac:dyDescent="0.25">
      <c r="B14" s="315" t="s">
        <v>89</v>
      </c>
      <c r="C14" s="136" t="s">
        <v>2226</v>
      </c>
      <c r="D14" s="37"/>
      <c r="E14" s="72"/>
      <c r="F14" s="72"/>
      <c r="G14" s="72"/>
      <c r="H14" s="72"/>
      <c r="I14" s="72"/>
      <c r="J14" s="63"/>
      <c r="K14" s="63"/>
      <c r="L14" s="63"/>
      <c r="M14" s="63"/>
      <c r="N14" s="63"/>
      <c r="O14" s="133">
        <f>SUMPRODUCT(CLIN2_Labour102[[#This Row],[Man-Days
2021]:[Man-Days
2025]],CLIN2_Labour102[[#This Row],[Lab-rate
2021]:[Lab-rate
2025]])</f>
        <v>0</v>
      </c>
      <c r="P14" s="9"/>
      <c r="Q14" s="69">
        <f>(CLIN2_Labour102[[#This Row],[Extended cost]]+CLIN2_Labour102[[#This Row],[Expat Allowance (ONLY if applicable)]])*$V$2</f>
        <v>0</v>
      </c>
      <c r="R14" s="69">
        <f>CLIN2_Labour102[[#This Row],[Extended cost]]+CLIN2_Labour102[[#This Row],[Expat Allowance (ONLY if applicable)]]+CLIN2_Labour102[[#This Row],[Profit ]]</f>
        <v>0</v>
      </c>
    </row>
    <row r="15" spans="2:29" ht="15" customHeight="1" x14ac:dyDescent="0.25">
      <c r="B15" s="315" t="s">
        <v>92</v>
      </c>
      <c r="C15" s="136" t="s">
        <v>2226</v>
      </c>
      <c r="D15" s="37"/>
      <c r="E15" s="72"/>
      <c r="F15" s="72"/>
      <c r="G15" s="72"/>
      <c r="H15" s="72"/>
      <c r="I15" s="72"/>
      <c r="J15" s="63"/>
      <c r="K15" s="63"/>
      <c r="L15" s="63"/>
      <c r="M15" s="63"/>
      <c r="N15" s="63"/>
      <c r="O15" s="133">
        <f>SUMPRODUCT(CLIN2_Labour102[[#This Row],[Man-Days
2021]:[Man-Days
2025]],CLIN2_Labour102[[#This Row],[Lab-rate
2021]:[Lab-rate
2025]])</f>
        <v>0</v>
      </c>
      <c r="P15" s="9"/>
      <c r="Q15" s="69">
        <f>(CLIN2_Labour102[[#This Row],[Extended cost]]+CLIN2_Labour102[[#This Row],[Expat Allowance (ONLY if applicable)]])*$V$2</f>
        <v>0</v>
      </c>
      <c r="R15" s="69">
        <f>CLIN2_Labour102[[#This Row],[Extended cost]]+CLIN2_Labour102[[#This Row],[Expat Allowance (ONLY if applicable)]]+CLIN2_Labour102[[#This Row],[Profit ]]</f>
        <v>0</v>
      </c>
    </row>
    <row r="16" spans="2:29" ht="15" customHeight="1" x14ac:dyDescent="0.25">
      <c r="B16" s="315" t="s">
        <v>95</v>
      </c>
      <c r="C16" s="136" t="s">
        <v>2226</v>
      </c>
      <c r="D16" s="37"/>
      <c r="E16" s="72"/>
      <c r="F16" s="72"/>
      <c r="G16" s="72"/>
      <c r="H16" s="72"/>
      <c r="I16" s="72"/>
      <c r="J16" s="63"/>
      <c r="K16" s="63"/>
      <c r="L16" s="63"/>
      <c r="M16" s="63"/>
      <c r="N16" s="63"/>
      <c r="O16" s="133">
        <f>SUMPRODUCT(CLIN2_Labour102[[#This Row],[Man-Days
2021]:[Man-Days
2025]],CLIN2_Labour102[[#This Row],[Lab-rate
2021]:[Lab-rate
2025]])</f>
        <v>0</v>
      </c>
      <c r="P16" s="9"/>
      <c r="Q16" s="69">
        <f>(CLIN2_Labour102[[#This Row],[Extended cost]]+CLIN2_Labour102[[#This Row],[Expat Allowance (ONLY if applicable)]])*$V$2</f>
        <v>0</v>
      </c>
      <c r="R16" s="69">
        <f>CLIN2_Labour102[[#This Row],[Extended cost]]+CLIN2_Labour102[[#This Row],[Expat Allowance (ONLY if applicable)]]+CLIN2_Labour102[[#This Row],[Profit ]]</f>
        <v>0</v>
      </c>
    </row>
    <row r="17" spans="2:19" ht="15" customHeight="1" x14ac:dyDescent="0.25">
      <c r="B17" s="315" t="s">
        <v>99</v>
      </c>
      <c r="C17" s="136" t="s">
        <v>2226</v>
      </c>
      <c r="D17" s="37"/>
      <c r="E17" s="72"/>
      <c r="F17" s="72"/>
      <c r="G17" s="72"/>
      <c r="H17" s="72"/>
      <c r="I17" s="72"/>
      <c r="J17" s="63"/>
      <c r="K17" s="63"/>
      <c r="L17" s="63"/>
      <c r="M17" s="63"/>
      <c r="N17" s="63"/>
      <c r="O17" s="133">
        <f>SUMPRODUCT(CLIN2_Labour102[[#This Row],[Man-Days
2021]:[Man-Days
2025]],CLIN2_Labour102[[#This Row],[Lab-rate
2021]:[Lab-rate
2025]])</f>
        <v>0</v>
      </c>
      <c r="P17" s="9"/>
      <c r="Q17" s="69">
        <f>(CLIN2_Labour102[[#This Row],[Extended cost]]+CLIN2_Labour102[[#This Row],[Expat Allowance (ONLY if applicable)]])*$V$2</f>
        <v>0</v>
      </c>
      <c r="R17" s="69">
        <f>CLIN2_Labour102[[#This Row],[Extended cost]]+CLIN2_Labour102[[#This Row],[Expat Allowance (ONLY if applicable)]]+CLIN2_Labour102[[#This Row],[Profit ]]</f>
        <v>0</v>
      </c>
    </row>
    <row r="18" spans="2:19" ht="15" customHeight="1" x14ac:dyDescent="0.25">
      <c r="B18" s="315" t="s">
        <v>102</v>
      </c>
      <c r="C18" s="136" t="s">
        <v>2226</v>
      </c>
      <c r="D18" s="37"/>
      <c r="E18" s="72"/>
      <c r="F18" s="72"/>
      <c r="G18" s="72"/>
      <c r="H18" s="72"/>
      <c r="I18" s="72"/>
      <c r="J18" s="63"/>
      <c r="K18" s="63"/>
      <c r="L18" s="63"/>
      <c r="M18" s="63"/>
      <c r="N18" s="63"/>
      <c r="O18" s="133">
        <f>SUMPRODUCT(CLIN2_Labour102[[#This Row],[Man-Days
2021]:[Man-Days
2025]],CLIN2_Labour102[[#This Row],[Lab-rate
2021]:[Lab-rate
2025]])</f>
        <v>0</v>
      </c>
      <c r="P18" s="9"/>
      <c r="Q18" s="69">
        <f>(CLIN2_Labour102[[#This Row],[Extended cost]]+CLIN2_Labour102[[#This Row],[Expat Allowance (ONLY if applicable)]])*$V$2</f>
        <v>0</v>
      </c>
      <c r="R18" s="69">
        <f>CLIN2_Labour102[[#This Row],[Extended cost]]+CLIN2_Labour102[[#This Row],[Expat Allowance (ONLY if applicable)]]+CLIN2_Labour102[[#This Row],[Profit ]]</f>
        <v>0</v>
      </c>
    </row>
    <row r="19" spans="2:19" ht="15" customHeight="1" x14ac:dyDescent="0.25">
      <c r="B19" s="315" t="s">
        <v>105</v>
      </c>
      <c r="C19" s="136" t="s">
        <v>2226</v>
      </c>
      <c r="D19" s="37"/>
      <c r="E19" s="72"/>
      <c r="F19" s="72"/>
      <c r="G19" s="72"/>
      <c r="H19" s="72"/>
      <c r="I19" s="72"/>
      <c r="J19" s="63"/>
      <c r="K19" s="63"/>
      <c r="L19" s="63"/>
      <c r="M19" s="63"/>
      <c r="N19" s="63"/>
      <c r="O19" s="133">
        <f>SUMPRODUCT(CLIN2_Labour102[[#This Row],[Man-Days
2021]:[Man-Days
2025]],CLIN2_Labour102[[#This Row],[Lab-rate
2021]:[Lab-rate
2025]])</f>
        <v>0</v>
      </c>
      <c r="P19" s="9"/>
      <c r="Q19" s="69">
        <f>(CLIN2_Labour102[[#This Row],[Extended cost]]+CLIN2_Labour102[[#This Row],[Expat Allowance (ONLY if applicable)]])*$V$2</f>
        <v>0</v>
      </c>
      <c r="R19" s="69">
        <f>CLIN2_Labour102[[#This Row],[Extended cost]]+CLIN2_Labour102[[#This Row],[Expat Allowance (ONLY if applicable)]]+CLIN2_Labour102[[#This Row],[Profit ]]</f>
        <v>0</v>
      </c>
    </row>
    <row r="20" spans="2:19" ht="15" customHeight="1" x14ac:dyDescent="0.25">
      <c r="B20" s="315" t="s">
        <v>108</v>
      </c>
      <c r="C20" s="136" t="s">
        <v>2226</v>
      </c>
      <c r="D20" s="37"/>
      <c r="E20" s="72"/>
      <c r="F20" s="72"/>
      <c r="G20" s="72"/>
      <c r="H20" s="72"/>
      <c r="I20" s="72"/>
      <c r="J20" s="63"/>
      <c r="K20" s="63"/>
      <c r="L20" s="63"/>
      <c r="M20" s="63"/>
      <c r="N20" s="63"/>
      <c r="O20" s="133">
        <f>SUMPRODUCT(CLIN2_Labour102[[#This Row],[Man-Days
2021]:[Man-Days
2025]],CLIN2_Labour102[[#This Row],[Lab-rate
2021]:[Lab-rate
2025]])</f>
        <v>0</v>
      </c>
      <c r="P20" s="9"/>
      <c r="Q20" s="69">
        <f>(CLIN2_Labour102[[#This Row],[Extended cost]]+CLIN2_Labour102[[#This Row],[Expat Allowance (ONLY if applicable)]])*$V$2</f>
        <v>0</v>
      </c>
      <c r="R20" s="69">
        <f>CLIN2_Labour102[[#This Row],[Extended cost]]+CLIN2_Labour102[[#This Row],[Expat Allowance (ONLY if applicable)]]+CLIN2_Labour102[[#This Row],[Profit ]]</f>
        <v>0</v>
      </c>
    </row>
    <row r="21" spans="2:19" ht="15" customHeight="1" x14ac:dyDescent="0.25">
      <c r="B21" s="315" t="s">
        <v>111</v>
      </c>
      <c r="C21" s="136" t="s">
        <v>2226</v>
      </c>
      <c r="D21" s="37"/>
      <c r="E21" s="72"/>
      <c r="F21" s="72"/>
      <c r="G21" s="72"/>
      <c r="H21" s="72"/>
      <c r="I21" s="72"/>
      <c r="J21" s="63"/>
      <c r="K21" s="63"/>
      <c r="L21" s="63"/>
      <c r="M21" s="63"/>
      <c r="N21" s="63"/>
      <c r="O21" s="133">
        <f>SUMPRODUCT(CLIN2_Labour102[[#This Row],[Man-Days
2021]:[Man-Days
2025]],CLIN2_Labour102[[#This Row],[Lab-rate
2021]:[Lab-rate
2025]])</f>
        <v>0</v>
      </c>
      <c r="P21" s="9"/>
      <c r="Q21" s="69">
        <f>(CLIN2_Labour102[[#This Row],[Extended cost]]+CLIN2_Labour102[[#This Row],[Expat Allowance (ONLY if applicable)]])*$V$2</f>
        <v>0</v>
      </c>
      <c r="R21" s="69">
        <f>CLIN2_Labour102[[#This Row],[Extended cost]]+CLIN2_Labour102[[#This Row],[Expat Allowance (ONLY if applicable)]]+CLIN2_Labour102[[#This Row],[Profit ]]</f>
        <v>0</v>
      </c>
    </row>
    <row r="22" spans="2:19" ht="15" customHeight="1" x14ac:dyDescent="0.25">
      <c r="B22" s="315" t="s">
        <v>119</v>
      </c>
      <c r="C22" s="136" t="s">
        <v>2226</v>
      </c>
      <c r="D22" s="37"/>
      <c r="E22" s="72"/>
      <c r="F22" s="72"/>
      <c r="G22" s="72"/>
      <c r="H22" s="72"/>
      <c r="I22" s="72"/>
      <c r="J22" s="63"/>
      <c r="K22" s="63"/>
      <c r="L22" s="63"/>
      <c r="M22" s="63"/>
      <c r="N22" s="63"/>
      <c r="O22" s="133">
        <f>SUMPRODUCT(CLIN2_Labour102[[#This Row],[Man-Days
2021]:[Man-Days
2025]],CLIN2_Labour102[[#This Row],[Lab-rate
2021]:[Lab-rate
2025]])</f>
        <v>0</v>
      </c>
      <c r="P22" s="9"/>
      <c r="Q22" s="69">
        <f>(CLIN2_Labour102[[#This Row],[Extended cost]]+CLIN2_Labour102[[#This Row],[Expat Allowance (ONLY if applicable)]])*$V$2</f>
        <v>0</v>
      </c>
      <c r="R22" s="69">
        <f>CLIN2_Labour102[[#This Row],[Extended cost]]+CLIN2_Labour102[[#This Row],[Expat Allowance (ONLY if applicable)]]+CLIN2_Labour102[[#This Row],[Profit ]]</f>
        <v>0</v>
      </c>
    </row>
    <row r="23" spans="2:19" ht="15" customHeight="1" x14ac:dyDescent="0.25">
      <c r="B23" s="315" t="s">
        <v>60</v>
      </c>
      <c r="C23" s="136" t="s">
        <v>2226</v>
      </c>
      <c r="D23" s="161"/>
      <c r="E23" s="162"/>
      <c r="F23" s="162"/>
      <c r="G23" s="162"/>
      <c r="H23" s="162"/>
      <c r="I23" s="162"/>
      <c r="J23" s="163"/>
      <c r="K23" s="163"/>
      <c r="L23" s="163"/>
      <c r="M23" s="163"/>
      <c r="N23" s="163"/>
      <c r="O23" s="133">
        <f>SUMPRODUCT(CLIN2_Labour102[[#This Row],[Man-Days
2021]:[Man-Days
2025]],CLIN2_Labour102[[#This Row],[Lab-rate
2021]:[Lab-rate
2025]])</f>
        <v>0</v>
      </c>
      <c r="P23" s="164"/>
      <c r="Q23" s="165">
        <f>(CLIN2_Labour102[[#This Row],[Extended cost]]+CLIN2_Labour102[[#This Row],[Expat Allowance (ONLY if applicable)]])*$V$2</f>
        <v>0</v>
      </c>
      <c r="R23" s="165">
        <f>CLIN2_Labour102[[#This Row],[Extended cost]]+CLIN2_Labour102[[#This Row],[Expat Allowance (ONLY if applicable)]]+CLIN2_Labour102[[#This Row],[Profit ]]</f>
        <v>0</v>
      </c>
      <c r="S23" s="166"/>
    </row>
    <row r="24" spans="2:19" ht="15" customHeight="1" x14ac:dyDescent="0.25">
      <c r="B24" s="315" t="s">
        <v>65</v>
      </c>
      <c r="C24" s="136" t="s">
        <v>2226</v>
      </c>
      <c r="D24" s="169"/>
      <c r="E24" s="170"/>
      <c r="F24" s="170"/>
      <c r="G24" s="170"/>
      <c r="H24" s="170"/>
      <c r="I24" s="170"/>
      <c r="J24" s="171"/>
      <c r="K24" s="171"/>
      <c r="L24" s="171"/>
      <c r="M24" s="171"/>
      <c r="N24" s="171"/>
      <c r="O24" s="133">
        <f>SUMPRODUCT(CLIN2_Labour102[[#This Row],[Man-Days
2021]:[Man-Days
2025]],CLIN2_Labour102[[#This Row],[Lab-rate
2021]:[Lab-rate
2025]])</f>
        <v>0</v>
      </c>
      <c r="P24" s="172"/>
      <c r="Q24" s="173">
        <f>(CLIN2_Labour102[[#This Row],[Extended cost]]+CLIN2_Labour102[[#This Row],[Expat Allowance (ONLY if applicable)]])*$V$2</f>
        <v>0</v>
      </c>
      <c r="R24" s="173">
        <f>CLIN2_Labour102[[#This Row],[Extended cost]]+CLIN2_Labour102[[#This Row],[Expat Allowance (ONLY if applicable)]]+CLIN2_Labour102[[#This Row],[Profit ]]</f>
        <v>0</v>
      </c>
      <c r="S24" s="174"/>
    </row>
    <row r="25" spans="2:19" ht="15" customHeight="1" x14ac:dyDescent="0.25">
      <c r="B25" s="315" t="s">
        <v>132</v>
      </c>
      <c r="C25" s="136" t="s">
        <v>2226</v>
      </c>
      <c r="D25" s="161"/>
      <c r="E25" s="162"/>
      <c r="F25" s="162"/>
      <c r="G25" s="162"/>
      <c r="H25" s="162"/>
      <c r="I25" s="162"/>
      <c r="J25" s="163"/>
      <c r="K25" s="163"/>
      <c r="L25" s="163"/>
      <c r="M25" s="163"/>
      <c r="N25" s="163"/>
      <c r="O25" s="133">
        <f>SUMPRODUCT(CLIN2_Labour102[[#This Row],[Man-Days
2021]:[Man-Days
2025]],CLIN2_Labour102[[#This Row],[Lab-rate
2021]:[Lab-rate
2025]])</f>
        <v>0</v>
      </c>
      <c r="P25" s="164"/>
      <c r="Q25" s="165">
        <f>(CLIN2_Labour102[[#This Row],[Extended cost]]+CLIN2_Labour102[[#This Row],[Expat Allowance (ONLY if applicable)]])*$V$2</f>
        <v>0</v>
      </c>
      <c r="R25" s="165">
        <f>CLIN2_Labour102[[#This Row],[Extended cost]]+CLIN2_Labour102[[#This Row],[Expat Allowance (ONLY if applicable)]]+CLIN2_Labour102[[#This Row],[Profit ]]</f>
        <v>0</v>
      </c>
      <c r="S25" s="166"/>
    </row>
    <row r="26" spans="2:19" ht="15" customHeight="1" x14ac:dyDescent="0.25">
      <c r="B26" s="315" t="s">
        <v>135</v>
      </c>
      <c r="C26" s="136" t="s">
        <v>2226</v>
      </c>
      <c r="D26" s="37"/>
      <c r="E26" s="72"/>
      <c r="F26" s="72"/>
      <c r="G26" s="72"/>
      <c r="H26" s="72"/>
      <c r="I26" s="72"/>
      <c r="J26" s="63"/>
      <c r="K26" s="63"/>
      <c r="L26" s="63"/>
      <c r="M26" s="63"/>
      <c r="N26" s="63"/>
      <c r="O26" s="133">
        <f>SUMPRODUCT(CLIN2_Labour102[[#This Row],[Man-Days
2021]:[Man-Days
2025]],CLIN2_Labour102[[#This Row],[Lab-rate
2021]:[Lab-rate
2025]])</f>
        <v>0</v>
      </c>
      <c r="P26" s="9"/>
      <c r="Q26" s="69">
        <f>(CLIN2_Labour102[[#This Row],[Extended cost]]+CLIN2_Labour102[[#This Row],[Expat Allowance (ONLY if applicable)]])*$V$2</f>
        <v>0</v>
      </c>
      <c r="R26" s="69">
        <f>CLIN2_Labour102[[#This Row],[Extended cost]]+CLIN2_Labour102[[#This Row],[Expat Allowance (ONLY if applicable)]]+CLIN2_Labour102[[#This Row],[Profit ]]</f>
        <v>0</v>
      </c>
    </row>
    <row r="27" spans="2:19" ht="15" customHeight="1" x14ac:dyDescent="0.25">
      <c r="B27" s="315" t="s">
        <v>136</v>
      </c>
      <c r="C27" s="136" t="s">
        <v>2226</v>
      </c>
      <c r="D27" s="37"/>
      <c r="E27" s="72"/>
      <c r="F27" s="72"/>
      <c r="G27" s="72"/>
      <c r="H27" s="72"/>
      <c r="I27" s="72"/>
      <c r="J27" s="63"/>
      <c r="K27" s="63"/>
      <c r="L27" s="63"/>
      <c r="M27" s="63"/>
      <c r="N27" s="63"/>
      <c r="O27" s="133">
        <f>SUMPRODUCT(CLIN2_Labour102[[#This Row],[Man-Days
2021]:[Man-Days
2025]],CLIN2_Labour102[[#This Row],[Lab-rate
2021]:[Lab-rate
2025]])</f>
        <v>0</v>
      </c>
      <c r="P27" s="9"/>
      <c r="Q27" s="69">
        <f>(CLIN2_Labour102[[#This Row],[Extended cost]]+CLIN2_Labour102[[#This Row],[Expat Allowance (ONLY if applicable)]])*$V$2</f>
        <v>0</v>
      </c>
      <c r="R27" s="69">
        <f>CLIN2_Labour102[[#This Row],[Extended cost]]+CLIN2_Labour102[[#This Row],[Expat Allowance (ONLY if applicable)]]+CLIN2_Labour102[[#This Row],[Profit ]]</f>
        <v>0</v>
      </c>
    </row>
    <row r="28" spans="2:19" x14ac:dyDescent="0.25">
      <c r="B28" s="315" t="s">
        <v>137</v>
      </c>
      <c r="C28" s="136" t="s">
        <v>2226</v>
      </c>
      <c r="D28" s="37"/>
      <c r="E28" s="72"/>
      <c r="F28" s="72"/>
      <c r="G28" s="72"/>
      <c r="H28" s="72"/>
      <c r="I28" s="72"/>
      <c r="J28" s="63"/>
      <c r="K28" s="63"/>
      <c r="L28" s="63"/>
      <c r="M28" s="63"/>
      <c r="N28" s="63"/>
      <c r="O28" s="133">
        <f>SUMPRODUCT(CLIN2_Labour102[[#This Row],[Man-Days
2021]:[Man-Days
2025]],CLIN2_Labour102[[#This Row],[Lab-rate
2021]:[Lab-rate
2025]])</f>
        <v>0</v>
      </c>
      <c r="P28" s="9"/>
      <c r="Q28" s="69">
        <f>(CLIN2_Labour102[[#This Row],[Extended cost]]+CLIN2_Labour102[[#This Row],[Expat Allowance (ONLY if applicable)]])*$V$2</f>
        <v>0</v>
      </c>
      <c r="R28" s="69">
        <f>CLIN2_Labour102[[#This Row],[Extended cost]]+CLIN2_Labour102[[#This Row],[Expat Allowance (ONLY if applicable)]]+CLIN2_Labour102[[#This Row],[Profit ]]</f>
        <v>0</v>
      </c>
    </row>
    <row r="29" spans="2:19" x14ac:dyDescent="0.25">
      <c r="B29" s="315" t="s">
        <v>138</v>
      </c>
      <c r="C29" s="136" t="s">
        <v>2226</v>
      </c>
      <c r="D29" s="37"/>
      <c r="E29" s="72"/>
      <c r="F29" s="72"/>
      <c r="G29" s="72"/>
      <c r="H29" s="72"/>
      <c r="I29" s="72"/>
      <c r="J29" s="63"/>
      <c r="K29" s="63"/>
      <c r="L29" s="63"/>
      <c r="M29" s="63"/>
      <c r="N29" s="63"/>
      <c r="O29" s="133">
        <f>SUMPRODUCT(CLIN2_Labour102[[#This Row],[Man-Days
2021]:[Man-Days
2025]],CLIN2_Labour102[[#This Row],[Lab-rate
2021]:[Lab-rate
2025]])</f>
        <v>0</v>
      </c>
      <c r="P29" s="9"/>
      <c r="Q29" s="69">
        <f>(CLIN2_Labour102[[#This Row],[Extended cost]]+CLIN2_Labour102[[#This Row],[Expat Allowance (ONLY if applicable)]])*$V$2</f>
        <v>0</v>
      </c>
      <c r="R29" s="69">
        <f>CLIN2_Labour102[[#This Row],[Extended cost]]+CLIN2_Labour102[[#This Row],[Expat Allowance (ONLY if applicable)]]+CLIN2_Labour102[[#This Row],[Profit ]]</f>
        <v>0</v>
      </c>
    </row>
    <row r="30" spans="2:19" x14ac:dyDescent="0.25">
      <c r="B30" s="315" t="s">
        <v>125</v>
      </c>
      <c r="C30" s="136" t="s">
        <v>2226</v>
      </c>
      <c r="D30" s="37"/>
      <c r="E30" s="72"/>
      <c r="F30" s="72"/>
      <c r="G30" s="72"/>
      <c r="H30" s="72"/>
      <c r="I30" s="72"/>
      <c r="J30" s="63"/>
      <c r="K30" s="63"/>
      <c r="L30" s="63"/>
      <c r="M30" s="63"/>
      <c r="N30" s="63"/>
      <c r="O30" s="133">
        <f>SUMPRODUCT(CLIN2_Labour102[[#This Row],[Man-Days
2021]:[Man-Days
2025]],CLIN2_Labour102[[#This Row],[Lab-rate
2021]:[Lab-rate
2025]])</f>
        <v>0</v>
      </c>
      <c r="P30" s="9"/>
      <c r="Q30" s="69">
        <f>(CLIN2_Labour102[[#This Row],[Extended cost]]+CLIN2_Labour102[[#This Row],[Expat Allowance (ONLY if applicable)]])*$V$2</f>
        <v>0</v>
      </c>
      <c r="R30" s="69">
        <f>CLIN2_Labour102[[#This Row],[Extended cost]]+CLIN2_Labour102[[#This Row],[Expat Allowance (ONLY if applicable)]]+CLIN2_Labour102[[#This Row],[Profit ]]</f>
        <v>0</v>
      </c>
    </row>
    <row r="31" spans="2:19" x14ac:dyDescent="0.25">
      <c r="B31" s="315" t="s">
        <v>133</v>
      </c>
      <c r="C31" s="136" t="s">
        <v>2226</v>
      </c>
      <c r="D31" s="37"/>
      <c r="J31" s="5"/>
      <c r="K31" s="5"/>
      <c r="L31" s="5"/>
      <c r="M31" s="5"/>
      <c r="N31" s="5"/>
      <c r="O31" s="133">
        <f>SUMPRODUCT(CLIN2_Labour102[[#This Row],[Man-Days
2021]:[Man-Days
2025]],CLIN2_Labour102[[#This Row],[Lab-rate
2021]:[Lab-rate
2025]])</f>
        <v>0</v>
      </c>
      <c r="P31" s="134"/>
      <c r="Q31" s="69">
        <f>(CLIN2_Labour102[[#This Row],[Extended cost]]+CLIN2_Labour102[[#This Row],[Expat Allowance (ONLY if applicable)]])*$V$2</f>
        <v>0</v>
      </c>
      <c r="R31" s="69">
        <f>CLIN2_Labour102[[#This Row],[Extended cost]]+CLIN2_Labour102[[#This Row],[Expat Allowance (ONLY if applicable)]]+CLIN2_Labour102[[#This Row],[Profit ]]</f>
        <v>0</v>
      </c>
    </row>
    <row r="32" spans="2:19" x14ac:dyDescent="0.25">
      <c r="B32" s="315" t="s">
        <v>140</v>
      </c>
      <c r="C32" s="136" t="s">
        <v>2226</v>
      </c>
      <c r="D32" s="37"/>
      <c r="J32" s="5"/>
      <c r="K32" s="5"/>
      <c r="L32" s="5"/>
      <c r="M32" s="5"/>
      <c r="N32" s="5"/>
      <c r="O32" s="133">
        <f>SUMPRODUCT(CLIN2_Labour102[[#This Row],[Man-Days
2021]:[Man-Days
2025]],CLIN2_Labour102[[#This Row],[Lab-rate
2021]:[Lab-rate
2025]])</f>
        <v>0</v>
      </c>
      <c r="P32" s="134"/>
      <c r="Q32" s="69">
        <f>(CLIN2_Labour102[[#This Row],[Extended cost]]+CLIN2_Labour102[[#This Row],[Expat Allowance (ONLY if applicable)]])*$V$2</f>
        <v>0</v>
      </c>
      <c r="R32" s="69">
        <f>CLIN2_Labour102[[#This Row],[Extended cost]]+CLIN2_Labour102[[#This Row],[Expat Allowance (ONLY if applicable)]]+CLIN2_Labour102[[#This Row],[Profit ]]</f>
        <v>0</v>
      </c>
    </row>
    <row r="33" spans="2:18" x14ac:dyDescent="0.25">
      <c r="B33" s="315" t="s">
        <v>145</v>
      </c>
      <c r="C33" s="136" t="s">
        <v>2226</v>
      </c>
      <c r="D33" s="37"/>
      <c r="J33" s="5"/>
      <c r="K33" s="5"/>
      <c r="L33" s="5"/>
      <c r="M33" s="5"/>
      <c r="N33" s="5"/>
      <c r="O33" s="133">
        <f>SUMPRODUCT(CLIN2_Labour102[[#This Row],[Man-Days
2021]:[Man-Days
2025]],CLIN2_Labour102[[#This Row],[Lab-rate
2021]:[Lab-rate
2025]])</f>
        <v>0</v>
      </c>
      <c r="P33" s="134"/>
      <c r="Q33" s="69">
        <f>(CLIN2_Labour102[[#This Row],[Extended cost]]+CLIN2_Labour102[[#This Row],[Expat Allowance (ONLY if applicable)]])*$V$2</f>
        <v>0</v>
      </c>
      <c r="R33" s="69">
        <f>CLIN2_Labour102[[#This Row],[Extended cost]]+CLIN2_Labour102[[#This Row],[Expat Allowance (ONLY if applicable)]]+CLIN2_Labour102[[#This Row],[Profit ]]</f>
        <v>0</v>
      </c>
    </row>
    <row r="34" spans="2:18" x14ac:dyDescent="0.25">
      <c r="B34" s="315" t="s">
        <v>146</v>
      </c>
      <c r="C34" s="136" t="s">
        <v>2226</v>
      </c>
      <c r="D34" s="37"/>
      <c r="J34" s="5"/>
      <c r="K34" s="5"/>
      <c r="L34" s="5"/>
      <c r="M34" s="5"/>
      <c r="N34" s="5"/>
      <c r="O34" s="133">
        <f>SUMPRODUCT(CLIN2_Labour102[[#This Row],[Man-Days
2021]:[Man-Days
2025]],CLIN2_Labour102[[#This Row],[Lab-rate
2021]:[Lab-rate
2025]])</f>
        <v>0</v>
      </c>
      <c r="P34" s="134"/>
      <c r="Q34" s="69">
        <f>(CLIN2_Labour102[[#This Row],[Extended cost]]+CLIN2_Labour102[[#This Row],[Expat Allowance (ONLY if applicable)]])*$V$2</f>
        <v>0</v>
      </c>
      <c r="R34" s="69">
        <f>CLIN2_Labour102[[#This Row],[Extended cost]]+CLIN2_Labour102[[#This Row],[Expat Allowance (ONLY if applicable)]]+CLIN2_Labour102[[#This Row],[Profit ]]</f>
        <v>0</v>
      </c>
    </row>
    <row r="35" spans="2:18" x14ac:dyDescent="0.25">
      <c r="B35" s="315" t="s">
        <v>147</v>
      </c>
      <c r="C35" s="136" t="s">
        <v>2226</v>
      </c>
      <c r="D35" s="37"/>
      <c r="J35" s="5"/>
      <c r="K35" s="5"/>
      <c r="L35" s="5"/>
      <c r="M35" s="5"/>
      <c r="N35" s="5"/>
      <c r="O35" s="133">
        <f>SUMPRODUCT(CLIN2_Labour102[[#This Row],[Man-Days
2021]:[Man-Days
2025]],CLIN2_Labour102[[#This Row],[Lab-rate
2021]:[Lab-rate
2025]])</f>
        <v>0</v>
      </c>
      <c r="P35" s="134"/>
      <c r="Q35" s="69">
        <f>(CLIN2_Labour102[[#This Row],[Extended cost]]+CLIN2_Labour102[[#This Row],[Expat Allowance (ONLY if applicable)]])*$V$2</f>
        <v>0</v>
      </c>
      <c r="R35" s="69">
        <f>CLIN2_Labour102[[#This Row],[Extended cost]]+CLIN2_Labour102[[#This Row],[Expat Allowance (ONLY if applicable)]]+CLIN2_Labour102[[#This Row],[Profit ]]</f>
        <v>0</v>
      </c>
    </row>
    <row r="36" spans="2:18" x14ac:dyDescent="0.25">
      <c r="B36" s="315" t="s">
        <v>148</v>
      </c>
      <c r="C36" s="136" t="s">
        <v>2226</v>
      </c>
      <c r="D36" s="37"/>
      <c r="J36" s="5"/>
      <c r="K36" s="5"/>
      <c r="L36" s="5"/>
      <c r="M36" s="5"/>
      <c r="N36" s="5"/>
      <c r="O36" s="133">
        <f>SUMPRODUCT(CLIN2_Labour102[[#This Row],[Man-Days
2021]:[Man-Days
2025]],CLIN2_Labour102[[#This Row],[Lab-rate
2021]:[Lab-rate
2025]])</f>
        <v>0</v>
      </c>
      <c r="P36" s="134"/>
      <c r="Q36" s="69">
        <f>(CLIN2_Labour102[[#This Row],[Extended cost]]+CLIN2_Labour102[[#This Row],[Expat Allowance (ONLY if applicable)]])*$V$2</f>
        <v>0</v>
      </c>
      <c r="R36" s="69">
        <f>CLIN2_Labour102[[#This Row],[Extended cost]]+CLIN2_Labour102[[#This Row],[Expat Allowance (ONLY if applicable)]]+CLIN2_Labour102[[#This Row],[Profit ]]</f>
        <v>0</v>
      </c>
    </row>
    <row r="37" spans="2:18" x14ac:dyDescent="0.25">
      <c r="B37" s="315" t="s">
        <v>151</v>
      </c>
      <c r="C37" s="136" t="s">
        <v>2226</v>
      </c>
      <c r="D37" s="37"/>
      <c r="J37" s="5"/>
      <c r="K37" s="5"/>
      <c r="L37" s="5"/>
      <c r="M37" s="5"/>
      <c r="N37" s="5"/>
      <c r="O37" s="133">
        <f>SUMPRODUCT(CLIN2_Labour102[[#This Row],[Man-Days
2021]:[Man-Days
2025]],CLIN2_Labour102[[#This Row],[Lab-rate
2021]:[Lab-rate
2025]])</f>
        <v>0</v>
      </c>
      <c r="P37" s="134"/>
      <c r="Q37" s="69">
        <f>(CLIN2_Labour102[[#This Row],[Extended cost]]+CLIN2_Labour102[[#This Row],[Expat Allowance (ONLY if applicable)]])*$V$2</f>
        <v>0</v>
      </c>
      <c r="R37" s="69">
        <f>CLIN2_Labour102[[#This Row],[Extended cost]]+CLIN2_Labour102[[#This Row],[Expat Allowance (ONLY if applicable)]]+CLIN2_Labour102[[#This Row],[Profit ]]</f>
        <v>0</v>
      </c>
    </row>
    <row r="38" spans="2:18" x14ac:dyDescent="0.25">
      <c r="B38" s="315" t="s">
        <v>153</v>
      </c>
      <c r="C38" s="136" t="s">
        <v>2226</v>
      </c>
      <c r="D38" s="37"/>
      <c r="J38" s="5"/>
      <c r="K38" s="5"/>
      <c r="L38" s="5"/>
      <c r="M38" s="5"/>
      <c r="N38" s="5"/>
      <c r="O38" s="133">
        <f>SUMPRODUCT(CLIN2_Labour102[[#This Row],[Man-Days
2021]:[Man-Days
2025]],CLIN2_Labour102[[#This Row],[Lab-rate
2021]:[Lab-rate
2025]])</f>
        <v>0</v>
      </c>
      <c r="P38" s="134"/>
      <c r="Q38" s="69">
        <f>(CLIN2_Labour102[[#This Row],[Extended cost]]+CLIN2_Labour102[[#This Row],[Expat Allowance (ONLY if applicable)]])*$V$2</f>
        <v>0</v>
      </c>
      <c r="R38" s="69">
        <f>CLIN2_Labour102[[#This Row],[Extended cost]]+CLIN2_Labour102[[#This Row],[Expat Allowance (ONLY if applicable)]]+CLIN2_Labour102[[#This Row],[Profit ]]</f>
        <v>0</v>
      </c>
    </row>
    <row r="39" spans="2:18" x14ac:dyDescent="0.25">
      <c r="B39" s="315" t="s">
        <v>157</v>
      </c>
      <c r="C39" s="136" t="s">
        <v>2226</v>
      </c>
      <c r="D39" s="37"/>
      <c r="J39" s="5"/>
      <c r="K39" s="5"/>
      <c r="L39" s="5"/>
      <c r="M39" s="5"/>
      <c r="N39" s="5"/>
      <c r="O39" s="133">
        <f>SUMPRODUCT(CLIN2_Labour102[[#This Row],[Man-Days
2021]:[Man-Days
2025]],CLIN2_Labour102[[#This Row],[Lab-rate
2021]:[Lab-rate
2025]])</f>
        <v>0</v>
      </c>
      <c r="P39" s="134"/>
      <c r="Q39" s="69">
        <f>(CLIN2_Labour102[[#This Row],[Extended cost]]+CLIN2_Labour102[[#This Row],[Expat Allowance (ONLY if applicable)]])*$V$2</f>
        <v>0</v>
      </c>
      <c r="R39" s="69">
        <f>CLIN2_Labour102[[#This Row],[Extended cost]]+CLIN2_Labour102[[#This Row],[Expat Allowance (ONLY if applicable)]]+CLIN2_Labour102[[#This Row],[Profit ]]</f>
        <v>0</v>
      </c>
    </row>
    <row r="40" spans="2:18" x14ac:dyDescent="0.25">
      <c r="B40" s="315" t="s">
        <v>159</v>
      </c>
      <c r="C40" s="136" t="s">
        <v>2226</v>
      </c>
      <c r="D40" s="37"/>
      <c r="J40" s="5"/>
      <c r="K40" s="5"/>
      <c r="L40" s="5"/>
      <c r="M40" s="5"/>
      <c r="N40" s="5"/>
      <c r="O40" s="133">
        <f>SUMPRODUCT(CLIN2_Labour102[[#This Row],[Man-Days
2021]:[Man-Days
2025]],CLIN2_Labour102[[#This Row],[Lab-rate
2021]:[Lab-rate
2025]])</f>
        <v>0</v>
      </c>
      <c r="P40" s="134"/>
      <c r="Q40" s="69">
        <f>(CLIN2_Labour102[[#This Row],[Extended cost]]+CLIN2_Labour102[[#This Row],[Expat Allowance (ONLY if applicable)]])*$V$2</f>
        <v>0</v>
      </c>
      <c r="R40" s="69">
        <f>CLIN2_Labour102[[#This Row],[Extended cost]]+CLIN2_Labour102[[#This Row],[Expat Allowance (ONLY if applicable)]]+CLIN2_Labour102[[#This Row],[Profit ]]</f>
        <v>0</v>
      </c>
    </row>
    <row r="41" spans="2:18" x14ac:dyDescent="0.25">
      <c r="B41" s="315" t="s">
        <v>162</v>
      </c>
      <c r="C41" s="136" t="s">
        <v>2226</v>
      </c>
      <c r="D41" s="37"/>
      <c r="J41" s="5"/>
      <c r="K41" s="5"/>
      <c r="L41" s="5"/>
      <c r="M41" s="5"/>
      <c r="N41" s="5"/>
      <c r="O41" s="133">
        <f>SUMPRODUCT(CLIN2_Labour102[[#This Row],[Man-Days
2021]:[Man-Days
2025]],CLIN2_Labour102[[#This Row],[Lab-rate
2021]:[Lab-rate
2025]])</f>
        <v>0</v>
      </c>
      <c r="P41" s="134"/>
      <c r="Q41" s="69">
        <f>(CLIN2_Labour102[[#This Row],[Extended cost]]+CLIN2_Labour102[[#This Row],[Expat Allowance (ONLY if applicable)]])*$V$2</f>
        <v>0</v>
      </c>
      <c r="R41" s="69">
        <f>CLIN2_Labour102[[#This Row],[Extended cost]]+CLIN2_Labour102[[#This Row],[Expat Allowance (ONLY if applicable)]]+CLIN2_Labour102[[#This Row],[Profit ]]</f>
        <v>0</v>
      </c>
    </row>
    <row r="42" spans="2:18" x14ac:dyDescent="0.25">
      <c r="B42" s="315" t="s">
        <v>165</v>
      </c>
      <c r="C42" s="136" t="s">
        <v>2226</v>
      </c>
      <c r="D42" s="37"/>
      <c r="J42" s="5"/>
      <c r="K42" s="5"/>
      <c r="L42" s="5"/>
      <c r="M42" s="5"/>
      <c r="N42" s="5"/>
      <c r="O42" s="133">
        <f>SUMPRODUCT(CLIN2_Labour102[[#This Row],[Man-Days
2021]:[Man-Days
2025]],CLIN2_Labour102[[#This Row],[Lab-rate
2021]:[Lab-rate
2025]])</f>
        <v>0</v>
      </c>
      <c r="P42" s="134"/>
      <c r="Q42" s="69">
        <f>(CLIN2_Labour102[[#This Row],[Extended cost]]+CLIN2_Labour102[[#This Row],[Expat Allowance (ONLY if applicable)]])*$V$2</f>
        <v>0</v>
      </c>
      <c r="R42" s="69">
        <f>CLIN2_Labour102[[#This Row],[Extended cost]]+CLIN2_Labour102[[#This Row],[Expat Allowance (ONLY if applicable)]]+CLIN2_Labour102[[#This Row],[Profit ]]</f>
        <v>0</v>
      </c>
    </row>
    <row r="43" spans="2:18" x14ac:dyDescent="0.25">
      <c r="B43" s="315" t="s">
        <v>167</v>
      </c>
      <c r="C43" s="136" t="s">
        <v>2226</v>
      </c>
      <c r="D43" s="37"/>
      <c r="J43" s="5"/>
      <c r="K43" s="5"/>
      <c r="L43" s="5"/>
      <c r="M43" s="5"/>
      <c r="N43" s="5"/>
      <c r="O43" s="133">
        <f>SUMPRODUCT(CLIN2_Labour102[[#This Row],[Man-Days
2021]:[Man-Days
2025]],CLIN2_Labour102[[#This Row],[Lab-rate
2021]:[Lab-rate
2025]])</f>
        <v>0</v>
      </c>
      <c r="P43" s="134"/>
      <c r="Q43" s="69">
        <f>(CLIN2_Labour102[[#This Row],[Extended cost]]+CLIN2_Labour102[[#This Row],[Expat Allowance (ONLY if applicable)]])*$V$2</f>
        <v>0</v>
      </c>
      <c r="R43" s="69">
        <f>CLIN2_Labour102[[#This Row],[Extended cost]]+CLIN2_Labour102[[#This Row],[Expat Allowance (ONLY if applicable)]]+CLIN2_Labour102[[#This Row],[Profit ]]</f>
        <v>0</v>
      </c>
    </row>
    <row r="44" spans="2:18" x14ac:dyDescent="0.25">
      <c r="B44" s="315" t="s">
        <v>169</v>
      </c>
      <c r="C44" s="136" t="s">
        <v>2226</v>
      </c>
      <c r="D44" s="37"/>
      <c r="J44" s="5"/>
      <c r="K44" s="5"/>
      <c r="L44" s="5"/>
      <c r="M44" s="5"/>
      <c r="N44" s="5"/>
      <c r="O44" s="133">
        <f>SUMPRODUCT(CLIN2_Labour102[[#This Row],[Man-Days
2021]:[Man-Days
2025]],CLIN2_Labour102[[#This Row],[Lab-rate
2021]:[Lab-rate
2025]])</f>
        <v>0</v>
      </c>
      <c r="P44" s="134"/>
      <c r="Q44" s="69">
        <f>(CLIN2_Labour102[[#This Row],[Extended cost]]+CLIN2_Labour102[[#This Row],[Expat Allowance (ONLY if applicable)]])*$V$2</f>
        <v>0</v>
      </c>
      <c r="R44" s="69">
        <f>CLIN2_Labour102[[#This Row],[Extended cost]]+CLIN2_Labour102[[#This Row],[Expat Allowance (ONLY if applicable)]]+CLIN2_Labour102[[#This Row],[Profit ]]</f>
        <v>0</v>
      </c>
    </row>
    <row r="45" spans="2:18" x14ac:dyDescent="0.25">
      <c r="B45" s="315" t="s">
        <v>171</v>
      </c>
      <c r="C45" s="136" t="s">
        <v>2226</v>
      </c>
      <c r="D45" s="37"/>
      <c r="J45" s="5"/>
      <c r="K45" s="5"/>
      <c r="L45" s="5"/>
      <c r="M45" s="5"/>
      <c r="N45" s="5"/>
      <c r="O45" s="133">
        <f>SUMPRODUCT(CLIN2_Labour102[[#This Row],[Man-Days
2021]:[Man-Days
2025]],CLIN2_Labour102[[#This Row],[Lab-rate
2021]:[Lab-rate
2025]])</f>
        <v>0</v>
      </c>
      <c r="P45" s="134"/>
      <c r="Q45" s="69">
        <f>(CLIN2_Labour102[[#This Row],[Extended cost]]+CLIN2_Labour102[[#This Row],[Expat Allowance (ONLY if applicable)]])*$V$2</f>
        <v>0</v>
      </c>
      <c r="R45" s="69">
        <f>CLIN2_Labour102[[#This Row],[Extended cost]]+CLIN2_Labour102[[#This Row],[Expat Allowance (ONLY if applicable)]]+CLIN2_Labour102[[#This Row],[Profit ]]</f>
        <v>0</v>
      </c>
    </row>
    <row r="46" spans="2:18" x14ac:dyDescent="0.25">
      <c r="B46" s="315" t="s">
        <v>173</v>
      </c>
      <c r="C46" s="136" t="s">
        <v>2226</v>
      </c>
      <c r="D46" s="37"/>
      <c r="J46" s="5"/>
      <c r="K46" s="5"/>
      <c r="L46" s="5"/>
      <c r="M46" s="5"/>
      <c r="N46" s="5"/>
      <c r="O46" s="133">
        <f>SUMPRODUCT(CLIN2_Labour102[[#This Row],[Man-Days
2021]:[Man-Days
2025]],CLIN2_Labour102[[#This Row],[Lab-rate
2021]:[Lab-rate
2025]])</f>
        <v>0</v>
      </c>
      <c r="P46" s="134"/>
      <c r="Q46" s="69">
        <f>(CLIN2_Labour102[[#This Row],[Extended cost]]+CLIN2_Labour102[[#This Row],[Expat Allowance (ONLY if applicable)]])*$V$2</f>
        <v>0</v>
      </c>
      <c r="R46" s="69">
        <f>CLIN2_Labour102[[#This Row],[Extended cost]]+CLIN2_Labour102[[#This Row],[Expat Allowance (ONLY if applicable)]]+CLIN2_Labour102[[#This Row],[Profit ]]</f>
        <v>0</v>
      </c>
    </row>
    <row r="47" spans="2:18" x14ac:dyDescent="0.25">
      <c r="B47" s="315" t="s">
        <v>175</v>
      </c>
      <c r="C47" s="136" t="s">
        <v>2226</v>
      </c>
      <c r="D47" s="37"/>
      <c r="J47" s="5"/>
      <c r="K47" s="5"/>
      <c r="L47" s="5"/>
      <c r="M47" s="5"/>
      <c r="N47" s="5"/>
      <c r="O47" s="133">
        <f>SUMPRODUCT(CLIN2_Labour102[[#This Row],[Man-Days
2021]:[Man-Days
2025]],CLIN2_Labour102[[#This Row],[Lab-rate
2021]:[Lab-rate
2025]])</f>
        <v>0</v>
      </c>
      <c r="P47" s="134"/>
      <c r="Q47" s="69">
        <f>(CLIN2_Labour102[[#This Row],[Extended cost]]+CLIN2_Labour102[[#This Row],[Expat Allowance (ONLY if applicable)]])*$V$2</f>
        <v>0</v>
      </c>
      <c r="R47" s="69">
        <f>CLIN2_Labour102[[#This Row],[Extended cost]]+CLIN2_Labour102[[#This Row],[Expat Allowance (ONLY if applicable)]]+CLIN2_Labour102[[#This Row],[Profit ]]</f>
        <v>0</v>
      </c>
    </row>
    <row r="48" spans="2:18" x14ac:dyDescent="0.25">
      <c r="B48" s="315" t="s">
        <v>177</v>
      </c>
      <c r="C48" s="136" t="s">
        <v>2226</v>
      </c>
      <c r="D48" s="37"/>
      <c r="J48" s="5"/>
      <c r="K48" s="5"/>
      <c r="L48" s="5"/>
      <c r="M48" s="5"/>
      <c r="N48" s="5"/>
      <c r="O48" s="133">
        <f>SUMPRODUCT(CLIN2_Labour102[[#This Row],[Man-Days
2021]:[Man-Days
2025]],CLIN2_Labour102[[#This Row],[Lab-rate
2021]:[Lab-rate
2025]])</f>
        <v>0</v>
      </c>
      <c r="P48" s="134"/>
      <c r="Q48" s="69">
        <f>(CLIN2_Labour102[[#This Row],[Extended cost]]+CLIN2_Labour102[[#This Row],[Expat Allowance (ONLY if applicable)]])*$V$2</f>
        <v>0</v>
      </c>
      <c r="R48" s="69">
        <f>CLIN2_Labour102[[#This Row],[Extended cost]]+CLIN2_Labour102[[#This Row],[Expat Allowance (ONLY if applicable)]]+CLIN2_Labour102[[#This Row],[Profit ]]</f>
        <v>0</v>
      </c>
    </row>
    <row r="49" spans="2:18" x14ac:dyDescent="0.25">
      <c r="B49" s="315" t="s">
        <v>179</v>
      </c>
      <c r="C49" s="136" t="s">
        <v>2226</v>
      </c>
      <c r="D49" s="37"/>
      <c r="J49" s="5"/>
      <c r="K49" s="5"/>
      <c r="L49" s="5"/>
      <c r="M49" s="5"/>
      <c r="N49" s="5"/>
      <c r="O49" s="133">
        <f>SUMPRODUCT(CLIN2_Labour102[[#This Row],[Man-Days
2021]:[Man-Days
2025]],CLIN2_Labour102[[#This Row],[Lab-rate
2021]:[Lab-rate
2025]])</f>
        <v>0</v>
      </c>
      <c r="P49" s="134"/>
      <c r="Q49" s="69">
        <f>(CLIN2_Labour102[[#This Row],[Extended cost]]+CLIN2_Labour102[[#This Row],[Expat Allowance (ONLY if applicable)]])*$V$2</f>
        <v>0</v>
      </c>
      <c r="R49" s="69">
        <f>CLIN2_Labour102[[#This Row],[Extended cost]]+CLIN2_Labour102[[#This Row],[Expat Allowance (ONLY if applicable)]]+CLIN2_Labour102[[#This Row],[Profit ]]</f>
        <v>0</v>
      </c>
    </row>
    <row r="50" spans="2:18" x14ac:dyDescent="0.25">
      <c r="B50" s="315" t="s">
        <v>186</v>
      </c>
      <c r="C50" s="136" t="s">
        <v>2226</v>
      </c>
      <c r="D50" s="37"/>
      <c r="J50" s="5"/>
      <c r="K50" s="5"/>
      <c r="L50" s="5"/>
      <c r="M50" s="5"/>
      <c r="N50" s="5"/>
      <c r="O50" s="133">
        <f>SUMPRODUCT(CLIN2_Labour102[[#This Row],[Man-Days
2021]:[Man-Days
2025]],CLIN2_Labour102[[#This Row],[Lab-rate
2021]:[Lab-rate
2025]])</f>
        <v>0</v>
      </c>
      <c r="P50" s="134"/>
      <c r="Q50" s="69">
        <f>(CLIN2_Labour102[[#This Row],[Extended cost]]+CLIN2_Labour102[[#This Row],[Expat Allowance (ONLY if applicable)]])*$V$2</f>
        <v>0</v>
      </c>
      <c r="R50" s="69">
        <f>CLIN2_Labour102[[#This Row],[Extended cost]]+CLIN2_Labour102[[#This Row],[Expat Allowance (ONLY if applicable)]]+CLIN2_Labour102[[#This Row],[Profit ]]</f>
        <v>0</v>
      </c>
    </row>
    <row r="51" spans="2:18" x14ac:dyDescent="0.25">
      <c r="B51" s="315" t="s">
        <v>188</v>
      </c>
      <c r="C51" s="136" t="s">
        <v>2226</v>
      </c>
      <c r="D51" s="37"/>
      <c r="J51" s="5"/>
      <c r="K51" s="5"/>
      <c r="L51" s="5"/>
      <c r="M51" s="5"/>
      <c r="N51" s="5"/>
      <c r="O51" s="133">
        <f>SUMPRODUCT(CLIN2_Labour102[[#This Row],[Man-Days
2021]:[Man-Days
2025]],CLIN2_Labour102[[#This Row],[Lab-rate
2021]:[Lab-rate
2025]])</f>
        <v>0</v>
      </c>
      <c r="P51" s="134"/>
      <c r="Q51" s="69">
        <f>(CLIN2_Labour102[[#This Row],[Extended cost]]+CLIN2_Labour102[[#This Row],[Expat Allowance (ONLY if applicable)]])*$V$2</f>
        <v>0</v>
      </c>
      <c r="R51" s="69">
        <f>CLIN2_Labour102[[#This Row],[Extended cost]]+CLIN2_Labour102[[#This Row],[Expat Allowance (ONLY if applicable)]]+CLIN2_Labour102[[#This Row],[Profit ]]</f>
        <v>0</v>
      </c>
    </row>
    <row r="52" spans="2:18" x14ac:dyDescent="0.25">
      <c r="B52" s="315" t="s">
        <v>193</v>
      </c>
      <c r="C52" s="136" t="s">
        <v>2226</v>
      </c>
      <c r="D52" s="37"/>
      <c r="J52" s="5"/>
      <c r="K52" s="5"/>
      <c r="L52" s="5"/>
      <c r="M52" s="5"/>
      <c r="N52" s="5"/>
      <c r="O52" s="133">
        <f>SUMPRODUCT(CLIN2_Labour102[[#This Row],[Man-Days
2021]:[Man-Days
2025]],CLIN2_Labour102[[#This Row],[Lab-rate
2021]:[Lab-rate
2025]])</f>
        <v>0</v>
      </c>
      <c r="P52" s="134"/>
      <c r="Q52" s="69">
        <f>(CLIN2_Labour102[[#This Row],[Extended cost]]+CLIN2_Labour102[[#This Row],[Expat Allowance (ONLY if applicable)]])*$V$2</f>
        <v>0</v>
      </c>
      <c r="R52" s="69">
        <f>CLIN2_Labour102[[#This Row],[Extended cost]]+CLIN2_Labour102[[#This Row],[Expat Allowance (ONLY if applicable)]]+CLIN2_Labour102[[#This Row],[Profit ]]</f>
        <v>0</v>
      </c>
    </row>
    <row r="53" spans="2:18" x14ac:dyDescent="0.25">
      <c r="B53" s="315" t="s">
        <v>196</v>
      </c>
      <c r="C53" s="136" t="s">
        <v>2226</v>
      </c>
      <c r="D53" s="37"/>
      <c r="J53" s="5"/>
      <c r="K53" s="5"/>
      <c r="L53" s="5"/>
      <c r="M53" s="5"/>
      <c r="N53" s="5"/>
      <c r="O53" s="133">
        <f>SUMPRODUCT(CLIN2_Labour102[[#This Row],[Man-Days
2021]:[Man-Days
2025]],CLIN2_Labour102[[#This Row],[Lab-rate
2021]:[Lab-rate
2025]])</f>
        <v>0</v>
      </c>
      <c r="P53" s="134"/>
      <c r="Q53" s="69">
        <f>(CLIN2_Labour102[[#This Row],[Extended cost]]+CLIN2_Labour102[[#This Row],[Expat Allowance (ONLY if applicable)]])*$V$2</f>
        <v>0</v>
      </c>
      <c r="R53" s="69">
        <f>CLIN2_Labour102[[#This Row],[Extended cost]]+CLIN2_Labour102[[#This Row],[Expat Allowance (ONLY if applicable)]]+CLIN2_Labour102[[#This Row],[Profit ]]</f>
        <v>0</v>
      </c>
    </row>
    <row r="54" spans="2:18" x14ac:dyDescent="0.25">
      <c r="B54" s="315" t="s">
        <v>201</v>
      </c>
      <c r="C54" s="136" t="s">
        <v>2226</v>
      </c>
      <c r="D54" s="37"/>
      <c r="J54" s="5"/>
      <c r="K54" s="5"/>
      <c r="L54" s="5"/>
      <c r="M54" s="5"/>
      <c r="N54" s="5"/>
      <c r="O54" s="133">
        <f>SUMPRODUCT(CLIN2_Labour102[[#This Row],[Man-Days
2021]:[Man-Days
2025]],CLIN2_Labour102[[#This Row],[Lab-rate
2021]:[Lab-rate
2025]])</f>
        <v>0</v>
      </c>
      <c r="P54" s="134"/>
      <c r="Q54" s="69">
        <f>(CLIN2_Labour102[[#This Row],[Extended cost]]+CLIN2_Labour102[[#This Row],[Expat Allowance (ONLY if applicable)]])*$V$2</f>
        <v>0</v>
      </c>
      <c r="R54" s="69">
        <f>CLIN2_Labour102[[#This Row],[Extended cost]]+CLIN2_Labour102[[#This Row],[Expat Allowance (ONLY if applicable)]]+CLIN2_Labour102[[#This Row],[Profit ]]</f>
        <v>0</v>
      </c>
    </row>
    <row r="55" spans="2:18" x14ac:dyDescent="0.25">
      <c r="B55" s="315" t="s">
        <v>202</v>
      </c>
      <c r="C55" s="136" t="s">
        <v>2226</v>
      </c>
      <c r="D55" s="37"/>
      <c r="J55" s="5"/>
      <c r="K55" s="5"/>
      <c r="L55" s="5"/>
      <c r="M55" s="5"/>
      <c r="N55" s="5"/>
      <c r="O55" s="133">
        <f>SUMPRODUCT(CLIN2_Labour102[[#This Row],[Man-Days
2021]:[Man-Days
2025]],CLIN2_Labour102[[#This Row],[Lab-rate
2021]:[Lab-rate
2025]])</f>
        <v>0</v>
      </c>
      <c r="P55" s="134"/>
      <c r="Q55" s="69">
        <f>(CLIN2_Labour102[[#This Row],[Extended cost]]+CLIN2_Labour102[[#This Row],[Expat Allowance (ONLY if applicable)]])*$V$2</f>
        <v>0</v>
      </c>
      <c r="R55" s="69">
        <f>CLIN2_Labour102[[#This Row],[Extended cost]]+CLIN2_Labour102[[#This Row],[Expat Allowance (ONLY if applicable)]]+CLIN2_Labour102[[#This Row],[Profit ]]</f>
        <v>0</v>
      </c>
    </row>
    <row r="56" spans="2:18" x14ac:dyDescent="0.25">
      <c r="B56" s="315" t="s">
        <v>203</v>
      </c>
      <c r="C56" s="136" t="s">
        <v>2226</v>
      </c>
      <c r="D56" s="37"/>
      <c r="J56" s="5"/>
      <c r="K56" s="5"/>
      <c r="L56" s="5"/>
      <c r="M56" s="5"/>
      <c r="N56" s="5"/>
      <c r="O56" s="133">
        <f>SUMPRODUCT(CLIN2_Labour102[[#This Row],[Man-Days
2021]:[Man-Days
2025]],CLIN2_Labour102[[#This Row],[Lab-rate
2021]:[Lab-rate
2025]])</f>
        <v>0</v>
      </c>
      <c r="P56" s="134"/>
      <c r="Q56" s="69">
        <f>(CLIN2_Labour102[[#This Row],[Extended cost]]+CLIN2_Labour102[[#This Row],[Expat Allowance (ONLY if applicable)]])*$V$2</f>
        <v>0</v>
      </c>
      <c r="R56" s="69">
        <f>CLIN2_Labour102[[#This Row],[Extended cost]]+CLIN2_Labour102[[#This Row],[Expat Allowance (ONLY if applicable)]]+CLIN2_Labour102[[#This Row],[Profit ]]</f>
        <v>0</v>
      </c>
    </row>
    <row r="57" spans="2:18" x14ac:dyDescent="0.25">
      <c r="B57" s="315" t="s">
        <v>204</v>
      </c>
      <c r="C57" s="136" t="s">
        <v>2226</v>
      </c>
      <c r="D57" s="37"/>
      <c r="J57" s="5"/>
      <c r="K57" s="5"/>
      <c r="L57" s="5"/>
      <c r="M57" s="5"/>
      <c r="N57" s="5"/>
      <c r="O57" s="133">
        <f>SUMPRODUCT(CLIN2_Labour102[[#This Row],[Man-Days
2021]:[Man-Days
2025]],CLIN2_Labour102[[#This Row],[Lab-rate
2021]:[Lab-rate
2025]])</f>
        <v>0</v>
      </c>
      <c r="P57" s="134"/>
      <c r="Q57" s="69">
        <f>(CLIN2_Labour102[[#This Row],[Extended cost]]+CLIN2_Labour102[[#This Row],[Expat Allowance (ONLY if applicable)]])*$V$2</f>
        <v>0</v>
      </c>
      <c r="R57" s="69">
        <f>CLIN2_Labour102[[#This Row],[Extended cost]]+CLIN2_Labour102[[#This Row],[Expat Allowance (ONLY if applicable)]]+CLIN2_Labour102[[#This Row],[Profit ]]</f>
        <v>0</v>
      </c>
    </row>
    <row r="58" spans="2:18" x14ac:dyDescent="0.25">
      <c r="B58" s="315" t="s">
        <v>206</v>
      </c>
      <c r="C58" s="136" t="s">
        <v>2226</v>
      </c>
      <c r="D58" s="37"/>
      <c r="J58" s="5"/>
      <c r="K58" s="5"/>
      <c r="L58" s="5"/>
      <c r="M58" s="5"/>
      <c r="N58" s="5"/>
      <c r="O58" s="133">
        <f>SUMPRODUCT(CLIN2_Labour102[[#This Row],[Man-Days
2021]:[Man-Days
2025]],CLIN2_Labour102[[#This Row],[Lab-rate
2021]:[Lab-rate
2025]])</f>
        <v>0</v>
      </c>
      <c r="P58" s="134"/>
      <c r="Q58" s="69">
        <f>(CLIN2_Labour102[[#This Row],[Extended cost]]+CLIN2_Labour102[[#This Row],[Expat Allowance (ONLY if applicable)]])*$V$2</f>
        <v>0</v>
      </c>
      <c r="R58" s="69">
        <f>CLIN2_Labour102[[#This Row],[Extended cost]]+CLIN2_Labour102[[#This Row],[Expat Allowance (ONLY if applicable)]]+CLIN2_Labour102[[#This Row],[Profit ]]</f>
        <v>0</v>
      </c>
    </row>
    <row r="59" spans="2:18" x14ac:dyDescent="0.25">
      <c r="B59" s="315" t="s">
        <v>210</v>
      </c>
      <c r="C59" s="136" t="s">
        <v>2226</v>
      </c>
      <c r="D59" s="37"/>
      <c r="J59" s="5"/>
      <c r="K59" s="5"/>
      <c r="L59" s="5"/>
      <c r="M59" s="5"/>
      <c r="N59" s="5"/>
      <c r="O59" s="133">
        <f>SUMPRODUCT(CLIN2_Labour102[[#This Row],[Man-Days
2021]:[Man-Days
2025]],CLIN2_Labour102[[#This Row],[Lab-rate
2021]:[Lab-rate
2025]])</f>
        <v>0</v>
      </c>
      <c r="P59" s="134"/>
      <c r="Q59" s="69">
        <f>(CLIN2_Labour102[[#This Row],[Extended cost]]+CLIN2_Labour102[[#This Row],[Expat Allowance (ONLY if applicable)]])*$V$2</f>
        <v>0</v>
      </c>
      <c r="R59" s="69">
        <f>CLIN2_Labour102[[#This Row],[Extended cost]]+CLIN2_Labour102[[#This Row],[Expat Allowance (ONLY if applicable)]]+CLIN2_Labour102[[#This Row],[Profit ]]</f>
        <v>0</v>
      </c>
    </row>
    <row r="60" spans="2:18" x14ac:dyDescent="0.25">
      <c r="B60" s="315" t="s">
        <v>214</v>
      </c>
      <c r="C60" s="136" t="s">
        <v>2226</v>
      </c>
      <c r="D60" s="37"/>
      <c r="J60" s="5"/>
      <c r="K60" s="5"/>
      <c r="L60" s="5"/>
      <c r="M60" s="5"/>
      <c r="N60" s="5"/>
      <c r="O60" s="133">
        <f>SUMPRODUCT(CLIN2_Labour102[[#This Row],[Man-Days
2021]:[Man-Days
2025]],CLIN2_Labour102[[#This Row],[Lab-rate
2021]:[Lab-rate
2025]])</f>
        <v>0</v>
      </c>
      <c r="P60" s="134"/>
      <c r="Q60" s="69">
        <f>(CLIN2_Labour102[[#This Row],[Extended cost]]+CLIN2_Labour102[[#This Row],[Expat Allowance (ONLY if applicable)]])*$V$2</f>
        <v>0</v>
      </c>
      <c r="R60" s="69">
        <f>CLIN2_Labour102[[#This Row],[Extended cost]]+CLIN2_Labour102[[#This Row],[Expat Allowance (ONLY if applicable)]]+CLIN2_Labour102[[#This Row],[Profit ]]</f>
        <v>0</v>
      </c>
    </row>
    <row r="61" spans="2:18" x14ac:dyDescent="0.25">
      <c r="B61" s="315" t="s">
        <v>2255</v>
      </c>
      <c r="C61" s="136" t="s">
        <v>2226</v>
      </c>
      <c r="D61" s="37"/>
      <c r="J61" s="5"/>
      <c r="K61" s="5"/>
      <c r="L61" s="5"/>
      <c r="M61" s="5"/>
      <c r="N61" s="5"/>
      <c r="O61" s="133">
        <f>SUMPRODUCT(CLIN2_Labour102[[#This Row],[Man-Days
2021]:[Man-Days
2025]],CLIN2_Labour102[[#This Row],[Lab-rate
2021]:[Lab-rate
2025]])</f>
        <v>0</v>
      </c>
      <c r="P61" s="134"/>
      <c r="Q61" s="69">
        <f>(CLIN2_Labour102[[#This Row],[Extended cost]]+CLIN2_Labour102[[#This Row],[Expat Allowance (ONLY if applicable)]])*$V$2</f>
        <v>0</v>
      </c>
      <c r="R61" s="69">
        <f>CLIN2_Labour102[[#This Row],[Extended cost]]+CLIN2_Labour102[[#This Row],[Expat Allowance (ONLY if applicable)]]+CLIN2_Labour102[[#This Row],[Profit ]]</f>
        <v>0</v>
      </c>
    </row>
    <row r="62" spans="2:18" x14ac:dyDescent="0.25">
      <c r="B62" s="315" t="s">
        <v>2256</v>
      </c>
      <c r="C62" s="136" t="s">
        <v>2226</v>
      </c>
      <c r="D62" s="37"/>
      <c r="J62" s="5"/>
      <c r="K62" s="5"/>
      <c r="L62" s="5"/>
      <c r="M62" s="5"/>
      <c r="N62" s="5"/>
      <c r="O62" s="133">
        <f>SUMPRODUCT(CLIN2_Labour102[[#This Row],[Man-Days
2021]:[Man-Days
2025]],CLIN2_Labour102[[#This Row],[Lab-rate
2021]:[Lab-rate
2025]])</f>
        <v>0</v>
      </c>
      <c r="P62" s="134"/>
      <c r="Q62" s="69">
        <f>(CLIN2_Labour102[[#This Row],[Extended cost]]+CLIN2_Labour102[[#This Row],[Expat Allowance (ONLY if applicable)]])*$V$2</f>
        <v>0</v>
      </c>
      <c r="R62" s="69">
        <f>CLIN2_Labour102[[#This Row],[Extended cost]]+CLIN2_Labour102[[#This Row],[Expat Allowance (ONLY if applicable)]]+CLIN2_Labour102[[#This Row],[Profit ]]</f>
        <v>0</v>
      </c>
    </row>
    <row r="63" spans="2:18" x14ac:dyDescent="0.25">
      <c r="B63" s="315" t="s">
        <v>2261</v>
      </c>
      <c r="C63" s="136" t="s">
        <v>2226</v>
      </c>
      <c r="D63" s="37"/>
      <c r="J63" s="5"/>
      <c r="K63" s="5"/>
      <c r="L63" s="5"/>
      <c r="M63" s="5"/>
      <c r="N63" s="5"/>
      <c r="O63" s="133">
        <f>SUMPRODUCT(CLIN2_Labour102[[#This Row],[Man-Days
2021]:[Man-Days
2025]],CLIN2_Labour102[[#This Row],[Lab-rate
2021]:[Lab-rate
2025]])</f>
        <v>0</v>
      </c>
      <c r="P63" s="134"/>
      <c r="Q63" s="69">
        <f>(CLIN2_Labour102[[#This Row],[Extended cost]]+CLIN2_Labour102[[#This Row],[Expat Allowance (ONLY if applicable)]])*$V$2</f>
        <v>0</v>
      </c>
      <c r="R63" s="69">
        <f>CLIN2_Labour102[[#This Row],[Extended cost]]+CLIN2_Labour102[[#This Row],[Expat Allowance (ONLY if applicable)]]+CLIN2_Labour102[[#This Row],[Profit ]]</f>
        <v>0</v>
      </c>
    </row>
    <row r="64" spans="2:18" x14ac:dyDescent="0.25">
      <c r="B64" s="315" t="s">
        <v>2262</v>
      </c>
      <c r="C64" s="136" t="s">
        <v>2226</v>
      </c>
      <c r="D64" s="37"/>
      <c r="J64" s="5"/>
      <c r="K64" s="5"/>
      <c r="L64" s="5"/>
      <c r="M64" s="5"/>
      <c r="N64" s="5"/>
      <c r="O64" s="133">
        <f>SUMPRODUCT(CLIN2_Labour102[[#This Row],[Man-Days
2021]:[Man-Days
2025]],CLIN2_Labour102[[#This Row],[Lab-rate
2021]:[Lab-rate
2025]])</f>
        <v>0</v>
      </c>
      <c r="P64" s="134"/>
      <c r="Q64" s="69">
        <f>(CLIN2_Labour102[[#This Row],[Extended cost]]+CLIN2_Labour102[[#This Row],[Expat Allowance (ONLY if applicable)]])*$V$2</f>
        <v>0</v>
      </c>
      <c r="R64" s="69">
        <f>CLIN2_Labour102[[#This Row],[Extended cost]]+CLIN2_Labour102[[#This Row],[Expat Allowance (ONLY if applicable)]]+CLIN2_Labour102[[#This Row],[Profit ]]</f>
        <v>0</v>
      </c>
    </row>
    <row r="65" spans="2:19" x14ac:dyDescent="0.25">
      <c r="B65" s="315" t="s">
        <v>2264</v>
      </c>
      <c r="C65" s="136" t="s">
        <v>2226</v>
      </c>
      <c r="D65" s="161"/>
      <c r="J65" s="221"/>
      <c r="K65" s="221"/>
      <c r="L65" s="221"/>
      <c r="M65" s="221"/>
      <c r="N65" s="221"/>
      <c r="O65" s="133">
        <f>SUMPRODUCT(CLIN2_Labour102[[#This Row],[Man-Days
2021]:[Man-Days
2025]],CLIN2_Labour102[[#This Row],[Lab-rate
2021]:[Lab-rate
2025]])</f>
        <v>0</v>
      </c>
      <c r="P65" s="222"/>
      <c r="Q65" s="69">
        <f>(CLIN2_Labour102[[#This Row],[Extended cost]]+CLIN2_Labour102[[#This Row],[Expat Allowance (ONLY if applicable)]])*$V$2</f>
        <v>0</v>
      </c>
      <c r="R65" s="69">
        <f>CLIN2_Labour102[[#This Row],[Extended cost]]+CLIN2_Labour102[[#This Row],[Expat Allowance (ONLY if applicable)]]+CLIN2_Labour102[[#This Row],[Profit ]]</f>
        <v>0</v>
      </c>
      <c r="S65" s="166"/>
    </row>
    <row r="66" spans="2:19" x14ac:dyDescent="0.25">
      <c r="B66" s="315" t="s">
        <v>2282</v>
      </c>
      <c r="C66" s="136" t="s">
        <v>2226</v>
      </c>
      <c r="D66" s="161"/>
      <c r="J66" s="221"/>
      <c r="K66" s="221"/>
      <c r="L66" s="221"/>
      <c r="M66" s="221"/>
      <c r="N66" s="221"/>
      <c r="O66" s="133">
        <f>SUMPRODUCT(CLIN2_Labour102[[#This Row],[Man-Days
2021]:[Man-Days
2025]],CLIN2_Labour102[[#This Row],[Lab-rate
2021]:[Lab-rate
2025]])</f>
        <v>0</v>
      </c>
      <c r="P66" s="222"/>
      <c r="Q66" s="69">
        <f>(CLIN2_Labour102[[#This Row],[Extended cost]]+CLIN2_Labour102[[#This Row],[Expat Allowance (ONLY if applicable)]])*$V$2</f>
        <v>0</v>
      </c>
      <c r="R66" s="69">
        <f>CLIN2_Labour102[[#This Row],[Extended cost]]+CLIN2_Labour102[[#This Row],[Expat Allowance (ONLY if applicable)]]+CLIN2_Labour102[[#This Row],[Profit ]]</f>
        <v>0</v>
      </c>
      <c r="S66" s="166"/>
    </row>
    <row r="67" spans="2:19" x14ac:dyDescent="0.25">
      <c r="B67" s="315" t="s">
        <v>2283</v>
      </c>
      <c r="C67" s="136" t="s">
        <v>2226</v>
      </c>
      <c r="D67" s="161"/>
      <c r="J67" s="221"/>
      <c r="K67" s="221"/>
      <c r="L67" s="221"/>
      <c r="M67" s="221"/>
      <c r="N67" s="221"/>
      <c r="O67" s="133">
        <f>SUMPRODUCT(CLIN2_Labour102[[#This Row],[Man-Days
2021]:[Man-Days
2025]],CLIN2_Labour102[[#This Row],[Lab-rate
2021]:[Lab-rate
2025]])</f>
        <v>0</v>
      </c>
      <c r="P67" s="222"/>
      <c r="Q67" s="69">
        <f>(CLIN2_Labour102[[#This Row],[Extended cost]]+CLIN2_Labour102[[#This Row],[Expat Allowance (ONLY if applicable)]])*$V$2</f>
        <v>0</v>
      </c>
      <c r="R67" s="69">
        <f>CLIN2_Labour102[[#This Row],[Extended cost]]+CLIN2_Labour102[[#This Row],[Expat Allowance (ONLY if applicable)]]+CLIN2_Labour102[[#This Row],[Profit ]]</f>
        <v>0</v>
      </c>
      <c r="S67" s="166"/>
    </row>
    <row r="68" spans="2:19" x14ac:dyDescent="0.25">
      <c r="B68" s="315" t="s">
        <v>2286</v>
      </c>
      <c r="C68" s="136" t="s">
        <v>2226</v>
      </c>
      <c r="D68" s="161"/>
      <c r="J68" s="221"/>
      <c r="K68" s="221"/>
      <c r="L68" s="221"/>
      <c r="M68" s="221"/>
      <c r="N68" s="221"/>
      <c r="O68" s="133">
        <f>SUMPRODUCT(CLIN2_Labour102[[#This Row],[Man-Days
2021]:[Man-Days
2025]],CLIN2_Labour102[[#This Row],[Lab-rate
2021]:[Lab-rate
2025]])</f>
        <v>0</v>
      </c>
      <c r="P68" s="222"/>
      <c r="Q68" s="69">
        <f>(CLIN2_Labour102[[#This Row],[Extended cost]]+CLIN2_Labour102[[#This Row],[Expat Allowance (ONLY if applicable)]])*$V$2</f>
        <v>0</v>
      </c>
      <c r="R68" s="69">
        <f>CLIN2_Labour102[[#This Row],[Extended cost]]+CLIN2_Labour102[[#This Row],[Expat Allowance (ONLY if applicable)]]+CLIN2_Labour102[[#This Row],[Profit ]]</f>
        <v>0</v>
      </c>
      <c r="S68" s="166"/>
    </row>
    <row r="69" spans="2:19" x14ac:dyDescent="0.25">
      <c r="B69" s="315" t="s">
        <v>221</v>
      </c>
      <c r="C69" s="136" t="s">
        <v>2226</v>
      </c>
      <c r="D69" s="161"/>
      <c r="J69" s="221"/>
      <c r="K69" s="221"/>
      <c r="L69" s="221"/>
      <c r="M69" s="221"/>
      <c r="N69" s="221"/>
      <c r="O69" s="133">
        <f>SUMPRODUCT(CLIN2_Labour102[[#This Row],[Man-Days
2021]:[Man-Days
2025]],CLIN2_Labour102[[#This Row],[Lab-rate
2021]:[Lab-rate
2025]])</f>
        <v>0</v>
      </c>
      <c r="P69" s="222"/>
      <c r="Q69" s="69">
        <f>(CLIN2_Labour102[[#This Row],[Extended cost]]+CLIN2_Labour102[[#This Row],[Expat Allowance (ONLY if applicable)]])*$V$2</f>
        <v>0</v>
      </c>
      <c r="R69" s="69">
        <f>CLIN2_Labour102[[#This Row],[Extended cost]]+CLIN2_Labour102[[#This Row],[Expat Allowance (ONLY if applicable)]]+CLIN2_Labour102[[#This Row],[Profit ]]</f>
        <v>0</v>
      </c>
      <c r="S69" s="166"/>
    </row>
    <row r="70" spans="2:19" x14ac:dyDescent="0.25">
      <c r="B70" s="315" t="s">
        <v>225</v>
      </c>
      <c r="C70" s="136" t="s">
        <v>2226</v>
      </c>
      <c r="D70" s="161"/>
      <c r="J70" s="221"/>
      <c r="K70" s="221"/>
      <c r="L70" s="221"/>
      <c r="M70" s="221"/>
      <c r="N70" s="221"/>
      <c r="O70" s="133">
        <f>SUMPRODUCT(CLIN2_Labour102[[#This Row],[Man-Days
2021]:[Man-Days
2025]],CLIN2_Labour102[[#This Row],[Lab-rate
2021]:[Lab-rate
2025]])</f>
        <v>0</v>
      </c>
      <c r="P70" s="222"/>
      <c r="Q70" s="69">
        <f>(CLIN2_Labour102[[#This Row],[Extended cost]]+CLIN2_Labour102[[#This Row],[Expat Allowance (ONLY if applicable)]])*$V$2</f>
        <v>0</v>
      </c>
      <c r="R70" s="69">
        <f>CLIN2_Labour102[[#This Row],[Extended cost]]+CLIN2_Labour102[[#This Row],[Expat Allowance (ONLY if applicable)]]+CLIN2_Labour102[[#This Row],[Profit ]]</f>
        <v>0</v>
      </c>
      <c r="S70" s="166"/>
    </row>
    <row r="71" spans="2:19" x14ac:dyDescent="0.25">
      <c r="B71" s="315" t="s">
        <v>232</v>
      </c>
      <c r="C71" s="136" t="s">
        <v>2226</v>
      </c>
      <c r="D71" s="161"/>
      <c r="J71" s="221"/>
      <c r="K71" s="221"/>
      <c r="L71" s="221"/>
      <c r="M71" s="221"/>
      <c r="N71" s="221"/>
      <c r="O71" s="133">
        <f>SUMPRODUCT(CLIN2_Labour102[[#This Row],[Man-Days
2021]:[Man-Days
2025]],CLIN2_Labour102[[#This Row],[Lab-rate
2021]:[Lab-rate
2025]])</f>
        <v>0</v>
      </c>
      <c r="P71" s="222"/>
      <c r="Q71" s="69">
        <f>(CLIN2_Labour102[[#This Row],[Extended cost]]+CLIN2_Labour102[[#This Row],[Expat Allowance (ONLY if applicable)]])*$V$2</f>
        <v>0</v>
      </c>
      <c r="R71" s="69">
        <f>CLIN2_Labour102[[#This Row],[Extended cost]]+CLIN2_Labour102[[#This Row],[Expat Allowance (ONLY if applicable)]]+CLIN2_Labour102[[#This Row],[Profit ]]</f>
        <v>0</v>
      </c>
      <c r="S71" s="166"/>
    </row>
    <row r="72" spans="2:19" x14ac:dyDescent="0.25">
      <c r="B72" s="315" t="s">
        <v>235</v>
      </c>
      <c r="C72" s="136" t="s">
        <v>2226</v>
      </c>
      <c r="D72" s="161"/>
      <c r="J72" s="221"/>
      <c r="K72" s="221"/>
      <c r="L72" s="221"/>
      <c r="M72" s="221"/>
      <c r="N72" s="221"/>
      <c r="O72" s="133">
        <f>SUMPRODUCT(CLIN2_Labour102[[#This Row],[Man-Days
2021]:[Man-Days
2025]],CLIN2_Labour102[[#This Row],[Lab-rate
2021]:[Lab-rate
2025]])</f>
        <v>0</v>
      </c>
      <c r="P72" s="222"/>
      <c r="Q72" s="69">
        <f>(CLIN2_Labour102[[#This Row],[Extended cost]]+CLIN2_Labour102[[#This Row],[Expat Allowance (ONLY if applicable)]])*$V$2</f>
        <v>0</v>
      </c>
      <c r="R72" s="69">
        <f>CLIN2_Labour102[[#This Row],[Extended cost]]+CLIN2_Labour102[[#This Row],[Expat Allowance (ONLY if applicable)]]+CLIN2_Labour102[[#This Row],[Profit ]]</f>
        <v>0</v>
      </c>
      <c r="S72" s="166"/>
    </row>
    <row r="73" spans="2:19" x14ac:dyDescent="0.25">
      <c r="B73" s="315" t="s">
        <v>238</v>
      </c>
      <c r="C73" s="136" t="s">
        <v>2226</v>
      </c>
      <c r="D73" s="161"/>
      <c r="J73" s="221"/>
      <c r="K73" s="221"/>
      <c r="L73" s="221"/>
      <c r="M73" s="221"/>
      <c r="N73" s="221"/>
      <c r="O73" s="133">
        <f>SUMPRODUCT(CLIN2_Labour102[[#This Row],[Man-Days
2021]:[Man-Days
2025]],CLIN2_Labour102[[#This Row],[Lab-rate
2021]:[Lab-rate
2025]])</f>
        <v>0</v>
      </c>
      <c r="P73" s="222"/>
      <c r="Q73" s="69">
        <f>(CLIN2_Labour102[[#This Row],[Extended cost]]+CLIN2_Labour102[[#This Row],[Expat Allowance (ONLY if applicable)]])*$V$2</f>
        <v>0</v>
      </c>
      <c r="R73" s="69">
        <f>CLIN2_Labour102[[#This Row],[Extended cost]]+CLIN2_Labour102[[#This Row],[Expat Allowance (ONLY if applicable)]]+CLIN2_Labour102[[#This Row],[Profit ]]</f>
        <v>0</v>
      </c>
      <c r="S73" s="166"/>
    </row>
    <row r="74" spans="2:19" x14ac:dyDescent="0.25">
      <c r="B74" s="315" t="s">
        <v>242</v>
      </c>
      <c r="C74" s="136" t="s">
        <v>2226</v>
      </c>
      <c r="D74" s="161"/>
      <c r="J74" s="221"/>
      <c r="K74" s="221"/>
      <c r="L74" s="221"/>
      <c r="M74" s="221"/>
      <c r="N74" s="221"/>
      <c r="O74" s="133">
        <f>SUMPRODUCT(CLIN2_Labour102[[#This Row],[Man-Days
2021]:[Man-Days
2025]],CLIN2_Labour102[[#This Row],[Lab-rate
2021]:[Lab-rate
2025]])</f>
        <v>0</v>
      </c>
      <c r="P74" s="222"/>
      <c r="Q74" s="69">
        <f>(CLIN2_Labour102[[#This Row],[Extended cost]]+CLIN2_Labour102[[#This Row],[Expat Allowance (ONLY if applicable)]])*$V$2</f>
        <v>0</v>
      </c>
      <c r="R74" s="69">
        <f>CLIN2_Labour102[[#This Row],[Extended cost]]+CLIN2_Labour102[[#This Row],[Expat Allowance (ONLY if applicable)]]+CLIN2_Labour102[[#This Row],[Profit ]]</f>
        <v>0</v>
      </c>
      <c r="S74" s="166"/>
    </row>
    <row r="75" spans="2:19" x14ac:dyDescent="0.25">
      <c r="B75" s="315" t="s">
        <v>244</v>
      </c>
      <c r="C75" s="136" t="s">
        <v>2226</v>
      </c>
      <c r="D75" s="161"/>
      <c r="J75" s="221"/>
      <c r="K75" s="221"/>
      <c r="L75" s="221"/>
      <c r="M75" s="221"/>
      <c r="N75" s="221"/>
      <c r="O75" s="133">
        <f>SUMPRODUCT(CLIN2_Labour102[[#This Row],[Man-Days
2021]:[Man-Days
2025]],CLIN2_Labour102[[#This Row],[Lab-rate
2021]:[Lab-rate
2025]])</f>
        <v>0</v>
      </c>
      <c r="P75" s="222"/>
      <c r="Q75" s="69">
        <f>(CLIN2_Labour102[[#This Row],[Extended cost]]+CLIN2_Labour102[[#This Row],[Expat Allowance (ONLY if applicable)]])*$V$2</f>
        <v>0</v>
      </c>
      <c r="R75" s="69">
        <f>CLIN2_Labour102[[#This Row],[Extended cost]]+CLIN2_Labour102[[#This Row],[Expat Allowance (ONLY if applicable)]]+CLIN2_Labour102[[#This Row],[Profit ]]</f>
        <v>0</v>
      </c>
      <c r="S75" s="166"/>
    </row>
    <row r="76" spans="2:19" x14ac:dyDescent="0.25">
      <c r="B76" s="315" t="s">
        <v>248</v>
      </c>
      <c r="C76" s="136" t="s">
        <v>2226</v>
      </c>
      <c r="D76" s="161"/>
      <c r="J76" s="221"/>
      <c r="K76" s="221"/>
      <c r="L76" s="221"/>
      <c r="M76" s="221"/>
      <c r="N76" s="221"/>
      <c r="O76" s="133">
        <f>SUMPRODUCT(CLIN2_Labour102[[#This Row],[Man-Days
2021]:[Man-Days
2025]],CLIN2_Labour102[[#This Row],[Lab-rate
2021]:[Lab-rate
2025]])</f>
        <v>0</v>
      </c>
      <c r="P76" s="222"/>
      <c r="Q76" s="69">
        <f>(CLIN2_Labour102[[#This Row],[Extended cost]]+CLIN2_Labour102[[#This Row],[Expat Allowance (ONLY if applicable)]])*$V$2</f>
        <v>0</v>
      </c>
      <c r="R76" s="69">
        <f>CLIN2_Labour102[[#This Row],[Extended cost]]+CLIN2_Labour102[[#This Row],[Expat Allowance (ONLY if applicable)]]+CLIN2_Labour102[[#This Row],[Profit ]]</f>
        <v>0</v>
      </c>
      <c r="S76" s="166"/>
    </row>
    <row r="77" spans="2:19" x14ac:dyDescent="0.25">
      <c r="B77" s="315" t="s">
        <v>250</v>
      </c>
      <c r="C77" s="136" t="s">
        <v>2226</v>
      </c>
      <c r="D77" s="161"/>
      <c r="J77" s="221"/>
      <c r="K77" s="221"/>
      <c r="L77" s="221"/>
      <c r="M77" s="221"/>
      <c r="N77" s="221"/>
      <c r="O77" s="133">
        <f>SUMPRODUCT(CLIN2_Labour102[[#This Row],[Man-Days
2021]:[Man-Days
2025]],CLIN2_Labour102[[#This Row],[Lab-rate
2021]:[Lab-rate
2025]])</f>
        <v>0</v>
      </c>
      <c r="P77" s="222"/>
      <c r="Q77" s="69">
        <f>(CLIN2_Labour102[[#This Row],[Extended cost]]+CLIN2_Labour102[[#This Row],[Expat Allowance (ONLY if applicable)]])*$V$2</f>
        <v>0</v>
      </c>
      <c r="R77" s="69">
        <f>CLIN2_Labour102[[#This Row],[Extended cost]]+CLIN2_Labour102[[#This Row],[Expat Allowance (ONLY if applicable)]]+CLIN2_Labour102[[#This Row],[Profit ]]</f>
        <v>0</v>
      </c>
      <c r="S77" s="166"/>
    </row>
    <row r="78" spans="2:19" x14ac:dyDescent="0.25">
      <c r="B78" s="315" t="s">
        <v>254</v>
      </c>
      <c r="C78" s="136" t="s">
        <v>2226</v>
      </c>
      <c r="D78" s="161"/>
      <c r="J78" s="221"/>
      <c r="K78" s="221"/>
      <c r="L78" s="221"/>
      <c r="M78" s="221"/>
      <c r="N78" s="221"/>
      <c r="O78" s="133">
        <f>SUMPRODUCT(CLIN2_Labour102[[#This Row],[Man-Days
2021]:[Man-Days
2025]],CLIN2_Labour102[[#This Row],[Lab-rate
2021]:[Lab-rate
2025]])</f>
        <v>0</v>
      </c>
      <c r="P78" s="222"/>
      <c r="Q78" s="69">
        <f>(CLIN2_Labour102[[#This Row],[Extended cost]]+CLIN2_Labour102[[#This Row],[Expat Allowance (ONLY if applicable)]])*$V$2</f>
        <v>0</v>
      </c>
      <c r="R78" s="69">
        <f>CLIN2_Labour102[[#This Row],[Extended cost]]+CLIN2_Labour102[[#This Row],[Expat Allowance (ONLY if applicable)]]+CLIN2_Labour102[[#This Row],[Profit ]]</f>
        <v>0</v>
      </c>
      <c r="S78" s="166"/>
    </row>
    <row r="79" spans="2:19" x14ac:dyDescent="0.25">
      <c r="B79" s="315" t="s">
        <v>256</v>
      </c>
      <c r="C79" s="136" t="s">
        <v>2226</v>
      </c>
      <c r="D79" s="37"/>
      <c r="J79" s="5"/>
      <c r="K79" s="5"/>
      <c r="L79" s="5"/>
      <c r="M79" s="5"/>
      <c r="N79" s="5"/>
      <c r="O79" s="133">
        <f>SUMPRODUCT(CLIN2_Labour102[[#This Row],[Man-Days
2021]:[Man-Days
2025]],CLIN2_Labour102[[#This Row],[Lab-rate
2021]:[Lab-rate
2025]])</f>
        <v>0</v>
      </c>
      <c r="P79" s="134"/>
      <c r="Q79" s="69">
        <f>(CLIN2_Labour102[[#This Row],[Extended cost]]+CLIN2_Labour102[[#This Row],[Expat Allowance (ONLY if applicable)]])*$V$2</f>
        <v>0</v>
      </c>
      <c r="R79" s="69">
        <f>CLIN2_Labour102[[#This Row],[Extended cost]]+CLIN2_Labour102[[#This Row],[Expat Allowance (ONLY if applicable)]]+CLIN2_Labour102[[#This Row],[Profit ]]</f>
        <v>0</v>
      </c>
    </row>
    <row r="80" spans="2:19" x14ac:dyDescent="0.25">
      <c r="B80" s="315" t="s">
        <v>260</v>
      </c>
      <c r="C80" s="136" t="s">
        <v>2226</v>
      </c>
      <c r="D80" s="37"/>
      <c r="J80" s="5"/>
      <c r="K80" s="5"/>
      <c r="L80" s="5"/>
      <c r="M80" s="5"/>
      <c r="N80" s="5"/>
      <c r="O80" s="133">
        <f>SUMPRODUCT(CLIN2_Labour102[[#This Row],[Man-Days
2021]:[Man-Days
2025]],CLIN2_Labour102[[#This Row],[Lab-rate
2021]:[Lab-rate
2025]])</f>
        <v>0</v>
      </c>
      <c r="P80" s="134"/>
      <c r="Q80" s="69">
        <f>(CLIN2_Labour102[[#This Row],[Extended cost]]+CLIN2_Labour102[[#This Row],[Expat Allowance (ONLY if applicable)]])*$V$2</f>
        <v>0</v>
      </c>
      <c r="R80" s="69">
        <f>CLIN2_Labour102[[#This Row],[Extended cost]]+CLIN2_Labour102[[#This Row],[Expat Allowance (ONLY if applicable)]]+CLIN2_Labour102[[#This Row],[Profit ]]</f>
        <v>0</v>
      </c>
    </row>
    <row r="81" spans="2:19" x14ac:dyDescent="0.25">
      <c r="B81" s="315" t="s">
        <v>261</v>
      </c>
      <c r="C81" s="136" t="s">
        <v>2226</v>
      </c>
      <c r="D81" s="37"/>
      <c r="J81" s="5"/>
      <c r="K81" s="5"/>
      <c r="L81" s="5"/>
      <c r="M81" s="5"/>
      <c r="N81" s="5"/>
      <c r="O81" s="133">
        <f>SUMPRODUCT(CLIN2_Labour102[[#This Row],[Man-Days
2021]:[Man-Days
2025]],CLIN2_Labour102[[#This Row],[Lab-rate
2021]:[Lab-rate
2025]])</f>
        <v>0</v>
      </c>
      <c r="P81" s="134"/>
      <c r="Q81" s="69">
        <f>(CLIN2_Labour102[[#This Row],[Extended cost]]+CLIN2_Labour102[[#This Row],[Expat Allowance (ONLY if applicable)]])*$V$2</f>
        <v>0</v>
      </c>
      <c r="R81" s="69">
        <f>CLIN2_Labour102[[#This Row],[Extended cost]]+CLIN2_Labour102[[#This Row],[Expat Allowance (ONLY if applicable)]]+CLIN2_Labour102[[#This Row],[Profit ]]</f>
        <v>0</v>
      </c>
    </row>
    <row r="82" spans="2:19" x14ac:dyDescent="0.25">
      <c r="B82" s="315" t="s">
        <v>262</v>
      </c>
      <c r="C82" s="136" t="s">
        <v>2226</v>
      </c>
      <c r="D82" s="37"/>
      <c r="J82" s="5"/>
      <c r="K82" s="5"/>
      <c r="L82" s="5"/>
      <c r="M82" s="5"/>
      <c r="N82" s="5"/>
      <c r="O82" s="133">
        <f>SUMPRODUCT(CLIN2_Labour102[[#This Row],[Man-Days
2021]:[Man-Days
2025]],CLIN2_Labour102[[#This Row],[Lab-rate
2021]:[Lab-rate
2025]])</f>
        <v>0</v>
      </c>
      <c r="P82" s="134"/>
      <c r="Q82" s="69">
        <f>(CLIN2_Labour102[[#This Row],[Extended cost]]+CLIN2_Labour102[[#This Row],[Expat Allowance (ONLY if applicable)]])*$V$2</f>
        <v>0</v>
      </c>
      <c r="R82" s="69">
        <f>CLIN2_Labour102[[#This Row],[Extended cost]]+CLIN2_Labour102[[#This Row],[Expat Allowance (ONLY if applicable)]]+CLIN2_Labour102[[#This Row],[Profit ]]</f>
        <v>0</v>
      </c>
    </row>
    <row r="83" spans="2:19" x14ac:dyDescent="0.25">
      <c r="B83" s="315" t="s">
        <v>264</v>
      </c>
      <c r="C83" s="136" t="s">
        <v>2226</v>
      </c>
      <c r="D83" s="37"/>
      <c r="J83" s="5"/>
      <c r="K83" s="5"/>
      <c r="L83" s="5"/>
      <c r="M83" s="5"/>
      <c r="N83" s="5"/>
      <c r="O83" s="133">
        <f>SUMPRODUCT(CLIN2_Labour102[[#This Row],[Man-Days
2021]:[Man-Days
2025]],CLIN2_Labour102[[#This Row],[Lab-rate
2021]:[Lab-rate
2025]])</f>
        <v>0</v>
      </c>
      <c r="P83" s="134"/>
      <c r="Q83" s="69">
        <f>(CLIN2_Labour102[[#This Row],[Extended cost]]+CLIN2_Labour102[[#This Row],[Expat Allowance (ONLY if applicable)]])*$V$2</f>
        <v>0</v>
      </c>
      <c r="R83" s="69">
        <f>CLIN2_Labour102[[#This Row],[Extended cost]]+CLIN2_Labour102[[#This Row],[Expat Allowance (ONLY if applicable)]]+CLIN2_Labour102[[#This Row],[Profit ]]</f>
        <v>0</v>
      </c>
    </row>
    <row r="84" spans="2:19" x14ac:dyDescent="0.25">
      <c r="B84" s="315" t="s">
        <v>266</v>
      </c>
      <c r="C84" s="136" t="s">
        <v>2226</v>
      </c>
      <c r="D84" s="161"/>
      <c r="J84" s="221"/>
      <c r="K84" s="221"/>
      <c r="L84" s="221"/>
      <c r="M84" s="221"/>
      <c r="N84" s="221"/>
      <c r="O84" s="133">
        <f>SUMPRODUCT(CLIN2_Labour102[[#This Row],[Man-Days
2021]:[Man-Days
2025]],CLIN2_Labour102[[#This Row],[Lab-rate
2021]:[Lab-rate
2025]])</f>
        <v>0</v>
      </c>
      <c r="P84" s="222"/>
      <c r="Q84" s="69">
        <f>(CLIN2_Labour102[[#This Row],[Extended cost]]+CLIN2_Labour102[[#This Row],[Expat Allowance (ONLY if applicable)]])*$V$2</f>
        <v>0</v>
      </c>
      <c r="R84" s="69">
        <f>CLIN2_Labour102[[#This Row],[Extended cost]]+CLIN2_Labour102[[#This Row],[Expat Allowance (ONLY if applicable)]]+CLIN2_Labour102[[#This Row],[Profit ]]</f>
        <v>0</v>
      </c>
      <c r="S84" s="166"/>
    </row>
    <row r="85" spans="2:19" x14ac:dyDescent="0.25">
      <c r="B85" s="315" t="s">
        <v>267</v>
      </c>
      <c r="C85" s="136" t="s">
        <v>2226</v>
      </c>
      <c r="D85" s="161"/>
      <c r="J85" s="221"/>
      <c r="K85" s="221"/>
      <c r="L85" s="221"/>
      <c r="M85" s="221"/>
      <c r="N85" s="221"/>
      <c r="O85" s="133">
        <f>SUMPRODUCT(CLIN2_Labour102[[#This Row],[Man-Days
2021]:[Man-Days
2025]],CLIN2_Labour102[[#This Row],[Lab-rate
2021]:[Lab-rate
2025]])</f>
        <v>0</v>
      </c>
      <c r="P85" s="222"/>
      <c r="Q85" s="69">
        <f>(CLIN2_Labour102[[#This Row],[Extended cost]]+CLIN2_Labour102[[#This Row],[Expat Allowance (ONLY if applicable)]])*$V$2</f>
        <v>0</v>
      </c>
      <c r="R85" s="69">
        <f>CLIN2_Labour102[[#This Row],[Extended cost]]+CLIN2_Labour102[[#This Row],[Expat Allowance (ONLY if applicable)]]+CLIN2_Labour102[[#This Row],[Profit ]]</f>
        <v>0</v>
      </c>
      <c r="S85" s="166"/>
    </row>
    <row r="86" spans="2:19" x14ac:dyDescent="0.25">
      <c r="B86" s="315" t="s">
        <v>270</v>
      </c>
      <c r="C86" s="136" t="s">
        <v>2226</v>
      </c>
      <c r="D86" s="161"/>
      <c r="J86" s="221"/>
      <c r="K86" s="221"/>
      <c r="L86" s="221"/>
      <c r="M86" s="221"/>
      <c r="N86" s="221"/>
      <c r="O86" s="133">
        <f>SUMPRODUCT(CLIN2_Labour102[[#This Row],[Man-Days
2021]:[Man-Days
2025]],CLIN2_Labour102[[#This Row],[Lab-rate
2021]:[Lab-rate
2025]])</f>
        <v>0</v>
      </c>
      <c r="P86" s="222"/>
      <c r="Q86" s="69">
        <f>(CLIN2_Labour102[[#This Row],[Extended cost]]+CLIN2_Labour102[[#This Row],[Expat Allowance (ONLY if applicable)]])*$V$2</f>
        <v>0</v>
      </c>
      <c r="R86" s="69">
        <f>CLIN2_Labour102[[#This Row],[Extended cost]]+CLIN2_Labour102[[#This Row],[Expat Allowance (ONLY if applicable)]]+CLIN2_Labour102[[#This Row],[Profit ]]</f>
        <v>0</v>
      </c>
      <c r="S86" s="166"/>
    </row>
    <row r="87" spans="2:19" x14ac:dyDescent="0.25">
      <c r="B87" s="315" t="s">
        <v>272</v>
      </c>
      <c r="C87" s="136" t="s">
        <v>2226</v>
      </c>
      <c r="D87" s="161"/>
      <c r="J87" s="221"/>
      <c r="K87" s="221"/>
      <c r="L87" s="221"/>
      <c r="M87" s="221"/>
      <c r="N87" s="221"/>
      <c r="O87" s="133">
        <f>SUMPRODUCT(CLIN2_Labour102[[#This Row],[Man-Days
2021]:[Man-Days
2025]],CLIN2_Labour102[[#This Row],[Lab-rate
2021]:[Lab-rate
2025]])</f>
        <v>0</v>
      </c>
      <c r="P87" s="222"/>
      <c r="Q87" s="69">
        <f>(CLIN2_Labour102[[#This Row],[Extended cost]]+CLIN2_Labour102[[#This Row],[Expat Allowance (ONLY if applicable)]])*$V$2</f>
        <v>0</v>
      </c>
      <c r="R87" s="69">
        <f>CLIN2_Labour102[[#This Row],[Extended cost]]+CLIN2_Labour102[[#This Row],[Expat Allowance (ONLY if applicable)]]+CLIN2_Labour102[[#This Row],[Profit ]]</f>
        <v>0</v>
      </c>
      <c r="S87" s="166"/>
    </row>
    <row r="88" spans="2:19" x14ac:dyDescent="0.25">
      <c r="B88" s="315" t="s">
        <v>274</v>
      </c>
      <c r="C88" s="136" t="s">
        <v>2226</v>
      </c>
      <c r="D88" s="161"/>
      <c r="J88" s="221"/>
      <c r="K88" s="221"/>
      <c r="L88" s="221"/>
      <c r="M88" s="221"/>
      <c r="N88" s="221"/>
      <c r="O88" s="133">
        <f>SUMPRODUCT(CLIN2_Labour102[[#This Row],[Man-Days
2021]:[Man-Days
2025]],CLIN2_Labour102[[#This Row],[Lab-rate
2021]:[Lab-rate
2025]])</f>
        <v>0</v>
      </c>
      <c r="P88" s="222"/>
      <c r="Q88" s="69">
        <f>(CLIN2_Labour102[[#This Row],[Extended cost]]+CLIN2_Labour102[[#This Row],[Expat Allowance (ONLY if applicable)]])*$V$2</f>
        <v>0</v>
      </c>
      <c r="R88" s="69">
        <f>CLIN2_Labour102[[#This Row],[Extended cost]]+CLIN2_Labour102[[#This Row],[Expat Allowance (ONLY if applicable)]]+CLIN2_Labour102[[#This Row],[Profit ]]</f>
        <v>0</v>
      </c>
      <c r="S88" s="166"/>
    </row>
    <row r="89" spans="2:19" x14ac:dyDescent="0.25">
      <c r="B89" s="315" t="s">
        <v>276</v>
      </c>
      <c r="C89" s="136" t="s">
        <v>2226</v>
      </c>
      <c r="D89" s="161"/>
      <c r="J89" s="221"/>
      <c r="K89" s="221"/>
      <c r="L89" s="221"/>
      <c r="M89" s="221"/>
      <c r="N89" s="221"/>
      <c r="O89" s="133">
        <f>SUMPRODUCT(CLIN2_Labour102[[#This Row],[Man-Days
2021]:[Man-Days
2025]],CLIN2_Labour102[[#This Row],[Lab-rate
2021]:[Lab-rate
2025]])</f>
        <v>0</v>
      </c>
      <c r="P89" s="222"/>
      <c r="Q89" s="69">
        <f>(CLIN2_Labour102[[#This Row],[Extended cost]]+CLIN2_Labour102[[#This Row],[Expat Allowance (ONLY if applicable)]])*$V$2</f>
        <v>0</v>
      </c>
      <c r="R89" s="69">
        <f>CLIN2_Labour102[[#This Row],[Extended cost]]+CLIN2_Labour102[[#This Row],[Expat Allowance (ONLY if applicable)]]+CLIN2_Labour102[[#This Row],[Profit ]]</f>
        <v>0</v>
      </c>
      <c r="S89" s="166"/>
    </row>
    <row r="90" spans="2:19" x14ac:dyDescent="0.25">
      <c r="B90" s="315" t="s">
        <v>278</v>
      </c>
      <c r="C90" s="136" t="s">
        <v>2226</v>
      </c>
      <c r="D90" s="161"/>
      <c r="J90" s="221"/>
      <c r="K90" s="221"/>
      <c r="L90" s="221"/>
      <c r="M90" s="221"/>
      <c r="N90" s="221"/>
      <c r="O90" s="133">
        <f>SUMPRODUCT(CLIN2_Labour102[[#This Row],[Man-Days
2021]:[Man-Days
2025]],CLIN2_Labour102[[#This Row],[Lab-rate
2021]:[Lab-rate
2025]])</f>
        <v>0</v>
      </c>
      <c r="P90" s="222"/>
      <c r="Q90" s="69">
        <f>(CLIN2_Labour102[[#This Row],[Extended cost]]+CLIN2_Labour102[[#This Row],[Expat Allowance (ONLY if applicable)]])*$V$2</f>
        <v>0</v>
      </c>
      <c r="R90" s="69">
        <f>CLIN2_Labour102[[#This Row],[Extended cost]]+CLIN2_Labour102[[#This Row],[Expat Allowance (ONLY if applicable)]]+CLIN2_Labour102[[#This Row],[Profit ]]</f>
        <v>0</v>
      </c>
      <c r="S90" s="166"/>
    </row>
    <row r="91" spans="2:19" x14ac:dyDescent="0.25">
      <c r="B91" s="315" t="s">
        <v>280</v>
      </c>
      <c r="C91" s="136" t="s">
        <v>2226</v>
      </c>
      <c r="D91" s="161"/>
      <c r="J91" s="221"/>
      <c r="K91" s="221"/>
      <c r="L91" s="221"/>
      <c r="M91" s="221"/>
      <c r="N91" s="221"/>
      <c r="O91" s="133">
        <f>SUMPRODUCT(CLIN2_Labour102[[#This Row],[Man-Days
2021]:[Man-Days
2025]],CLIN2_Labour102[[#This Row],[Lab-rate
2021]:[Lab-rate
2025]])</f>
        <v>0</v>
      </c>
      <c r="P91" s="222"/>
      <c r="Q91" s="69">
        <f>(CLIN2_Labour102[[#This Row],[Extended cost]]+CLIN2_Labour102[[#This Row],[Expat Allowance (ONLY if applicable)]])*$V$2</f>
        <v>0</v>
      </c>
      <c r="R91" s="69">
        <f>CLIN2_Labour102[[#This Row],[Extended cost]]+CLIN2_Labour102[[#This Row],[Expat Allowance (ONLY if applicable)]]+CLIN2_Labour102[[#This Row],[Profit ]]</f>
        <v>0</v>
      </c>
      <c r="S91" s="166"/>
    </row>
    <row r="92" spans="2:19" x14ac:dyDescent="0.25">
      <c r="B92" s="315" t="s">
        <v>282</v>
      </c>
      <c r="C92" s="136" t="s">
        <v>2226</v>
      </c>
      <c r="D92" s="161"/>
      <c r="J92" s="221"/>
      <c r="K92" s="221"/>
      <c r="L92" s="221"/>
      <c r="M92" s="221"/>
      <c r="N92" s="221"/>
      <c r="O92" s="133">
        <f>SUMPRODUCT(CLIN2_Labour102[[#This Row],[Man-Days
2021]:[Man-Days
2025]],CLIN2_Labour102[[#This Row],[Lab-rate
2021]:[Lab-rate
2025]])</f>
        <v>0</v>
      </c>
      <c r="P92" s="222"/>
      <c r="Q92" s="69">
        <f>(CLIN2_Labour102[[#This Row],[Extended cost]]+CLIN2_Labour102[[#This Row],[Expat Allowance (ONLY if applicable)]])*$V$2</f>
        <v>0</v>
      </c>
      <c r="R92" s="69">
        <f>CLIN2_Labour102[[#This Row],[Extended cost]]+CLIN2_Labour102[[#This Row],[Expat Allowance (ONLY if applicable)]]+CLIN2_Labour102[[#This Row],[Profit ]]</f>
        <v>0</v>
      </c>
      <c r="S92" s="166"/>
    </row>
    <row r="93" spans="2:19" x14ac:dyDescent="0.25">
      <c r="B93" s="315" t="s">
        <v>284</v>
      </c>
      <c r="C93" s="136" t="s">
        <v>2226</v>
      </c>
      <c r="D93" s="161"/>
      <c r="J93" s="221"/>
      <c r="K93" s="221"/>
      <c r="L93" s="221"/>
      <c r="M93" s="221"/>
      <c r="N93" s="221"/>
      <c r="O93" s="133">
        <f>SUMPRODUCT(CLIN2_Labour102[[#This Row],[Man-Days
2021]:[Man-Days
2025]],CLIN2_Labour102[[#This Row],[Lab-rate
2021]:[Lab-rate
2025]])</f>
        <v>0</v>
      </c>
      <c r="P93" s="222"/>
      <c r="Q93" s="69">
        <f>(CLIN2_Labour102[[#This Row],[Extended cost]]+CLIN2_Labour102[[#This Row],[Expat Allowance (ONLY if applicable)]])*$V$2</f>
        <v>0</v>
      </c>
      <c r="R93" s="69">
        <f>CLIN2_Labour102[[#This Row],[Extended cost]]+CLIN2_Labour102[[#This Row],[Expat Allowance (ONLY if applicable)]]+CLIN2_Labour102[[#This Row],[Profit ]]</f>
        <v>0</v>
      </c>
      <c r="S93" s="166"/>
    </row>
    <row r="94" spans="2:19" x14ac:dyDescent="0.25">
      <c r="B94" s="315" t="s">
        <v>287</v>
      </c>
      <c r="C94" s="136" t="s">
        <v>2226</v>
      </c>
      <c r="D94" s="161"/>
      <c r="J94" s="221"/>
      <c r="K94" s="221"/>
      <c r="L94" s="221"/>
      <c r="M94" s="221"/>
      <c r="N94" s="221"/>
      <c r="O94" s="133">
        <f>SUMPRODUCT(CLIN2_Labour102[[#This Row],[Man-Days
2021]:[Man-Days
2025]],CLIN2_Labour102[[#This Row],[Lab-rate
2021]:[Lab-rate
2025]])</f>
        <v>0</v>
      </c>
      <c r="P94" s="222"/>
      <c r="Q94" s="69">
        <f>(CLIN2_Labour102[[#This Row],[Extended cost]]+CLIN2_Labour102[[#This Row],[Expat Allowance (ONLY if applicable)]])*$V$2</f>
        <v>0</v>
      </c>
      <c r="R94" s="69">
        <f>CLIN2_Labour102[[#This Row],[Extended cost]]+CLIN2_Labour102[[#This Row],[Expat Allowance (ONLY if applicable)]]+CLIN2_Labour102[[#This Row],[Profit ]]</f>
        <v>0</v>
      </c>
      <c r="S94" s="166"/>
    </row>
    <row r="95" spans="2:19" x14ac:dyDescent="0.25">
      <c r="B95" s="315" t="s">
        <v>290</v>
      </c>
      <c r="C95" s="136" t="s">
        <v>2226</v>
      </c>
      <c r="D95" s="161"/>
      <c r="J95" s="221"/>
      <c r="K95" s="221"/>
      <c r="L95" s="221"/>
      <c r="M95" s="221"/>
      <c r="N95" s="221"/>
      <c r="O95" s="133">
        <f>SUMPRODUCT(CLIN2_Labour102[[#This Row],[Man-Days
2021]:[Man-Days
2025]],CLIN2_Labour102[[#This Row],[Lab-rate
2021]:[Lab-rate
2025]])</f>
        <v>0</v>
      </c>
      <c r="P95" s="222"/>
      <c r="Q95" s="69">
        <f>(CLIN2_Labour102[[#This Row],[Extended cost]]+CLIN2_Labour102[[#This Row],[Expat Allowance (ONLY if applicable)]])*$V$2</f>
        <v>0</v>
      </c>
      <c r="R95" s="69">
        <f>CLIN2_Labour102[[#This Row],[Extended cost]]+CLIN2_Labour102[[#This Row],[Expat Allowance (ONLY if applicable)]]+CLIN2_Labour102[[#This Row],[Profit ]]</f>
        <v>0</v>
      </c>
      <c r="S95" s="166"/>
    </row>
    <row r="96" spans="2:19" x14ac:dyDescent="0.25">
      <c r="B96" s="315" t="s">
        <v>292</v>
      </c>
      <c r="C96" s="136" t="s">
        <v>2226</v>
      </c>
      <c r="D96" s="161"/>
      <c r="J96" s="221"/>
      <c r="K96" s="221"/>
      <c r="L96" s="221"/>
      <c r="M96" s="221"/>
      <c r="N96" s="221"/>
      <c r="O96" s="133">
        <f>SUMPRODUCT(CLIN2_Labour102[[#This Row],[Man-Days
2021]:[Man-Days
2025]],CLIN2_Labour102[[#This Row],[Lab-rate
2021]:[Lab-rate
2025]])</f>
        <v>0</v>
      </c>
      <c r="P96" s="222"/>
      <c r="Q96" s="69">
        <f>(CLIN2_Labour102[[#This Row],[Extended cost]]+CLIN2_Labour102[[#This Row],[Expat Allowance (ONLY if applicable)]])*$V$2</f>
        <v>0</v>
      </c>
      <c r="R96" s="69">
        <f>CLIN2_Labour102[[#This Row],[Extended cost]]+CLIN2_Labour102[[#This Row],[Expat Allowance (ONLY if applicable)]]+CLIN2_Labour102[[#This Row],[Profit ]]</f>
        <v>0</v>
      </c>
      <c r="S96" s="166"/>
    </row>
    <row r="97" spans="2:19" x14ac:dyDescent="0.25">
      <c r="B97" s="315" t="s">
        <v>294</v>
      </c>
      <c r="C97" s="136" t="s">
        <v>2226</v>
      </c>
      <c r="D97" s="161"/>
      <c r="J97" s="221"/>
      <c r="K97" s="221"/>
      <c r="L97" s="221"/>
      <c r="M97" s="221"/>
      <c r="N97" s="221"/>
      <c r="O97" s="133">
        <f>SUMPRODUCT(CLIN2_Labour102[[#This Row],[Man-Days
2021]:[Man-Days
2025]],CLIN2_Labour102[[#This Row],[Lab-rate
2021]:[Lab-rate
2025]])</f>
        <v>0</v>
      </c>
      <c r="P97" s="222"/>
      <c r="Q97" s="69">
        <f>(CLIN2_Labour102[[#This Row],[Extended cost]]+CLIN2_Labour102[[#This Row],[Expat Allowance (ONLY if applicable)]])*$V$2</f>
        <v>0</v>
      </c>
      <c r="R97" s="69">
        <f>CLIN2_Labour102[[#This Row],[Extended cost]]+CLIN2_Labour102[[#This Row],[Expat Allowance (ONLY if applicable)]]+CLIN2_Labour102[[#This Row],[Profit ]]</f>
        <v>0</v>
      </c>
      <c r="S97" s="166"/>
    </row>
    <row r="98" spans="2:19" x14ac:dyDescent="0.25">
      <c r="B98" s="315" t="s">
        <v>297</v>
      </c>
      <c r="C98" s="136" t="s">
        <v>2226</v>
      </c>
      <c r="D98" s="161"/>
      <c r="J98" s="221"/>
      <c r="K98" s="221"/>
      <c r="L98" s="221"/>
      <c r="M98" s="221"/>
      <c r="N98" s="221"/>
      <c r="O98" s="133">
        <f>SUMPRODUCT(CLIN2_Labour102[[#This Row],[Man-Days
2021]:[Man-Days
2025]],CLIN2_Labour102[[#This Row],[Lab-rate
2021]:[Lab-rate
2025]])</f>
        <v>0</v>
      </c>
      <c r="P98" s="222"/>
      <c r="Q98" s="69">
        <f>(CLIN2_Labour102[[#This Row],[Extended cost]]+CLIN2_Labour102[[#This Row],[Expat Allowance (ONLY if applicable)]])*$V$2</f>
        <v>0</v>
      </c>
      <c r="R98" s="69">
        <f>CLIN2_Labour102[[#This Row],[Extended cost]]+CLIN2_Labour102[[#This Row],[Expat Allowance (ONLY if applicable)]]+CLIN2_Labour102[[#This Row],[Profit ]]</f>
        <v>0</v>
      </c>
      <c r="S98" s="166"/>
    </row>
    <row r="99" spans="2:19" x14ac:dyDescent="0.25">
      <c r="B99" s="315" t="s">
        <v>299</v>
      </c>
      <c r="C99" s="136" t="s">
        <v>2226</v>
      </c>
      <c r="D99" s="161"/>
      <c r="J99" s="221"/>
      <c r="K99" s="221"/>
      <c r="L99" s="221"/>
      <c r="M99" s="221"/>
      <c r="N99" s="221"/>
      <c r="O99" s="133">
        <f>SUMPRODUCT(CLIN2_Labour102[[#This Row],[Man-Days
2021]:[Man-Days
2025]],CLIN2_Labour102[[#This Row],[Lab-rate
2021]:[Lab-rate
2025]])</f>
        <v>0</v>
      </c>
      <c r="P99" s="222"/>
      <c r="Q99" s="69">
        <f>(CLIN2_Labour102[[#This Row],[Extended cost]]+CLIN2_Labour102[[#This Row],[Expat Allowance (ONLY if applicable)]])*$V$2</f>
        <v>0</v>
      </c>
      <c r="R99" s="69">
        <f>CLIN2_Labour102[[#This Row],[Extended cost]]+CLIN2_Labour102[[#This Row],[Expat Allowance (ONLY if applicable)]]+CLIN2_Labour102[[#This Row],[Profit ]]</f>
        <v>0</v>
      </c>
      <c r="S99" s="166"/>
    </row>
    <row r="100" spans="2:19" x14ac:dyDescent="0.25">
      <c r="B100" s="315" t="s">
        <v>300</v>
      </c>
      <c r="C100" s="136" t="s">
        <v>2226</v>
      </c>
      <c r="D100" s="161"/>
      <c r="J100" s="221"/>
      <c r="K100" s="221"/>
      <c r="L100" s="221"/>
      <c r="M100" s="221"/>
      <c r="N100" s="221"/>
      <c r="O100" s="133">
        <f>SUMPRODUCT(CLIN2_Labour102[[#This Row],[Man-Days
2021]:[Man-Days
2025]],CLIN2_Labour102[[#This Row],[Lab-rate
2021]:[Lab-rate
2025]])</f>
        <v>0</v>
      </c>
      <c r="P100" s="222"/>
      <c r="Q100" s="69">
        <f>(CLIN2_Labour102[[#This Row],[Extended cost]]+CLIN2_Labour102[[#This Row],[Expat Allowance (ONLY if applicable)]])*$V$2</f>
        <v>0</v>
      </c>
      <c r="R100" s="69">
        <f>CLIN2_Labour102[[#This Row],[Extended cost]]+CLIN2_Labour102[[#This Row],[Expat Allowance (ONLY if applicable)]]+CLIN2_Labour102[[#This Row],[Profit ]]</f>
        <v>0</v>
      </c>
      <c r="S100" s="166"/>
    </row>
    <row r="101" spans="2:19" x14ac:dyDescent="0.25">
      <c r="B101" s="315" t="s">
        <v>301</v>
      </c>
      <c r="C101" s="136" t="s">
        <v>2226</v>
      </c>
      <c r="D101" s="161"/>
      <c r="J101" s="221"/>
      <c r="K101" s="221"/>
      <c r="L101" s="221"/>
      <c r="M101" s="221"/>
      <c r="N101" s="221"/>
      <c r="O101" s="133">
        <f>SUMPRODUCT(CLIN2_Labour102[[#This Row],[Man-Days
2021]:[Man-Days
2025]],CLIN2_Labour102[[#This Row],[Lab-rate
2021]:[Lab-rate
2025]])</f>
        <v>0</v>
      </c>
      <c r="P101" s="222"/>
      <c r="Q101" s="69">
        <f>(CLIN2_Labour102[[#This Row],[Extended cost]]+CLIN2_Labour102[[#This Row],[Expat Allowance (ONLY if applicable)]])*$V$2</f>
        <v>0</v>
      </c>
      <c r="R101" s="69">
        <f>CLIN2_Labour102[[#This Row],[Extended cost]]+CLIN2_Labour102[[#This Row],[Expat Allowance (ONLY if applicable)]]+CLIN2_Labour102[[#This Row],[Profit ]]</f>
        <v>0</v>
      </c>
      <c r="S101" s="166"/>
    </row>
    <row r="102" spans="2:19" x14ac:dyDescent="0.25">
      <c r="B102" s="315" t="s">
        <v>303</v>
      </c>
      <c r="C102" s="136" t="s">
        <v>2226</v>
      </c>
      <c r="D102" s="161"/>
      <c r="J102" s="221"/>
      <c r="K102" s="221"/>
      <c r="L102" s="221"/>
      <c r="M102" s="221"/>
      <c r="N102" s="221"/>
      <c r="O102" s="133">
        <f>SUMPRODUCT(CLIN2_Labour102[[#This Row],[Man-Days
2021]:[Man-Days
2025]],CLIN2_Labour102[[#This Row],[Lab-rate
2021]:[Lab-rate
2025]])</f>
        <v>0</v>
      </c>
      <c r="P102" s="222"/>
      <c r="Q102" s="69">
        <f>(CLIN2_Labour102[[#This Row],[Extended cost]]+CLIN2_Labour102[[#This Row],[Expat Allowance (ONLY if applicable)]])*$V$2</f>
        <v>0</v>
      </c>
      <c r="R102" s="69">
        <f>CLIN2_Labour102[[#This Row],[Extended cost]]+CLIN2_Labour102[[#This Row],[Expat Allowance (ONLY if applicable)]]+CLIN2_Labour102[[#This Row],[Profit ]]</f>
        <v>0</v>
      </c>
      <c r="S102" s="166"/>
    </row>
    <row r="103" spans="2:19" x14ac:dyDescent="0.25">
      <c r="B103" s="315" t="s">
        <v>309</v>
      </c>
      <c r="C103" s="136" t="s">
        <v>2226</v>
      </c>
      <c r="D103" s="161"/>
      <c r="J103" s="221"/>
      <c r="K103" s="221"/>
      <c r="L103" s="221"/>
      <c r="M103" s="221"/>
      <c r="N103" s="221"/>
      <c r="O103" s="133">
        <f>SUMPRODUCT(CLIN2_Labour102[[#This Row],[Man-Days
2021]:[Man-Days
2025]],CLIN2_Labour102[[#This Row],[Lab-rate
2021]:[Lab-rate
2025]])</f>
        <v>0</v>
      </c>
      <c r="P103" s="222"/>
      <c r="Q103" s="69">
        <f>(CLIN2_Labour102[[#This Row],[Extended cost]]+CLIN2_Labour102[[#This Row],[Expat Allowance (ONLY if applicable)]])*$V$2</f>
        <v>0</v>
      </c>
      <c r="R103" s="69">
        <f>CLIN2_Labour102[[#This Row],[Extended cost]]+CLIN2_Labour102[[#This Row],[Expat Allowance (ONLY if applicable)]]+CLIN2_Labour102[[#This Row],[Profit ]]</f>
        <v>0</v>
      </c>
      <c r="S103" s="166"/>
    </row>
    <row r="104" spans="2:19" x14ac:dyDescent="0.25">
      <c r="B104" s="315" t="s">
        <v>312</v>
      </c>
      <c r="C104" s="136" t="s">
        <v>2226</v>
      </c>
      <c r="D104" s="37"/>
      <c r="J104" s="5"/>
      <c r="K104" s="5"/>
      <c r="L104" s="5"/>
      <c r="M104" s="5"/>
      <c r="N104" s="5"/>
      <c r="O104" s="133">
        <f>SUMPRODUCT(CLIN2_Labour102[[#This Row],[Man-Days
2021]:[Man-Days
2025]],CLIN2_Labour102[[#This Row],[Lab-rate
2021]:[Lab-rate
2025]])</f>
        <v>0</v>
      </c>
      <c r="P104" s="134"/>
      <c r="Q104" s="69">
        <f>(CLIN2_Labour102[[#This Row],[Extended cost]]+CLIN2_Labour102[[#This Row],[Expat Allowance (ONLY if applicable)]])*$V$2</f>
        <v>0</v>
      </c>
      <c r="R104" s="69">
        <f>CLIN2_Labour102[[#This Row],[Extended cost]]+CLIN2_Labour102[[#This Row],[Expat Allowance (ONLY if applicable)]]+CLIN2_Labour102[[#This Row],[Profit ]]</f>
        <v>0</v>
      </c>
    </row>
    <row r="105" spans="2:19" x14ac:dyDescent="0.25">
      <c r="B105" s="315" t="s">
        <v>313</v>
      </c>
      <c r="C105" s="136" t="s">
        <v>2226</v>
      </c>
      <c r="D105" s="37"/>
      <c r="J105" s="5"/>
      <c r="K105" s="5"/>
      <c r="L105" s="5"/>
      <c r="M105" s="5"/>
      <c r="N105" s="5"/>
      <c r="O105" s="133">
        <f>SUMPRODUCT(CLIN2_Labour102[[#This Row],[Man-Days
2021]:[Man-Days
2025]],CLIN2_Labour102[[#This Row],[Lab-rate
2021]:[Lab-rate
2025]])</f>
        <v>0</v>
      </c>
      <c r="P105" s="134"/>
      <c r="Q105" s="69">
        <f>(CLIN2_Labour102[[#This Row],[Extended cost]]+CLIN2_Labour102[[#This Row],[Expat Allowance (ONLY if applicable)]])*$V$2</f>
        <v>0</v>
      </c>
      <c r="R105" s="69">
        <f>CLIN2_Labour102[[#This Row],[Extended cost]]+CLIN2_Labour102[[#This Row],[Expat Allowance (ONLY if applicable)]]+CLIN2_Labour102[[#This Row],[Profit ]]</f>
        <v>0</v>
      </c>
    </row>
    <row r="106" spans="2:19" x14ac:dyDescent="0.25">
      <c r="B106" s="315" t="s">
        <v>314</v>
      </c>
      <c r="C106" s="136" t="s">
        <v>2226</v>
      </c>
      <c r="D106" s="37"/>
      <c r="J106" s="5"/>
      <c r="K106" s="5"/>
      <c r="L106" s="5"/>
      <c r="M106" s="5"/>
      <c r="N106" s="5"/>
      <c r="O106" s="133">
        <f>SUMPRODUCT(CLIN2_Labour102[[#This Row],[Man-Days
2021]:[Man-Days
2025]],CLIN2_Labour102[[#This Row],[Lab-rate
2021]:[Lab-rate
2025]])</f>
        <v>0</v>
      </c>
      <c r="P106" s="134"/>
      <c r="Q106" s="69">
        <f>(CLIN2_Labour102[[#This Row],[Extended cost]]+CLIN2_Labour102[[#This Row],[Expat Allowance (ONLY if applicable)]])*$V$2</f>
        <v>0</v>
      </c>
      <c r="R106" s="69">
        <f>CLIN2_Labour102[[#This Row],[Extended cost]]+CLIN2_Labour102[[#This Row],[Expat Allowance (ONLY if applicable)]]+CLIN2_Labour102[[#This Row],[Profit ]]</f>
        <v>0</v>
      </c>
    </row>
    <row r="107" spans="2:19" x14ac:dyDescent="0.25">
      <c r="B107" s="315" t="s">
        <v>316</v>
      </c>
      <c r="C107" s="136" t="s">
        <v>2226</v>
      </c>
      <c r="D107" s="37"/>
      <c r="J107" s="5"/>
      <c r="K107" s="5"/>
      <c r="L107" s="5"/>
      <c r="M107" s="5"/>
      <c r="N107" s="5"/>
      <c r="O107" s="133">
        <f>SUMPRODUCT(CLIN2_Labour102[[#This Row],[Man-Days
2021]:[Man-Days
2025]],CLIN2_Labour102[[#This Row],[Lab-rate
2021]:[Lab-rate
2025]])</f>
        <v>0</v>
      </c>
      <c r="P107" s="134"/>
      <c r="Q107" s="69">
        <f>(CLIN2_Labour102[[#This Row],[Extended cost]]+CLIN2_Labour102[[#This Row],[Expat Allowance (ONLY if applicable)]])*$V$2</f>
        <v>0</v>
      </c>
      <c r="R107" s="69">
        <f>CLIN2_Labour102[[#This Row],[Extended cost]]+CLIN2_Labour102[[#This Row],[Expat Allowance (ONLY if applicable)]]+CLIN2_Labour102[[#This Row],[Profit ]]</f>
        <v>0</v>
      </c>
    </row>
    <row r="108" spans="2:19" x14ac:dyDescent="0.25">
      <c r="B108" s="315" t="s">
        <v>319</v>
      </c>
      <c r="C108" s="136" t="s">
        <v>2226</v>
      </c>
      <c r="D108" s="37"/>
      <c r="J108" s="5"/>
      <c r="K108" s="5"/>
      <c r="L108" s="5"/>
      <c r="M108" s="5"/>
      <c r="N108" s="5"/>
      <c r="O108" s="133">
        <f>SUMPRODUCT(CLIN2_Labour102[[#This Row],[Man-Days
2021]:[Man-Days
2025]],CLIN2_Labour102[[#This Row],[Lab-rate
2021]:[Lab-rate
2025]])</f>
        <v>0</v>
      </c>
      <c r="P108" s="134"/>
      <c r="Q108" s="69">
        <f>(CLIN2_Labour102[[#This Row],[Extended cost]]+CLIN2_Labour102[[#This Row],[Expat Allowance (ONLY if applicable)]])*$V$2</f>
        <v>0</v>
      </c>
      <c r="R108" s="69">
        <f>CLIN2_Labour102[[#This Row],[Extended cost]]+CLIN2_Labour102[[#This Row],[Expat Allowance (ONLY if applicable)]]+CLIN2_Labour102[[#This Row],[Profit ]]</f>
        <v>0</v>
      </c>
    </row>
    <row r="109" spans="2:19" x14ac:dyDescent="0.25">
      <c r="B109" s="315" t="s">
        <v>320</v>
      </c>
      <c r="C109" s="136" t="s">
        <v>2226</v>
      </c>
      <c r="D109" s="37"/>
      <c r="J109" s="5"/>
      <c r="K109" s="5"/>
      <c r="L109" s="5"/>
      <c r="M109" s="5"/>
      <c r="N109" s="5"/>
      <c r="O109" s="133">
        <f>SUMPRODUCT(CLIN2_Labour102[[#This Row],[Man-Days
2021]:[Man-Days
2025]],CLIN2_Labour102[[#This Row],[Lab-rate
2021]:[Lab-rate
2025]])</f>
        <v>0</v>
      </c>
      <c r="P109" s="134"/>
      <c r="Q109" s="69">
        <f>(CLIN2_Labour102[[#This Row],[Extended cost]]+CLIN2_Labour102[[#This Row],[Expat Allowance (ONLY if applicable)]])*$V$2</f>
        <v>0</v>
      </c>
      <c r="R109" s="69">
        <f>CLIN2_Labour102[[#This Row],[Extended cost]]+CLIN2_Labour102[[#This Row],[Expat Allowance (ONLY if applicable)]]+CLIN2_Labour102[[#This Row],[Profit ]]</f>
        <v>0</v>
      </c>
    </row>
    <row r="110" spans="2:19" x14ac:dyDescent="0.25">
      <c r="B110" s="315" t="s">
        <v>321</v>
      </c>
      <c r="C110" s="136" t="s">
        <v>2226</v>
      </c>
      <c r="D110" s="37"/>
      <c r="J110" s="5"/>
      <c r="K110" s="5"/>
      <c r="L110" s="5"/>
      <c r="M110" s="5"/>
      <c r="N110" s="5"/>
      <c r="O110" s="133">
        <f>SUMPRODUCT(CLIN2_Labour102[[#This Row],[Man-Days
2021]:[Man-Days
2025]],CLIN2_Labour102[[#This Row],[Lab-rate
2021]:[Lab-rate
2025]])</f>
        <v>0</v>
      </c>
      <c r="P110" s="134"/>
      <c r="Q110" s="69">
        <f>(CLIN2_Labour102[[#This Row],[Extended cost]]+CLIN2_Labour102[[#This Row],[Expat Allowance (ONLY if applicable)]])*$V$2</f>
        <v>0</v>
      </c>
      <c r="R110" s="69">
        <f>CLIN2_Labour102[[#This Row],[Extended cost]]+CLIN2_Labour102[[#This Row],[Expat Allowance (ONLY if applicable)]]+CLIN2_Labour102[[#This Row],[Profit ]]</f>
        <v>0</v>
      </c>
    </row>
    <row r="111" spans="2:19" x14ac:dyDescent="0.25">
      <c r="B111" s="315" t="s">
        <v>2376</v>
      </c>
      <c r="C111" s="136" t="s">
        <v>2226</v>
      </c>
      <c r="D111" s="37"/>
      <c r="J111" s="5"/>
      <c r="K111" s="5"/>
      <c r="L111" s="5"/>
      <c r="M111" s="5"/>
      <c r="N111" s="5"/>
      <c r="O111" s="133">
        <f>SUMPRODUCT(CLIN2_Labour102[[#This Row],[Man-Days
2021]:[Man-Days
2025]],CLIN2_Labour102[[#This Row],[Lab-rate
2021]:[Lab-rate
2025]])</f>
        <v>0</v>
      </c>
      <c r="P111" s="134"/>
      <c r="Q111" s="69">
        <f>(CLIN2_Labour102[[#This Row],[Extended cost]]+CLIN2_Labour102[[#This Row],[Expat Allowance (ONLY if applicable)]])*$V$2</f>
        <v>0</v>
      </c>
      <c r="R111" s="69">
        <f>CLIN2_Labour102[[#This Row],[Extended cost]]+CLIN2_Labour102[[#This Row],[Expat Allowance (ONLY if applicable)]]+CLIN2_Labour102[[#This Row],[Profit ]]</f>
        <v>0</v>
      </c>
    </row>
    <row r="112" spans="2:19" x14ac:dyDescent="0.25">
      <c r="B112" s="315" t="s">
        <v>2377</v>
      </c>
      <c r="C112" s="136" t="s">
        <v>2226</v>
      </c>
      <c r="D112" s="37"/>
      <c r="J112" s="5"/>
      <c r="K112" s="5"/>
      <c r="L112" s="5"/>
      <c r="M112" s="5"/>
      <c r="N112" s="5"/>
      <c r="O112" s="133">
        <f>SUMPRODUCT(CLIN2_Labour102[[#This Row],[Man-Days
2021]:[Man-Days
2025]],CLIN2_Labour102[[#This Row],[Lab-rate
2021]:[Lab-rate
2025]])</f>
        <v>0</v>
      </c>
      <c r="P112" s="134"/>
      <c r="Q112" s="69">
        <f>(CLIN2_Labour102[[#This Row],[Extended cost]]+CLIN2_Labour102[[#This Row],[Expat Allowance (ONLY if applicable)]])*$V$2</f>
        <v>0</v>
      </c>
      <c r="R112" s="69">
        <f>CLIN2_Labour102[[#This Row],[Extended cost]]+CLIN2_Labour102[[#This Row],[Expat Allowance (ONLY if applicable)]]+CLIN2_Labour102[[#This Row],[Profit ]]</f>
        <v>0</v>
      </c>
    </row>
    <row r="113" spans="2:18" x14ac:dyDescent="0.25">
      <c r="B113" s="315" t="s">
        <v>326</v>
      </c>
      <c r="C113" s="136" t="s">
        <v>2226</v>
      </c>
      <c r="D113" s="37"/>
      <c r="J113" s="5"/>
      <c r="K113" s="5"/>
      <c r="L113" s="5"/>
      <c r="M113" s="5"/>
      <c r="N113" s="5"/>
      <c r="O113" s="133">
        <f>SUMPRODUCT(CLIN2_Labour102[[#This Row],[Man-Days
2021]:[Man-Days
2025]],CLIN2_Labour102[[#This Row],[Lab-rate
2021]:[Lab-rate
2025]])</f>
        <v>0</v>
      </c>
      <c r="P113" s="134"/>
      <c r="Q113" s="69">
        <f>(CLIN2_Labour102[[#This Row],[Extended cost]]+CLIN2_Labour102[[#This Row],[Expat Allowance (ONLY if applicable)]])*$V$2</f>
        <v>0</v>
      </c>
      <c r="R113" s="69">
        <f>CLIN2_Labour102[[#This Row],[Extended cost]]+CLIN2_Labour102[[#This Row],[Expat Allowance (ONLY if applicable)]]+CLIN2_Labour102[[#This Row],[Profit ]]</f>
        <v>0</v>
      </c>
    </row>
    <row r="114" spans="2:18" x14ac:dyDescent="0.25">
      <c r="B114" s="315" t="s">
        <v>328</v>
      </c>
      <c r="C114" s="136" t="s">
        <v>2226</v>
      </c>
      <c r="D114" s="37"/>
      <c r="J114" s="5"/>
      <c r="K114" s="5"/>
      <c r="L114" s="5"/>
      <c r="M114" s="5"/>
      <c r="N114" s="5"/>
      <c r="O114" s="133">
        <f>SUMPRODUCT(CLIN2_Labour102[[#This Row],[Man-Days
2021]:[Man-Days
2025]],CLIN2_Labour102[[#This Row],[Lab-rate
2021]:[Lab-rate
2025]])</f>
        <v>0</v>
      </c>
      <c r="P114" s="134"/>
      <c r="Q114" s="69">
        <f>(CLIN2_Labour102[[#This Row],[Extended cost]]+CLIN2_Labour102[[#This Row],[Expat Allowance (ONLY if applicable)]])*$V$2</f>
        <v>0</v>
      </c>
      <c r="R114" s="69">
        <f>CLIN2_Labour102[[#This Row],[Extended cost]]+CLIN2_Labour102[[#This Row],[Expat Allowance (ONLY if applicable)]]+CLIN2_Labour102[[#This Row],[Profit ]]</f>
        <v>0</v>
      </c>
    </row>
    <row r="115" spans="2:18" x14ac:dyDescent="0.25">
      <c r="B115" s="315" t="s">
        <v>331</v>
      </c>
      <c r="C115" s="136" t="s">
        <v>2226</v>
      </c>
      <c r="D115" s="37"/>
      <c r="J115" s="5"/>
      <c r="K115" s="5"/>
      <c r="L115" s="5"/>
      <c r="M115" s="5"/>
      <c r="N115" s="5"/>
      <c r="O115" s="133">
        <f>SUMPRODUCT(CLIN2_Labour102[[#This Row],[Man-Days
2021]:[Man-Days
2025]],CLIN2_Labour102[[#This Row],[Lab-rate
2021]:[Lab-rate
2025]])</f>
        <v>0</v>
      </c>
      <c r="P115" s="134"/>
      <c r="Q115" s="69">
        <f>(CLIN2_Labour102[[#This Row],[Extended cost]]+CLIN2_Labour102[[#This Row],[Expat Allowance (ONLY if applicable)]])*$V$2</f>
        <v>0</v>
      </c>
      <c r="R115" s="69">
        <f>CLIN2_Labour102[[#This Row],[Extended cost]]+CLIN2_Labour102[[#This Row],[Expat Allowance (ONLY if applicable)]]+CLIN2_Labour102[[#This Row],[Profit ]]</f>
        <v>0</v>
      </c>
    </row>
    <row r="116" spans="2:18" x14ac:dyDescent="0.25">
      <c r="B116" s="315" t="s">
        <v>333</v>
      </c>
      <c r="C116" s="136" t="s">
        <v>2226</v>
      </c>
      <c r="D116" s="37"/>
      <c r="J116" s="5"/>
      <c r="K116" s="5"/>
      <c r="L116" s="5"/>
      <c r="M116" s="5"/>
      <c r="N116" s="5"/>
      <c r="O116" s="133">
        <f>SUMPRODUCT(CLIN2_Labour102[[#This Row],[Man-Days
2021]:[Man-Days
2025]],CLIN2_Labour102[[#This Row],[Lab-rate
2021]:[Lab-rate
2025]])</f>
        <v>0</v>
      </c>
      <c r="P116" s="134"/>
      <c r="Q116" s="69">
        <f>(CLIN2_Labour102[[#This Row],[Extended cost]]+CLIN2_Labour102[[#This Row],[Expat Allowance (ONLY if applicable)]])*$V$2</f>
        <v>0</v>
      </c>
      <c r="R116" s="69">
        <f>CLIN2_Labour102[[#This Row],[Extended cost]]+CLIN2_Labour102[[#This Row],[Expat Allowance (ONLY if applicable)]]+CLIN2_Labour102[[#This Row],[Profit ]]</f>
        <v>0</v>
      </c>
    </row>
    <row r="117" spans="2:18" x14ac:dyDescent="0.25">
      <c r="B117" s="315" t="s">
        <v>335</v>
      </c>
      <c r="C117" s="136" t="s">
        <v>2226</v>
      </c>
      <c r="D117" s="37"/>
      <c r="J117" s="5"/>
      <c r="K117" s="5"/>
      <c r="L117" s="5"/>
      <c r="M117" s="5"/>
      <c r="N117" s="5"/>
      <c r="O117" s="133">
        <f>SUMPRODUCT(CLIN2_Labour102[[#This Row],[Man-Days
2021]:[Man-Days
2025]],CLIN2_Labour102[[#This Row],[Lab-rate
2021]:[Lab-rate
2025]])</f>
        <v>0</v>
      </c>
      <c r="P117" s="134"/>
      <c r="Q117" s="69">
        <f>(CLIN2_Labour102[[#This Row],[Extended cost]]+CLIN2_Labour102[[#This Row],[Expat Allowance (ONLY if applicable)]])*$V$2</f>
        <v>0</v>
      </c>
      <c r="R117" s="69">
        <f>CLIN2_Labour102[[#This Row],[Extended cost]]+CLIN2_Labour102[[#This Row],[Expat Allowance (ONLY if applicable)]]+CLIN2_Labour102[[#This Row],[Profit ]]</f>
        <v>0</v>
      </c>
    </row>
    <row r="118" spans="2:18" x14ac:dyDescent="0.25">
      <c r="B118" s="315" t="s">
        <v>337</v>
      </c>
      <c r="C118" s="136" t="s">
        <v>2226</v>
      </c>
      <c r="D118" s="37"/>
      <c r="J118" s="5"/>
      <c r="K118" s="5"/>
      <c r="L118" s="5"/>
      <c r="M118" s="5"/>
      <c r="N118" s="5"/>
      <c r="O118" s="133">
        <f>SUMPRODUCT(CLIN2_Labour102[[#This Row],[Man-Days
2021]:[Man-Days
2025]],CLIN2_Labour102[[#This Row],[Lab-rate
2021]:[Lab-rate
2025]])</f>
        <v>0</v>
      </c>
      <c r="P118" s="134"/>
      <c r="Q118" s="69">
        <f>(CLIN2_Labour102[[#This Row],[Extended cost]]+CLIN2_Labour102[[#This Row],[Expat Allowance (ONLY if applicable)]])*$V$2</f>
        <v>0</v>
      </c>
      <c r="R118" s="69">
        <f>CLIN2_Labour102[[#This Row],[Extended cost]]+CLIN2_Labour102[[#This Row],[Expat Allowance (ONLY if applicable)]]+CLIN2_Labour102[[#This Row],[Profit ]]</f>
        <v>0</v>
      </c>
    </row>
    <row r="119" spans="2:18" x14ac:dyDescent="0.25">
      <c r="B119" s="315" t="s">
        <v>340</v>
      </c>
      <c r="C119" s="136" t="s">
        <v>2226</v>
      </c>
      <c r="D119" s="37"/>
      <c r="J119" s="5"/>
      <c r="K119" s="5"/>
      <c r="L119" s="5"/>
      <c r="M119" s="5"/>
      <c r="N119" s="5"/>
      <c r="O119" s="133">
        <f>SUMPRODUCT(CLIN2_Labour102[[#This Row],[Man-Days
2021]:[Man-Days
2025]],CLIN2_Labour102[[#This Row],[Lab-rate
2021]:[Lab-rate
2025]])</f>
        <v>0</v>
      </c>
      <c r="P119" s="134"/>
      <c r="Q119" s="69">
        <f>(CLIN2_Labour102[[#This Row],[Extended cost]]+CLIN2_Labour102[[#This Row],[Expat Allowance (ONLY if applicable)]])*$V$2</f>
        <v>0</v>
      </c>
      <c r="R119" s="69">
        <f>CLIN2_Labour102[[#This Row],[Extended cost]]+CLIN2_Labour102[[#This Row],[Expat Allowance (ONLY if applicable)]]+CLIN2_Labour102[[#This Row],[Profit ]]</f>
        <v>0</v>
      </c>
    </row>
    <row r="120" spans="2:18" x14ac:dyDescent="0.25">
      <c r="B120" s="315" t="s">
        <v>342</v>
      </c>
      <c r="C120" s="136" t="s">
        <v>2226</v>
      </c>
      <c r="D120" s="37"/>
      <c r="J120" s="5"/>
      <c r="K120" s="5"/>
      <c r="L120" s="5"/>
      <c r="M120" s="5"/>
      <c r="N120" s="5"/>
      <c r="O120" s="133">
        <f>SUMPRODUCT(CLIN2_Labour102[[#This Row],[Man-Days
2021]:[Man-Days
2025]],CLIN2_Labour102[[#This Row],[Lab-rate
2021]:[Lab-rate
2025]])</f>
        <v>0</v>
      </c>
      <c r="P120" s="134"/>
      <c r="Q120" s="69">
        <f>(CLIN2_Labour102[[#This Row],[Extended cost]]+CLIN2_Labour102[[#This Row],[Expat Allowance (ONLY if applicable)]])*$V$2</f>
        <v>0</v>
      </c>
      <c r="R120" s="69">
        <f>CLIN2_Labour102[[#This Row],[Extended cost]]+CLIN2_Labour102[[#This Row],[Expat Allowance (ONLY if applicable)]]+CLIN2_Labour102[[#This Row],[Profit ]]</f>
        <v>0</v>
      </c>
    </row>
    <row r="121" spans="2:18" x14ac:dyDescent="0.25">
      <c r="B121" s="315" t="s">
        <v>344</v>
      </c>
      <c r="C121" s="136" t="s">
        <v>2226</v>
      </c>
      <c r="D121" s="37"/>
      <c r="J121" s="5"/>
      <c r="K121" s="5"/>
      <c r="L121" s="5"/>
      <c r="M121" s="5"/>
      <c r="N121" s="5"/>
      <c r="O121" s="133">
        <f>SUMPRODUCT(CLIN2_Labour102[[#This Row],[Man-Days
2021]:[Man-Days
2025]],CLIN2_Labour102[[#This Row],[Lab-rate
2021]:[Lab-rate
2025]])</f>
        <v>0</v>
      </c>
      <c r="P121" s="134"/>
      <c r="Q121" s="69">
        <f>(CLIN2_Labour102[[#This Row],[Extended cost]]+CLIN2_Labour102[[#This Row],[Expat Allowance (ONLY if applicable)]])*$V$2</f>
        <v>0</v>
      </c>
      <c r="R121" s="69">
        <f>CLIN2_Labour102[[#This Row],[Extended cost]]+CLIN2_Labour102[[#This Row],[Expat Allowance (ONLY if applicable)]]+CLIN2_Labour102[[#This Row],[Profit ]]</f>
        <v>0</v>
      </c>
    </row>
    <row r="122" spans="2:18" x14ac:dyDescent="0.25">
      <c r="B122" s="315" t="s">
        <v>346</v>
      </c>
      <c r="C122" s="136" t="s">
        <v>2226</v>
      </c>
      <c r="D122" s="37"/>
      <c r="J122" s="5"/>
      <c r="K122" s="5"/>
      <c r="L122" s="5"/>
      <c r="M122" s="5"/>
      <c r="N122" s="5"/>
      <c r="O122" s="133">
        <f>SUMPRODUCT(CLIN2_Labour102[[#This Row],[Man-Days
2021]:[Man-Days
2025]],CLIN2_Labour102[[#This Row],[Lab-rate
2021]:[Lab-rate
2025]])</f>
        <v>0</v>
      </c>
      <c r="P122" s="134"/>
      <c r="Q122" s="69">
        <f>(CLIN2_Labour102[[#This Row],[Extended cost]]+CLIN2_Labour102[[#This Row],[Expat Allowance (ONLY if applicable)]])*$V$2</f>
        <v>0</v>
      </c>
      <c r="R122" s="69">
        <f>CLIN2_Labour102[[#This Row],[Extended cost]]+CLIN2_Labour102[[#This Row],[Expat Allowance (ONLY if applicable)]]+CLIN2_Labour102[[#This Row],[Profit ]]</f>
        <v>0</v>
      </c>
    </row>
    <row r="123" spans="2:18" x14ac:dyDescent="0.25">
      <c r="B123" s="315">
        <v>7.1</v>
      </c>
      <c r="C123" s="136" t="s">
        <v>2226</v>
      </c>
      <c r="D123" s="37"/>
      <c r="J123" s="5"/>
      <c r="K123" s="5"/>
      <c r="L123" s="5"/>
      <c r="M123" s="5"/>
      <c r="N123" s="5"/>
      <c r="O123" s="133">
        <f>SUMPRODUCT(CLIN2_Labour102[[#This Row],[Man-Days
2021]:[Man-Days
2025]],CLIN2_Labour102[[#This Row],[Lab-rate
2021]:[Lab-rate
2025]])</f>
        <v>0</v>
      </c>
      <c r="P123" s="134"/>
      <c r="Q123" s="69">
        <f>(CLIN2_Labour102[[#This Row],[Extended cost]]+CLIN2_Labour102[[#This Row],[Expat Allowance (ONLY if applicable)]])*$V$2</f>
        <v>0</v>
      </c>
      <c r="R123" s="69">
        <f>CLIN2_Labour102[[#This Row],[Extended cost]]+CLIN2_Labour102[[#This Row],[Expat Allowance (ONLY if applicable)]]+CLIN2_Labour102[[#This Row],[Profit ]]</f>
        <v>0</v>
      </c>
    </row>
    <row r="124" spans="2:18" x14ac:dyDescent="0.25">
      <c r="B124" s="315">
        <v>7.2</v>
      </c>
      <c r="C124" s="136" t="s">
        <v>2226</v>
      </c>
      <c r="D124" s="37"/>
      <c r="J124" s="5"/>
      <c r="K124" s="5"/>
      <c r="L124" s="5"/>
      <c r="M124" s="5"/>
      <c r="N124" s="5"/>
      <c r="O124" s="133">
        <f>SUMPRODUCT(CLIN2_Labour102[[#This Row],[Man-Days
2021]:[Man-Days
2025]],CLIN2_Labour102[[#This Row],[Lab-rate
2021]:[Lab-rate
2025]])</f>
        <v>0</v>
      </c>
      <c r="P124" s="134"/>
      <c r="Q124" s="69">
        <f>(CLIN2_Labour102[[#This Row],[Extended cost]]+CLIN2_Labour102[[#This Row],[Expat Allowance (ONLY if applicable)]])*$V$2</f>
        <v>0</v>
      </c>
      <c r="R124" s="69">
        <f>CLIN2_Labour102[[#This Row],[Extended cost]]+CLIN2_Labour102[[#This Row],[Expat Allowance (ONLY if applicable)]]+CLIN2_Labour102[[#This Row],[Profit ]]</f>
        <v>0</v>
      </c>
    </row>
    <row r="125" spans="2:18" x14ac:dyDescent="0.25">
      <c r="B125" s="315">
        <v>7.4</v>
      </c>
      <c r="C125" s="136" t="s">
        <v>2226</v>
      </c>
      <c r="D125" s="37"/>
      <c r="J125" s="5"/>
      <c r="K125" s="5"/>
      <c r="L125" s="5"/>
      <c r="M125" s="5"/>
      <c r="N125" s="5"/>
      <c r="O125" s="133">
        <f>SUMPRODUCT(CLIN2_Labour102[[#This Row],[Man-Days
2021]:[Man-Days
2025]],CLIN2_Labour102[[#This Row],[Lab-rate
2021]:[Lab-rate
2025]])</f>
        <v>0</v>
      </c>
      <c r="P125" s="134"/>
      <c r="Q125" s="69">
        <f>(CLIN2_Labour102[[#This Row],[Extended cost]]+CLIN2_Labour102[[#This Row],[Expat Allowance (ONLY if applicable)]])*$V$2</f>
        <v>0</v>
      </c>
      <c r="R125" s="69">
        <f>CLIN2_Labour102[[#This Row],[Extended cost]]+CLIN2_Labour102[[#This Row],[Expat Allowance (ONLY if applicable)]]+CLIN2_Labour102[[#This Row],[Profit ]]</f>
        <v>0</v>
      </c>
    </row>
    <row r="126" spans="2:18" x14ac:dyDescent="0.25">
      <c r="B126" s="315">
        <v>7.5</v>
      </c>
      <c r="C126" s="136" t="s">
        <v>2226</v>
      </c>
      <c r="D126" s="37"/>
      <c r="J126" s="5"/>
      <c r="K126" s="5"/>
      <c r="L126" s="5"/>
      <c r="M126" s="5"/>
      <c r="N126" s="5"/>
      <c r="O126" s="133">
        <f>SUMPRODUCT(CLIN2_Labour102[[#This Row],[Man-Days
2021]:[Man-Days
2025]],CLIN2_Labour102[[#This Row],[Lab-rate
2021]:[Lab-rate
2025]])</f>
        <v>0</v>
      </c>
      <c r="P126" s="134"/>
      <c r="Q126" s="69">
        <f>(CLIN2_Labour102[[#This Row],[Extended cost]]+CLIN2_Labour102[[#This Row],[Expat Allowance (ONLY if applicable)]])*$V$2</f>
        <v>0</v>
      </c>
      <c r="R126" s="69">
        <f>CLIN2_Labour102[[#This Row],[Extended cost]]+CLIN2_Labour102[[#This Row],[Expat Allowance (ONLY if applicable)]]+CLIN2_Labour102[[#This Row],[Profit ]]</f>
        <v>0</v>
      </c>
    </row>
    <row r="127" spans="2:18" x14ac:dyDescent="0.25">
      <c r="B127" s="315">
        <v>7.6</v>
      </c>
      <c r="C127" s="136" t="s">
        <v>2226</v>
      </c>
      <c r="D127" s="37"/>
      <c r="J127" s="5"/>
      <c r="K127" s="5"/>
      <c r="L127" s="5"/>
      <c r="M127" s="5"/>
      <c r="N127" s="5"/>
      <c r="O127" s="133">
        <f>SUMPRODUCT(CLIN2_Labour102[[#This Row],[Man-Days
2021]:[Man-Days
2025]],CLIN2_Labour102[[#This Row],[Lab-rate
2021]:[Lab-rate
2025]])</f>
        <v>0</v>
      </c>
      <c r="P127" s="134"/>
      <c r="Q127" s="69">
        <f>(CLIN2_Labour102[[#This Row],[Extended cost]]+CLIN2_Labour102[[#This Row],[Expat Allowance (ONLY if applicable)]])*$V$2</f>
        <v>0</v>
      </c>
      <c r="R127" s="69">
        <f>CLIN2_Labour102[[#This Row],[Extended cost]]+CLIN2_Labour102[[#This Row],[Expat Allowance (ONLY if applicable)]]+CLIN2_Labour102[[#This Row],[Profit ]]</f>
        <v>0</v>
      </c>
    </row>
    <row r="128" spans="2:18" x14ac:dyDescent="0.25">
      <c r="B128" s="315">
        <v>7.7</v>
      </c>
      <c r="C128" s="136" t="s">
        <v>2226</v>
      </c>
      <c r="D128" s="37"/>
      <c r="J128" s="5"/>
      <c r="K128" s="5"/>
      <c r="L128" s="5"/>
      <c r="M128" s="5"/>
      <c r="N128" s="5"/>
      <c r="O128" s="133">
        <f>SUMPRODUCT(CLIN2_Labour102[[#This Row],[Man-Days
2021]:[Man-Days
2025]],CLIN2_Labour102[[#This Row],[Lab-rate
2021]:[Lab-rate
2025]])</f>
        <v>0</v>
      </c>
      <c r="P128" s="134"/>
      <c r="Q128" s="69">
        <f>(CLIN2_Labour102[[#This Row],[Extended cost]]+CLIN2_Labour102[[#This Row],[Expat Allowance (ONLY if applicable)]])*$V$2</f>
        <v>0</v>
      </c>
      <c r="R128" s="69">
        <f>CLIN2_Labour102[[#This Row],[Extended cost]]+CLIN2_Labour102[[#This Row],[Expat Allowance (ONLY if applicable)]]+CLIN2_Labour102[[#This Row],[Profit ]]</f>
        <v>0</v>
      </c>
    </row>
    <row r="129" spans="2:18" x14ac:dyDescent="0.25">
      <c r="B129" s="315">
        <v>7.8</v>
      </c>
      <c r="C129" s="136" t="s">
        <v>2226</v>
      </c>
      <c r="D129" s="37"/>
      <c r="J129" s="5"/>
      <c r="K129" s="5"/>
      <c r="L129" s="5"/>
      <c r="M129" s="5"/>
      <c r="N129" s="5"/>
      <c r="O129" s="133">
        <f>SUMPRODUCT(CLIN2_Labour102[[#This Row],[Man-Days
2021]:[Man-Days
2025]],CLIN2_Labour102[[#This Row],[Lab-rate
2021]:[Lab-rate
2025]])</f>
        <v>0</v>
      </c>
      <c r="P129" s="134"/>
      <c r="Q129" s="69">
        <f>(CLIN2_Labour102[[#This Row],[Extended cost]]+CLIN2_Labour102[[#This Row],[Expat Allowance (ONLY if applicable)]])*$V$2</f>
        <v>0</v>
      </c>
      <c r="R129" s="69">
        <f>CLIN2_Labour102[[#This Row],[Extended cost]]+CLIN2_Labour102[[#This Row],[Expat Allowance (ONLY if applicable)]]+CLIN2_Labour102[[#This Row],[Profit ]]</f>
        <v>0</v>
      </c>
    </row>
    <row r="130" spans="2:18" x14ac:dyDescent="0.25">
      <c r="B130" s="315">
        <v>7.9</v>
      </c>
      <c r="C130" s="136" t="s">
        <v>2226</v>
      </c>
      <c r="D130" s="37"/>
      <c r="J130" s="5"/>
      <c r="K130" s="5"/>
      <c r="L130" s="5"/>
      <c r="M130" s="5"/>
      <c r="N130" s="5"/>
      <c r="O130" s="133">
        <f>SUMPRODUCT(CLIN2_Labour102[[#This Row],[Man-Days
2021]:[Man-Days
2025]],CLIN2_Labour102[[#This Row],[Lab-rate
2021]:[Lab-rate
2025]])</f>
        <v>0</v>
      </c>
      <c r="P130" s="134"/>
      <c r="Q130" s="69">
        <f>(CLIN2_Labour102[[#This Row],[Extended cost]]+CLIN2_Labour102[[#This Row],[Expat Allowance (ONLY if applicable)]])*$V$2</f>
        <v>0</v>
      </c>
      <c r="R130" s="69">
        <f>CLIN2_Labour102[[#This Row],[Extended cost]]+CLIN2_Labour102[[#This Row],[Expat Allowance (ONLY if applicable)]]+CLIN2_Labour102[[#This Row],[Profit ]]</f>
        <v>0</v>
      </c>
    </row>
    <row r="131" spans="2:18" x14ac:dyDescent="0.25">
      <c r="B131" s="315" t="s">
        <v>957</v>
      </c>
      <c r="C131" s="136" t="s">
        <v>2226</v>
      </c>
      <c r="D131" s="37"/>
      <c r="J131" s="5"/>
      <c r="K131" s="5"/>
      <c r="L131" s="5"/>
      <c r="M131" s="5"/>
      <c r="N131" s="5"/>
      <c r="O131" s="133">
        <f>SUMPRODUCT(CLIN2_Labour102[[#This Row],[Man-Days
2021]:[Man-Days
2025]],CLIN2_Labour102[[#This Row],[Lab-rate
2021]:[Lab-rate
2025]])</f>
        <v>0</v>
      </c>
      <c r="P131" s="134"/>
      <c r="Q131" s="69">
        <f>(CLIN2_Labour102[[#This Row],[Extended cost]]+CLIN2_Labour102[[#This Row],[Expat Allowance (ONLY if applicable)]])*$V$2</f>
        <v>0</v>
      </c>
      <c r="R131" s="69">
        <f>CLIN2_Labour102[[#This Row],[Extended cost]]+CLIN2_Labour102[[#This Row],[Expat Allowance (ONLY if applicable)]]+CLIN2_Labour102[[#This Row],[Profit ]]</f>
        <v>0</v>
      </c>
    </row>
    <row r="132" spans="2:18" x14ac:dyDescent="0.25">
      <c r="B132" s="315">
        <v>8.1</v>
      </c>
      <c r="C132" s="136" t="s">
        <v>2226</v>
      </c>
      <c r="D132" s="37"/>
      <c r="J132" s="5"/>
      <c r="K132" s="5"/>
      <c r="L132" s="5"/>
      <c r="M132" s="5"/>
      <c r="N132" s="5"/>
      <c r="O132" s="133">
        <f>SUMPRODUCT(CLIN2_Labour102[[#This Row],[Man-Days
2021]:[Man-Days
2025]],CLIN2_Labour102[[#This Row],[Lab-rate
2021]:[Lab-rate
2025]])</f>
        <v>0</v>
      </c>
      <c r="P132" s="134"/>
      <c r="Q132" s="69">
        <f>(CLIN2_Labour102[[#This Row],[Extended cost]]+CLIN2_Labour102[[#This Row],[Expat Allowance (ONLY if applicable)]])*$V$2</f>
        <v>0</v>
      </c>
      <c r="R132" s="69">
        <f>CLIN2_Labour102[[#This Row],[Extended cost]]+CLIN2_Labour102[[#This Row],[Expat Allowance (ONLY if applicable)]]+CLIN2_Labour102[[#This Row],[Profit ]]</f>
        <v>0</v>
      </c>
    </row>
    <row r="133" spans="2:18" x14ac:dyDescent="0.25">
      <c r="B133" s="315" t="s">
        <v>363</v>
      </c>
      <c r="C133" s="136" t="s">
        <v>2226</v>
      </c>
      <c r="D133" s="37"/>
      <c r="J133" s="5"/>
      <c r="K133" s="5"/>
      <c r="L133" s="5"/>
      <c r="M133" s="5"/>
      <c r="N133" s="5"/>
      <c r="O133" s="133">
        <f>SUMPRODUCT(CLIN2_Labour102[[#This Row],[Man-Days
2021]:[Man-Days
2025]],CLIN2_Labour102[[#This Row],[Lab-rate
2021]:[Lab-rate
2025]])</f>
        <v>0</v>
      </c>
      <c r="P133" s="134"/>
      <c r="Q133" s="69">
        <f>(CLIN2_Labour102[[#This Row],[Extended cost]]+CLIN2_Labour102[[#This Row],[Expat Allowance (ONLY if applicable)]])*$V$2</f>
        <v>0</v>
      </c>
      <c r="R133" s="69">
        <f>CLIN2_Labour102[[#This Row],[Extended cost]]+CLIN2_Labour102[[#This Row],[Expat Allowance (ONLY if applicable)]]+CLIN2_Labour102[[#This Row],[Profit ]]</f>
        <v>0</v>
      </c>
    </row>
    <row r="134" spans="2:18" x14ac:dyDescent="0.25">
      <c r="B134" s="315" t="s">
        <v>366</v>
      </c>
      <c r="C134" s="136" t="s">
        <v>2226</v>
      </c>
      <c r="D134" s="37"/>
      <c r="J134" s="5"/>
      <c r="K134" s="5"/>
      <c r="L134" s="5"/>
      <c r="M134" s="5"/>
      <c r="N134" s="5"/>
      <c r="O134" s="133">
        <f>SUMPRODUCT(CLIN2_Labour102[[#This Row],[Man-Days
2021]:[Man-Days
2025]],CLIN2_Labour102[[#This Row],[Lab-rate
2021]:[Lab-rate
2025]])</f>
        <v>0</v>
      </c>
      <c r="P134" s="134"/>
      <c r="Q134" s="69">
        <f>(CLIN2_Labour102[[#This Row],[Extended cost]]+CLIN2_Labour102[[#This Row],[Expat Allowance (ONLY if applicable)]])*$V$2</f>
        <v>0</v>
      </c>
      <c r="R134" s="69">
        <f>CLIN2_Labour102[[#This Row],[Extended cost]]+CLIN2_Labour102[[#This Row],[Expat Allowance (ONLY if applicable)]]+CLIN2_Labour102[[#This Row],[Profit ]]</f>
        <v>0</v>
      </c>
    </row>
    <row r="135" spans="2:18" x14ac:dyDescent="0.25">
      <c r="B135" s="315" t="s">
        <v>368</v>
      </c>
      <c r="C135" s="136" t="s">
        <v>2226</v>
      </c>
      <c r="D135" s="37"/>
      <c r="J135" s="5"/>
      <c r="K135" s="5"/>
      <c r="L135" s="5"/>
      <c r="M135" s="5"/>
      <c r="N135" s="5"/>
      <c r="O135" s="133">
        <f>SUMPRODUCT(CLIN2_Labour102[[#This Row],[Man-Days
2021]:[Man-Days
2025]],CLIN2_Labour102[[#This Row],[Lab-rate
2021]:[Lab-rate
2025]])</f>
        <v>0</v>
      </c>
      <c r="P135" s="134"/>
      <c r="Q135" s="69">
        <f>(CLIN2_Labour102[[#This Row],[Extended cost]]+CLIN2_Labour102[[#This Row],[Expat Allowance (ONLY if applicable)]])*$V$2</f>
        <v>0</v>
      </c>
      <c r="R135" s="69">
        <f>CLIN2_Labour102[[#This Row],[Extended cost]]+CLIN2_Labour102[[#This Row],[Expat Allowance (ONLY if applicable)]]+CLIN2_Labour102[[#This Row],[Profit ]]</f>
        <v>0</v>
      </c>
    </row>
    <row r="136" spans="2:18" x14ac:dyDescent="0.25">
      <c r="B136" s="315" t="s">
        <v>371</v>
      </c>
      <c r="C136" s="136" t="s">
        <v>2226</v>
      </c>
      <c r="D136" s="37"/>
      <c r="J136" s="5"/>
      <c r="K136" s="5"/>
      <c r="L136" s="5"/>
      <c r="M136" s="5"/>
      <c r="N136" s="5"/>
      <c r="O136" s="133">
        <f>SUMPRODUCT(CLIN2_Labour102[[#This Row],[Man-Days
2021]:[Man-Days
2025]],CLIN2_Labour102[[#This Row],[Lab-rate
2021]:[Lab-rate
2025]])</f>
        <v>0</v>
      </c>
      <c r="P136" s="134"/>
      <c r="Q136" s="69">
        <f>(CLIN2_Labour102[[#This Row],[Extended cost]]+CLIN2_Labour102[[#This Row],[Expat Allowance (ONLY if applicable)]])*$V$2</f>
        <v>0</v>
      </c>
      <c r="R136" s="69">
        <f>CLIN2_Labour102[[#This Row],[Extended cost]]+CLIN2_Labour102[[#This Row],[Expat Allowance (ONLY if applicable)]]+CLIN2_Labour102[[#This Row],[Profit ]]</f>
        <v>0</v>
      </c>
    </row>
    <row r="137" spans="2:18" x14ac:dyDescent="0.25">
      <c r="B137" s="315" t="s">
        <v>374</v>
      </c>
      <c r="C137" s="136" t="s">
        <v>2226</v>
      </c>
      <c r="D137" s="37"/>
      <c r="J137" s="5"/>
      <c r="K137" s="5"/>
      <c r="L137" s="5"/>
      <c r="M137" s="5"/>
      <c r="N137" s="5"/>
      <c r="O137" s="133">
        <f>SUMPRODUCT(CLIN2_Labour102[[#This Row],[Man-Days
2021]:[Man-Days
2025]],CLIN2_Labour102[[#This Row],[Lab-rate
2021]:[Lab-rate
2025]])</f>
        <v>0</v>
      </c>
      <c r="P137" s="134"/>
      <c r="Q137" s="69">
        <f>(CLIN2_Labour102[[#This Row],[Extended cost]]+CLIN2_Labour102[[#This Row],[Expat Allowance (ONLY if applicable)]])*$V$2</f>
        <v>0</v>
      </c>
      <c r="R137" s="69">
        <f>CLIN2_Labour102[[#This Row],[Extended cost]]+CLIN2_Labour102[[#This Row],[Expat Allowance (ONLY if applicable)]]+CLIN2_Labour102[[#This Row],[Profit ]]</f>
        <v>0</v>
      </c>
    </row>
    <row r="138" spans="2:18" x14ac:dyDescent="0.25">
      <c r="B138" s="315" t="s">
        <v>377</v>
      </c>
      <c r="C138" s="136" t="s">
        <v>2226</v>
      </c>
      <c r="D138" s="37"/>
      <c r="J138" s="5"/>
      <c r="K138" s="5"/>
      <c r="L138" s="5"/>
      <c r="M138" s="5"/>
      <c r="N138" s="5"/>
      <c r="O138" s="133">
        <f>SUMPRODUCT(CLIN2_Labour102[[#This Row],[Man-Days
2021]:[Man-Days
2025]],CLIN2_Labour102[[#This Row],[Lab-rate
2021]:[Lab-rate
2025]])</f>
        <v>0</v>
      </c>
      <c r="P138" s="134"/>
      <c r="Q138" s="69">
        <f>(CLIN2_Labour102[[#This Row],[Extended cost]]+CLIN2_Labour102[[#This Row],[Expat Allowance (ONLY if applicable)]])*$V$2</f>
        <v>0</v>
      </c>
      <c r="R138" s="69">
        <f>CLIN2_Labour102[[#This Row],[Extended cost]]+CLIN2_Labour102[[#This Row],[Expat Allowance (ONLY if applicable)]]+CLIN2_Labour102[[#This Row],[Profit ]]</f>
        <v>0</v>
      </c>
    </row>
    <row r="139" spans="2:18" x14ac:dyDescent="0.25">
      <c r="B139" s="315" t="s">
        <v>379</v>
      </c>
      <c r="C139" s="136" t="s">
        <v>2226</v>
      </c>
      <c r="D139" s="37"/>
      <c r="J139" s="5"/>
      <c r="K139" s="5"/>
      <c r="L139" s="5"/>
      <c r="M139" s="5"/>
      <c r="N139" s="5"/>
      <c r="O139" s="133">
        <f>SUMPRODUCT(CLIN2_Labour102[[#This Row],[Man-Days
2021]:[Man-Days
2025]],CLIN2_Labour102[[#This Row],[Lab-rate
2021]:[Lab-rate
2025]])</f>
        <v>0</v>
      </c>
      <c r="P139" s="134"/>
      <c r="Q139" s="69">
        <f>(CLIN2_Labour102[[#This Row],[Extended cost]]+CLIN2_Labour102[[#This Row],[Expat Allowance (ONLY if applicable)]])*$V$2</f>
        <v>0</v>
      </c>
      <c r="R139" s="69">
        <f>CLIN2_Labour102[[#This Row],[Extended cost]]+CLIN2_Labour102[[#This Row],[Expat Allowance (ONLY if applicable)]]+CLIN2_Labour102[[#This Row],[Profit ]]</f>
        <v>0</v>
      </c>
    </row>
    <row r="140" spans="2:18" x14ac:dyDescent="0.25">
      <c r="B140" s="315" t="s">
        <v>381</v>
      </c>
      <c r="C140" s="136" t="s">
        <v>2226</v>
      </c>
      <c r="D140" s="37"/>
      <c r="J140" s="5"/>
      <c r="K140" s="5"/>
      <c r="L140" s="5"/>
      <c r="M140" s="5"/>
      <c r="N140" s="5"/>
      <c r="O140" s="133">
        <f>SUMPRODUCT(CLIN2_Labour102[[#This Row],[Man-Days
2021]:[Man-Days
2025]],CLIN2_Labour102[[#This Row],[Lab-rate
2021]:[Lab-rate
2025]])</f>
        <v>0</v>
      </c>
      <c r="P140" s="134"/>
      <c r="Q140" s="69">
        <f>(CLIN2_Labour102[[#This Row],[Extended cost]]+CLIN2_Labour102[[#This Row],[Expat Allowance (ONLY if applicable)]])*$V$2</f>
        <v>0</v>
      </c>
      <c r="R140" s="69">
        <f>CLIN2_Labour102[[#This Row],[Extended cost]]+CLIN2_Labour102[[#This Row],[Expat Allowance (ONLY if applicable)]]+CLIN2_Labour102[[#This Row],[Profit ]]</f>
        <v>0</v>
      </c>
    </row>
    <row r="141" spans="2:18" x14ac:dyDescent="0.25">
      <c r="B141" s="315" t="s">
        <v>383</v>
      </c>
      <c r="C141" s="136" t="s">
        <v>2226</v>
      </c>
      <c r="D141" s="37"/>
      <c r="J141" s="5"/>
      <c r="K141" s="5"/>
      <c r="L141" s="5"/>
      <c r="M141" s="5"/>
      <c r="N141" s="5"/>
      <c r="O141" s="133">
        <f>SUMPRODUCT(CLIN2_Labour102[[#This Row],[Man-Days
2021]:[Man-Days
2025]],CLIN2_Labour102[[#This Row],[Lab-rate
2021]:[Lab-rate
2025]])</f>
        <v>0</v>
      </c>
      <c r="P141" s="134"/>
      <c r="Q141" s="69">
        <f>(CLIN2_Labour102[[#This Row],[Extended cost]]+CLIN2_Labour102[[#This Row],[Expat Allowance (ONLY if applicable)]])*$V$2</f>
        <v>0</v>
      </c>
      <c r="R141" s="69">
        <f>CLIN2_Labour102[[#This Row],[Extended cost]]+CLIN2_Labour102[[#This Row],[Expat Allowance (ONLY if applicable)]]+CLIN2_Labour102[[#This Row],[Profit ]]</f>
        <v>0</v>
      </c>
    </row>
    <row r="142" spans="2:18" x14ac:dyDescent="0.25">
      <c r="B142" s="315" t="s">
        <v>385</v>
      </c>
      <c r="C142" s="136" t="s">
        <v>2226</v>
      </c>
      <c r="D142" s="37"/>
      <c r="J142" s="5"/>
      <c r="K142" s="5"/>
      <c r="L142" s="5"/>
      <c r="M142" s="5"/>
      <c r="N142" s="5"/>
      <c r="O142" s="133">
        <f>SUMPRODUCT(CLIN2_Labour102[[#This Row],[Man-Days
2021]:[Man-Days
2025]],CLIN2_Labour102[[#This Row],[Lab-rate
2021]:[Lab-rate
2025]])</f>
        <v>0</v>
      </c>
      <c r="P142" s="134"/>
      <c r="Q142" s="69">
        <f>(CLIN2_Labour102[[#This Row],[Extended cost]]+CLIN2_Labour102[[#This Row],[Expat Allowance (ONLY if applicable)]])*$V$2</f>
        <v>0</v>
      </c>
      <c r="R142" s="69">
        <f>CLIN2_Labour102[[#This Row],[Extended cost]]+CLIN2_Labour102[[#This Row],[Expat Allowance (ONLY if applicable)]]+CLIN2_Labour102[[#This Row],[Profit ]]</f>
        <v>0</v>
      </c>
    </row>
    <row r="143" spans="2:18" x14ac:dyDescent="0.25">
      <c r="B143" s="315" t="s">
        <v>388</v>
      </c>
      <c r="C143" s="136" t="s">
        <v>2226</v>
      </c>
      <c r="D143" s="37"/>
      <c r="J143" s="5"/>
      <c r="K143" s="5"/>
      <c r="L143" s="5"/>
      <c r="M143" s="5"/>
      <c r="N143" s="5"/>
      <c r="O143" s="133">
        <f>SUMPRODUCT(CLIN2_Labour102[[#This Row],[Man-Days
2021]:[Man-Days
2025]],CLIN2_Labour102[[#This Row],[Lab-rate
2021]:[Lab-rate
2025]])</f>
        <v>0</v>
      </c>
      <c r="P143" s="134"/>
      <c r="Q143" s="69">
        <f>(CLIN2_Labour102[[#This Row],[Extended cost]]+CLIN2_Labour102[[#This Row],[Expat Allowance (ONLY if applicable)]])*$V$2</f>
        <v>0</v>
      </c>
      <c r="R143" s="69">
        <f>CLIN2_Labour102[[#This Row],[Extended cost]]+CLIN2_Labour102[[#This Row],[Expat Allowance (ONLY if applicable)]]+CLIN2_Labour102[[#This Row],[Profit ]]</f>
        <v>0</v>
      </c>
    </row>
    <row r="144" spans="2:18" x14ac:dyDescent="0.25">
      <c r="B144" s="315" t="s">
        <v>393</v>
      </c>
      <c r="C144" s="136" t="s">
        <v>2226</v>
      </c>
      <c r="D144" s="37"/>
      <c r="J144" s="5"/>
      <c r="K144" s="5"/>
      <c r="L144" s="5"/>
      <c r="M144" s="5"/>
      <c r="N144" s="5"/>
      <c r="O144" s="133">
        <f>SUMPRODUCT(CLIN2_Labour102[[#This Row],[Man-Days
2021]:[Man-Days
2025]],CLIN2_Labour102[[#This Row],[Lab-rate
2021]:[Lab-rate
2025]])</f>
        <v>0</v>
      </c>
      <c r="P144" s="134"/>
      <c r="Q144" s="69">
        <f>(CLIN2_Labour102[[#This Row],[Extended cost]]+CLIN2_Labour102[[#This Row],[Expat Allowance (ONLY if applicable)]])*$V$2</f>
        <v>0</v>
      </c>
      <c r="R144" s="69">
        <f>CLIN2_Labour102[[#This Row],[Extended cost]]+CLIN2_Labour102[[#This Row],[Expat Allowance (ONLY if applicable)]]+CLIN2_Labour102[[#This Row],[Profit ]]</f>
        <v>0</v>
      </c>
    </row>
    <row r="145" spans="2:18" x14ac:dyDescent="0.25">
      <c r="B145" s="315" t="s">
        <v>394</v>
      </c>
      <c r="C145" s="136" t="s">
        <v>2226</v>
      </c>
      <c r="D145" s="37"/>
      <c r="J145" s="5"/>
      <c r="K145" s="5"/>
      <c r="L145" s="5"/>
      <c r="M145" s="5"/>
      <c r="N145" s="5"/>
      <c r="O145" s="133">
        <f>SUMPRODUCT(CLIN2_Labour102[[#This Row],[Man-Days
2021]:[Man-Days
2025]],CLIN2_Labour102[[#This Row],[Lab-rate
2021]:[Lab-rate
2025]])</f>
        <v>0</v>
      </c>
      <c r="P145" s="134"/>
      <c r="Q145" s="69">
        <f>(CLIN2_Labour102[[#This Row],[Extended cost]]+CLIN2_Labour102[[#This Row],[Expat Allowance (ONLY if applicable)]])*$V$2</f>
        <v>0</v>
      </c>
      <c r="R145" s="69">
        <f>CLIN2_Labour102[[#This Row],[Extended cost]]+CLIN2_Labour102[[#This Row],[Expat Allowance (ONLY if applicable)]]+CLIN2_Labour102[[#This Row],[Profit ]]</f>
        <v>0</v>
      </c>
    </row>
    <row r="146" spans="2:18" x14ac:dyDescent="0.25">
      <c r="B146" s="315" t="s">
        <v>2254</v>
      </c>
      <c r="C146" s="136" t="s">
        <v>2226</v>
      </c>
      <c r="D146" s="37"/>
      <c r="J146" s="5"/>
      <c r="K146" s="5"/>
      <c r="L146" s="5"/>
      <c r="M146" s="5"/>
      <c r="N146" s="5"/>
      <c r="O146" s="133">
        <f>SUMPRODUCT(CLIN2_Labour102[[#This Row],[Man-Days
2021]:[Man-Days
2025]],CLIN2_Labour102[[#This Row],[Lab-rate
2021]:[Lab-rate
2025]])</f>
        <v>0</v>
      </c>
      <c r="P146" s="134"/>
      <c r="Q146" s="69">
        <f>(CLIN2_Labour102[[#This Row],[Extended cost]]+CLIN2_Labour102[[#This Row],[Expat Allowance (ONLY if applicable)]])*$V$2</f>
        <v>0</v>
      </c>
      <c r="R146" s="69">
        <f>CLIN2_Labour102[[#This Row],[Extended cost]]+CLIN2_Labour102[[#This Row],[Expat Allowance (ONLY if applicable)]]+CLIN2_Labour102[[#This Row],[Profit ]]</f>
        <v>0</v>
      </c>
    </row>
    <row r="147" spans="2:18" x14ac:dyDescent="0.25">
      <c r="B147" s="315" t="s">
        <v>396</v>
      </c>
      <c r="C147" s="136" t="s">
        <v>2226</v>
      </c>
      <c r="D147" s="37"/>
      <c r="J147" s="5"/>
      <c r="K147" s="5"/>
      <c r="L147" s="5"/>
      <c r="M147" s="5"/>
      <c r="N147" s="5"/>
      <c r="O147" s="133">
        <f>SUMPRODUCT(CLIN2_Labour102[[#This Row],[Man-Days
2021]:[Man-Days
2025]],CLIN2_Labour102[[#This Row],[Lab-rate
2021]:[Lab-rate
2025]])</f>
        <v>0</v>
      </c>
      <c r="P147" s="134"/>
      <c r="Q147" s="69">
        <f>(CLIN2_Labour102[[#This Row],[Extended cost]]+CLIN2_Labour102[[#This Row],[Expat Allowance (ONLY if applicable)]])*$V$2</f>
        <v>0</v>
      </c>
      <c r="R147" s="69">
        <f>CLIN2_Labour102[[#This Row],[Extended cost]]+CLIN2_Labour102[[#This Row],[Expat Allowance (ONLY if applicable)]]+CLIN2_Labour102[[#This Row],[Profit ]]</f>
        <v>0</v>
      </c>
    </row>
    <row r="148" spans="2:18" x14ac:dyDescent="0.25">
      <c r="B148" s="315" t="s">
        <v>397</v>
      </c>
      <c r="C148" s="136" t="s">
        <v>2226</v>
      </c>
      <c r="D148" s="37"/>
      <c r="J148" s="5"/>
      <c r="K148" s="5"/>
      <c r="L148" s="5"/>
      <c r="M148" s="5"/>
      <c r="N148" s="5"/>
      <c r="O148" s="133">
        <f>SUMPRODUCT(CLIN2_Labour102[[#This Row],[Man-Days
2021]:[Man-Days
2025]],CLIN2_Labour102[[#This Row],[Lab-rate
2021]:[Lab-rate
2025]])</f>
        <v>0</v>
      </c>
      <c r="P148" s="134"/>
      <c r="Q148" s="69">
        <f>(CLIN2_Labour102[[#This Row],[Extended cost]]+CLIN2_Labour102[[#This Row],[Expat Allowance (ONLY if applicable)]])*$V$2</f>
        <v>0</v>
      </c>
      <c r="R148" s="69">
        <f>CLIN2_Labour102[[#This Row],[Extended cost]]+CLIN2_Labour102[[#This Row],[Expat Allowance (ONLY if applicable)]]+CLIN2_Labour102[[#This Row],[Profit ]]</f>
        <v>0</v>
      </c>
    </row>
    <row r="149" spans="2:18" x14ac:dyDescent="0.25">
      <c r="B149" s="315" t="s">
        <v>2317</v>
      </c>
      <c r="C149" s="136" t="s">
        <v>2226</v>
      </c>
      <c r="D149" s="37"/>
      <c r="J149" s="5"/>
      <c r="K149" s="5"/>
      <c r="L149" s="5"/>
      <c r="M149" s="5"/>
      <c r="N149" s="5"/>
      <c r="O149" s="133">
        <f>SUMPRODUCT(CLIN2_Labour102[[#This Row],[Man-Days
2021]:[Man-Days
2025]],CLIN2_Labour102[[#This Row],[Lab-rate
2021]:[Lab-rate
2025]])</f>
        <v>0</v>
      </c>
      <c r="P149" s="134"/>
      <c r="Q149" s="69">
        <f>(CLIN2_Labour102[[#This Row],[Extended cost]]+CLIN2_Labour102[[#This Row],[Expat Allowance (ONLY if applicable)]])*$V$2</f>
        <v>0</v>
      </c>
      <c r="R149" s="69">
        <f>CLIN2_Labour102[[#This Row],[Extended cost]]+CLIN2_Labour102[[#This Row],[Expat Allowance (ONLY if applicable)]]+CLIN2_Labour102[[#This Row],[Profit ]]</f>
        <v>0</v>
      </c>
    </row>
    <row r="150" spans="2:18" x14ac:dyDescent="0.25">
      <c r="B150" s="315" t="s">
        <v>2318</v>
      </c>
      <c r="C150" s="136" t="s">
        <v>2226</v>
      </c>
      <c r="D150" s="37"/>
      <c r="J150" s="5"/>
      <c r="K150" s="5"/>
      <c r="L150" s="5"/>
      <c r="M150" s="5"/>
      <c r="N150" s="5"/>
      <c r="O150" s="133">
        <f>SUMPRODUCT(CLIN2_Labour102[[#This Row],[Man-Days
2021]:[Man-Days
2025]],CLIN2_Labour102[[#This Row],[Lab-rate
2021]:[Lab-rate
2025]])</f>
        <v>0</v>
      </c>
      <c r="P150" s="134"/>
      <c r="Q150" s="69">
        <f>(CLIN2_Labour102[[#This Row],[Extended cost]]+CLIN2_Labour102[[#This Row],[Expat Allowance (ONLY if applicable)]])*$V$2</f>
        <v>0</v>
      </c>
      <c r="R150" s="69">
        <f>CLIN2_Labour102[[#This Row],[Extended cost]]+CLIN2_Labour102[[#This Row],[Expat Allowance (ONLY if applicable)]]+CLIN2_Labour102[[#This Row],[Profit ]]</f>
        <v>0</v>
      </c>
    </row>
    <row r="151" spans="2:18" x14ac:dyDescent="0.25">
      <c r="B151" s="315" t="s">
        <v>2325</v>
      </c>
      <c r="C151" s="136" t="s">
        <v>2226</v>
      </c>
      <c r="D151" s="37"/>
      <c r="J151" s="5"/>
      <c r="K151" s="5"/>
      <c r="L151" s="5"/>
      <c r="M151" s="5"/>
      <c r="N151" s="5"/>
      <c r="O151" s="133">
        <f>SUMPRODUCT(CLIN2_Labour102[[#This Row],[Man-Days
2021]:[Man-Days
2025]],CLIN2_Labour102[[#This Row],[Lab-rate
2021]:[Lab-rate
2025]])</f>
        <v>0</v>
      </c>
      <c r="P151" s="134"/>
      <c r="Q151" s="69">
        <f>(CLIN2_Labour102[[#This Row],[Extended cost]]+CLIN2_Labour102[[#This Row],[Expat Allowance (ONLY if applicable)]])*$V$2</f>
        <v>0</v>
      </c>
      <c r="R151" s="69">
        <f>CLIN2_Labour102[[#This Row],[Extended cost]]+CLIN2_Labour102[[#This Row],[Expat Allowance (ONLY if applicable)]]+CLIN2_Labour102[[#This Row],[Profit ]]</f>
        <v>0</v>
      </c>
    </row>
    <row r="152" spans="2:18" x14ac:dyDescent="0.25">
      <c r="B152" s="315" t="s">
        <v>2326</v>
      </c>
      <c r="C152" s="136" t="s">
        <v>2226</v>
      </c>
      <c r="D152" s="37"/>
      <c r="J152" s="5"/>
      <c r="K152" s="5"/>
      <c r="L152" s="5"/>
      <c r="M152" s="5"/>
      <c r="N152" s="5"/>
      <c r="O152" s="133">
        <f>SUMPRODUCT(CLIN2_Labour102[[#This Row],[Man-Days
2021]:[Man-Days
2025]],CLIN2_Labour102[[#This Row],[Lab-rate
2021]:[Lab-rate
2025]])</f>
        <v>0</v>
      </c>
      <c r="P152" s="134"/>
      <c r="Q152" s="69">
        <f>(CLIN2_Labour102[[#This Row],[Extended cost]]+CLIN2_Labour102[[#This Row],[Expat Allowance (ONLY if applicable)]])*$V$2</f>
        <v>0</v>
      </c>
      <c r="R152" s="69">
        <f>CLIN2_Labour102[[#This Row],[Extended cost]]+CLIN2_Labour102[[#This Row],[Expat Allowance (ONLY if applicable)]]+CLIN2_Labour102[[#This Row],[Profit ]]</f>
        <v>0</v>
      </c>
    </row>
    <row r="153" spans="2:18" x14ac:dyDescent="0.25">
      <c r="B153" s="315" t="s">
        <v>2327</v>
      </c>
      <c r="C153" s="136" t="s">
        <v>2226</v>
      </c>
      <c r="D153" s="37"/>
      <c r="J153" s="5"/>
      <c r="K153" s="5"/>
      <c r="L153" s="5"/>
      <c r="M153" s="5"/>
      <c r="N153" s="5"/>
      <c r="O153" s="133">
        <f>SUMPRODUCT(CLIN2_Labour102[[#This Row],[Man-Days
2021]:[Man-Days
2025]],CLIN2_Labour102[[#This Row],[Lab-rate
2021]:[Lab-rate
2025]])</f>
        <v>0</v>
      </c>
      <c r="P153" s="134"/>
      <c r="Q153" s="69">
        <f>(CLIN2_Labour102[[#This Row],[Extended cost]]+CLIN2_Labour102[[#This Row],[Expat Allowance (ONLY if applicable)]])*$V$2</f>
        <v>0</v>
      </c>
      <c r="R153" s="69">
        <f>CLIN2_Labour102[[#This Row],[Extended cost]]+CLIN2_Labour102[[#This Row],[Expat Allowance (ONLY if applicable)]]+CLIN2_Labour102[[#This Row],[Profit ]]</f>
        <v>0</v>
      </c>
    </row>
    <row r="154" spans="2:18" x14ac:dyDescent="0.25">
      <c r="B154" s="315" t="s">
        <v>2379</v>
      </c>
      <c r="C154" s="136" t="s">
        <v>2226</v>
      </c>
      <c r="D154" s="37"/>
      <c r="J154" s="5"/>
      <c r="K154" s="5"/>
      <c r="L154" s="5"/>
      <c r="M154" s="5"/>
      <c r="N154" s="5"/>
      <c r="O154" s="133">
        <f>SUMPRODUCT(CLIN2_Labour102[[#This Row],[Man-Days
2021]:[Man-Days
2025]],CLIN2_Labour102[[#This Row],[Lab-rate
2021]:[Lab-rate
2025]])</f>
        <v>0</v>
      </c>
      <c r="P154" s="134"/>
      <c r="Q154" s="69">
        <f>(CLIN2_Labour102[[#This Row],[Extended cost]]+CLIN2_Labour102[[#This Row],[Expat Allowance (ONLY if applicable)]])*$V$2</f>
        <v>0</v>
      </c>
      <c r="R154" s="69">
        <f>CLIN2_Labour102[[#This Row],[Extended cost]]+CLIN2_Labour102[[#This Row],[Expat Allowance (ONLY if applicable)]]+CLIN2_Labour102[[#This Row],[Profit ]]</f>
        <v>0</v>
      </c>
    </row>
    <row r="155" spans="2:18" x14ac:dyDescent="0.25">
      <c r="B155" s="315" t="s">
        <v>2380</v>
      </c>
      <c r="C155" s="136" t="s">
        <v>2226</v>
      </c>
      <c r="D155" s="37"/>
      <c r="J155" s="5"/>
      <c r="K155" s="5"/>
      <c r="L155" s="5"/>
      <c r="M155" s="5"/>
      <c r="N155" s="5"/>
      <c r="O155" s="133">
        <f>SUMPRODUCT(CLIN2_Labour102[[#This Row],[Man-Days
2021]:[Man-Days
2025]],CLIN2_Labour102[[#This Row],[Lab-rate
2021]:[Lab-rate
2025]])</f>
        <v>0</v>
      </c>
      <c r="P155" s="134"/>
      <c r="Q155" s="69">
        <f>(CLIN2_Labour102[[#This Row],[Extended cost]]+CLIN2_Labour102[[#This Row],[Expat Allowance (ONLY if applicable)]])*$V$2</f>
        <v>0</v>
      </c>
      <c r="R155" s="69">
        <f>CLIN2_Labour102[[#This Row],[Extended cost]]+CLIN2_Labour102[[#This Row],[Expat Allowance (ONLY if applicable)]]+CLIN2_Labour102[[#This Row],[Profit ]]</f>
        <v>0</v>
      </c>
    </row>
    <row r="156" spans="2:18" x14ac:dyDescent="0.25">
      <c r="B156" s="315" t="s">
        <v>2381</v>
      </c>
      <c r="C156" s="136" t="s">
        <v>2226</v>
      </c>
      <c r="D156" s="37"/>
      <c r="J156" s="5"/>
      <c r="K156" s="5"/>
      <c r="L156" s="5"/>
      <c r="M156" s="5"/>
      <c r="N156" s="5"/>
      <c r="O156" s="133">
        <f>SUMPRODUCT(CLIN2_Labour102[[#This Row],[Man-Days
2021]:[Man-Days
2025]],CLIN2_Labour102[[#This Row],[Lab-rate
2021]:[Lab-rate
2025]])</f>
        <v>0</v>
      </c>
      <c r="P156" s="134"/>
      <c r="Q156" s="69">
        <f>(CLIN2_Labour102[[#This Row],[Extended cost]]+CLIN2_Labour102[[#This Row],[Expat Allowance (ONLY if applicable)]])*$V$2</f>
        <v>0</v>
      </c>
      <c r="R156" s="69">
        <f>CLIN2_Labour102[[#This Row],[Extended cost]]+CLIN2_Labour102[[#This Row],[Expat Allowance (ONLY if applicable)]]+CLIN2_Labour102[[#This Row],[Profit ]]</f>
        <v>0</v>
      </c>
    </row>
    <row r="157" spans="2:18" x14ac:dyDescent="0.25">
      <c r="B157" s="315" t="s">
        <v>2382</v>
      </c>
      <c r="C157" s="136" t="s">
        <v>2226</v>
      </c>
      <c r="D157" s="37"/>
      <c r="J157" s="5"/>
      <c r="K157" s="5"/>
      <c r="L157" s="5"/>
      <c r="M157" s="5"/>
      <c r="N157" s="5"/>
      <c r="O157" s="133">
        <f>SUMPRODUCT(CLIN2_Labour102[[#This Row],[Man-Days
2021]:[Man-Days
2025]],CLIN2_Labour102[[#This Row],[Lab-rate
2021]:[Lab-rate
2025]])</f>
        <v>0</v>
      </c>
      <c r="P157" s="134"/>
      <c r="Q157" s="69">
        <f>(CLIN2_Labour102[[#This Row],[Extended cost]]+CLIN2_Labour102[[#This Row],[Expat Allowance (ONLY if applicable)]])*$V$2</f>
        <v>0</v>
      </c>
      <c r="R157" s="69">
        <f>CLIN2_Labour102[[#This Row],[Extended cost]]+CLIN2_Labour102[[#This Row],[Expat Allowance (ONLY if applicable)]]+CLIN2_Labour102[[#This Row],[Profit ]]</f>
        <v>0</v>
      </c>
    </row>
    <row r="158" spans="2:18" x14ac:dyDescent="0.25">
      <c r="B158" s="315" t="s">
        <v>2383</v>
      </c>
      <c r="C158" s="136" t="s">
        <v>2226</v>
      </c>
      <c r="D158" s="37"/>
      <c r="J158" s="5"/>
      <c r="K158" s="5"/>
      <c r="L158" s="5"/>
      <c r="M158" s="5"/>
      <c r="N158" s="5"/>
      <c r="O158" s="133">
        <f>SUMPRODUCT(CLIN2_Labour102[[#This Row],[Man-Days
2021]:[Man-Days
2025]],CLIN2_Labour102[[#This Row],[Lab-rate
2021]:[Lab-rate
2025]])</f>
        <v>0</v>
      </c>
      <c r="P158" s="134"/>
      <c r="Q158" s="69">
        <f>(CLIN2_Labour102[[#This Row],[Extended cost]]+CLIN2_Labour102[[#This Row],[Expat Allowance (ONLY if applicable)]])*$V$2</f>
        <v>0</v>
      </c>
      <c r="R158" s="69">
        <f>CLIN2_Labour102[[#This Row],[Extended cost]]+CLIN2_Labour102[[#This Row],[Expat Allowance (ONLY if applicable)]]+CLIN2_Labour102[[#This Row],[Profit ]]</f>
        <v>0</v>
      </c>
    </row>
    <row r="159" spans="2:18" x14ac:dyDescent="0.25">
      <c r="B159" s="315" t="s">
        <v>2384</v>
      </c>
      <c r="C159" s="136" t="s">
        <v>2226</v>
      </c>
      <c r="D159" s="37"/>
      <c r="J159" s="5"/>
      <c r="K159" s="5"/>
      <c r="L159" s="5"/>
      <c r="M159" s="5"/>
      <c r="N159" s="5"/>
      <c r="O159" s="133">
        <f>SUMPRODUCT(CLIN2_Labour102[[#This Row],[Man-Days
2021]:[Man-Days
2025]],CLIN2_Labour102[[#This Row],[Lab-rate
2021]:[Lab-rate
2025]])</f>
        <v>0</v>
      </c>
      <c r="P159" s="134"/>
      <c r="Q159" s="69">
        <f>(CLIN2_Labour102[[#This Row],[Extended cost]]+CLIN2_Labour102[[#This Row],[Expat Allowance (ONLY if applicable)]])*$V$2</f>
        <v>0</v>
      </c>
      <c r="R159" s="69">
        <f>CLIN2_Labour102[[#This Row],[Extended cost]]+CLIN2_Labour102[[#This Row],[Expat Allowance (ONLY if applicable)]]+CLIN2_Labour102[[#This Row],[Profit ]]</f>
        <v>0</v>
      </c>
    </row>
    <row r="160" spans="2:18" x14ac:dyDescent="0.25">
      <c r="B160" s="315" t="s">
        <v>399</v>
      </c>
      <c r="C160" s="136" t="s">
        <v>2226</v>
      </c>
      <c r="D160" s="37"/>
      <c r="J160" s="5"/>
      <c r="K160" s="5"/>
      <c r="L160" s="5"/>
      <c r="M160" s="5"/>
      <c r="N160" s="5"/>
      <c r="O160" s="133">
        <f>SUMPRODUCT(CLIN2_Labour102[[#This Row],[Man-Days
2021]:[Man-Days
2025]],CLIN2_Labour102[[#This Row],[Lab-rate
2021]:[Lab-rate
2025]])</f>
        <v>0</v>
      </c>
      <c r="P160" s="134"/>
      <c r="Q160" s="69">
        <f>(CLIN2_Labour102[[#This Row],[Extended cost]]+CLIN2_Labour102[[#This Row],[Expat Allowance (ONLY if applicable)]])*$V$2</f>
        <v>0</v>
      </c>
      <c r="R160" s="69">
        <f>CLIN2_Labour102[[#This Row],[Extended cost]]+CLIN2_Labour102[[#This Row],[Expat Allowance (ONLY if applicable)]]+CLIN2_Labour102[[#This Row],[Profit ]]</f>
        <v>0</v>
      </c>
    </row>
    <row r="161" spans="2:18" x14ac:dyDescent="0.25">
      <c r="B161" s="315" t="s">
        <v>402</v>
      </c>
      <c r="C161" s="136" t="s">
        <v>2226</v>
      </c>
      <c r="D161" s="37"/>
      <c r="J161" s="5"/>
      <c r="K161" s="5"/>
      <c r="L161" s="5"/>
      <c r="M161" s="5"/>
      <c r="N161" s="5"/>
      <c r="O161" s="133">
        <f>SUMPRODUCT(CLIN2_Labour102[[#This Row],[Man-Days
2021]:[Man-Days
2025]],CLIN2_Labour102[[#This Row],[Lab-rate
2021]:[Lab-rate
2025]])</f>
        <v>0</v>
      </c>
      <c r="P161" s="134"/>
      <c r="Q161" s="69">
        <f>(CLIN2_Labour102[[#This Row],[Extended cost]]+CLIN2_Labour102[[#This Row],[Expat Allowance (ONLY if applicable)]])*$V$2</f>
        <v>0</v>
      </c>
      <c r="R161" s="69">
        <f>CLIN2_Labour102[[#This Row],[Extended cost]]+CLIN2_Labour102[[#This Row],[Expat Allowance (ONLY if applicable)]]+CLIN2_Labour102[[#This Row],[Profit ]]</f>
        <v>0</v>
      </c>
    </row>
    <row r="162" spans="2:18" x14ac:dyDescent="0.25">
      <c r="B162" s="315" t="s">
        <v>405</v>
      </c>
      <c r="C162" s="136" t="s">
        <v>2226</v>
      </c>
      <c r="D162" s="37"/>
      <c r="J162" s="5"/>
      <c r="K162" s="5"/>
      <c r="L162" s="5"/>
      <c r="M162" s="5"/>
      <c r="N162" s="5"/>
      <c r="O162" s="133">
        <f>SUMPRODUCT(CLIN2_Labour102[[#This Row],[Man-Days
2021]:[Man-Days
2025]],CLIN2_Labour102[[#This Row],[Lab-rate
2021]:[Lab-rate
2025]])</f>
        <v>0</v>
      </c>
      <c r="P162" s="134"/>
      <c r="Q162" s="69">
        <f>(CLIN2_Labour102[[#This Row],[Extended cost]]+CLIN2_Labour102[[#This Row],[Expat Allowance (ONLY if applicable)]])*$V$2</f>
        <v>0</v>
      </c>
      <c r="R162" s="69">
        <f>CLIN2_Labour102[[#This Row],[Extended cost]]+CLIN2_Labour102[[#This Row],[Expat Allowance (ONLY if applicable)]]+CLIN2_Labour102[[#This Row],[Profit ]]</f>
        <v>0</v>
      </c>
    </row>
    <row r="163" spans="2:18" x14ac:dyDescent="0.25">
      <c r="B163" s="315" t="s">
        <v>408</v>
      </c>
      <c r="C163" s="136" t="s">
        <v>2226</v>
      </c>
      <c r="D163" s="37"/>
      <c r="J163" s="5"/>
      <c r="K163" s="5"/>
      <c r="L163" s="5"/>
      <c r="M163" s="5"/>
      <c r="N163" s="5"/>
      <c r="O163" s="133">
        <f>SUMPRODUCT(CLIN2_Labour102[[#This Row],[Man-Days
2021]:[Man-Days
2025]],CLIN2_Labour102[[#This Row],[Lab-rate
2021]:[Lab-rate
2025]])</f>
        <v>0</v>
      </c>
      <c r="P163" s="134"/>
      <c r="Q163" s="69">
        <f>(CLIN2_Labour102[[#This Row],[Extended cost]]+CLIN2_Labour102[[#This Row],[Expat Allowance (ONLY if applicable)]])*$V$2</f>
        <v>0</v>
      </c>
      <c r="R163" s="69">
        <f>CLIN2_Labour102[[#This Row],[Extended cost]]+CLIN2_Labour102[[#This Row],[Expat Allowance (ONLY if applicable)]]+CLIN2_Labour102[[#This Row],[Profit ]]</f>
        <v>0</v>
      </c>
    </row>
    <row r="164" spans="2:18" x14ac:dyDescent="0.25">
      <c r="B164" s="315" t="s">
        <v>410</v>
      </c>
      <c r="C164" s="136" t="s">
        <v>2226</v>
      </c>
      <c r="D164" s="37"/>
      <c r="J164" s="5"/>
      <c r="K164" s="5"/>
      <c r="L164" s="5"/>
      <c r="M164" s="5"/>
      <c r="N164" s="5"/>
      <c r="O164" s="133">
        <f>SUMPRODUCT(CLIN2_Labour102[[#This Row],[Man-Days
2021]:[Man-Days
2025]],CLIN2_Labour102[[#This Row],[Lab-rate
2021]:[Lab-rate
2025]])</f>
        <v>0</v>
      </c>
      <c r="P164" s="134"/>
      <c r="Q164" s="69">
        <f>(CLIN2_Labour102[[#This Row],[Extended cost]]+CLIN2_Labour102[[#This Row],[Expat Allowance (ONLY if applicable)]])*$V$2</f>
        <v>0</v>
      </c>
      <c r="R164" s="69">
        <f>CLIN2_Labour102[[#This Row],[Extended cost]]+CLIN2_Labour102[[#This Row],[Expat Allowance (ONLY if applicable)]]+CLIN2_Labour102[[#This Row],[Profit ]]</f>
        <v>0</v>
      </c>
    </row>
    <row r="165" spans="2:18" x14ac:dyDescent="0.25">
      <c r="B165" s="315" t="s">
        <v>412</v>
      </c>
      <c r="C165" s="136" t="s">
        <v>2226</v>
      </c>
      <c r="D165" s="37"/>
      <c r="J165" s="5"/>
      <c r="K165" s="5"/>
      <c r="L165" s="5"/>
      <c r="M165" s="5"/>
      <c r="N165" s="5"/>
      <c r="O165" s="133">
        <f>SUMPRODUCT(CLIN2_Labour102[[#This Row],[Man-Days
2021]:[Man-Days
2025]],CLIN2_Labour102[[#This Row],[Lab-rate
2021]:[Lab-rate
2025]])</f>
        <v>0</v>
      </c>
      <c r="P165" s="134"/>
      <c r="Q165" s="69">
        <f>(CLIN2_Labour102[[#This Row],[Extended cost]]+CLIN2_Labour102[[#This Row],[Expat Allowance (ONLY if applicable)]])*$V$2</f>
        <v>0</v>
      </c>
      <c r="R165" s="69">
        <f>CLIN2_Labour102[[#This Row],[Extended cost]]+CLIN2_Labour102[[#This Row],[Expat Allowance (ONLY if applicable)]]+CLIN2_Labour102[[#This Row],[Profit ]]</f>
        <v>0</v>
      </c>
    </row>
    <row r="166" spans="2:18" x14ac:dyDescent="0.25">
      <c r="B166" s="315" t="s">
        <v>2385</v>
      </c>
      <c r="C166" s="136" t="s">
        <v>2226</v>
      </c>
      <c r="D166" s="37"/>
      <c r="J166" s="5"/>
      <c r="K166" s="5"/>
      <c r="L166" s="5"/>
      <c r="M166" s="5"/>
      <c r="N166" s="5"/>
      <c r="O166" s="133">
        <f>SUMPRODUCT(CLIN2_Labour102[[#This Row],[Man-Days
2021]:[Man-Days
2025]],CLIN2_Labour102[[#This Row],[Lab-rate
2021]:[Lab-rate
2025]])</f>
        <v>0</v>
      </c>
      <c r="P166" s="134"/>
      <c r="Q166" s="69">
        <f>(CLIN2_Labour102[[#This Row],[Extended cost]]+CLIN2_Labour102[[#This Row],[Expat Allowance (ONLY if applicable)]])*$V$2</f>
        <v>0</v>
      </c>
      <c r="R166" s="69">
        <f>CLIN2_Labour102[[#This Row],[Extended cost]]+CLIN2_Labour102[[#This Row],[Expat Allowance (ONLY if applicable)]]+CLIN2_Labour102[[#This Row],[Profit ]]</f>
        <v>0</v>
      </c>
    </row>
    <row r="167" spans="2:18" x14ac:dyDescent="0.25">
      <c r="B167" s="315" t="s">
        <v>2386</v>
      </c>
      <c r="C167" s="136" t="s">
        <v>2226</v>
      </c>
      <c r="D167" s="37"/>
      <c r="J167" s="5"/>
      <c r="K167" s="5"/>
      <c r="L167" s="5"/>
      <c r="M167" s="5"/>
      <c r="N167" s="5"/>
      <c r="O167" s="133">
        <f>SUMPRODUCT(CLIN2_Labour102[[#This Row],[Man-Days
2021]:[Man-Days
2025]],CLIN2_Labour102[[#This Row],[Lab-rate
2021]:[Lab-rate
2025]])</f>
        <v>0</v>
      </c>
      <c r="P167" s="134"/>
      <c r="Q167" s="69">
        <f>(CLIN2_Labour102[[#This Row],[Extended cost]]+CLIN2_Labour102[[#This Row],[Expat Allowance (ONLY if applicable)]])*$V$2</f>
        <v>0</v>
      </c>
      <c r="R167" s="69">
        <f>CLIN2_Labour102[[#This Row],[Extended cost]]+CLIN2_Labour102[[#This Row],[Expat Allowance (ONLY if applicable)]]+CLIN2_Labour102[[#This Row],[Profit ]]</f>
        <v>0</v>
      </c>
    </row>
    <row r="168" spans="2:18" x14ac:dyDescent="0.25">
      <c r="B168" s="315" t="s">
        <v>2387</v>
      </c>
      <c r="C168" s="136" t="s">
        <v>2226</v>
      </c>
      <c r="D168" s="37"/>
      <c r="J168" s="5"/>
      <c r="K168" s="5"/>
      <c r="L168" s="5"/>
      <c r="M168" s="5"/>
      <c r="N168" s="5"/>
      <c r="O168" s="133">
        <f>SUMPRODUCT(CLIN2_Labour102[[#This Row],[Man-Days
2021]:[Man-Days
2025]],CLIN2_Labour102[[#This Row],[Lab-rate
2021]:[Lab-rate
2025]])</f>
        <v>0</v>
      </c>
      <c r="P168" s="134"/>
      <c r="Q168" s="69">
        <f>(CLIN2_Labour102[[#This Row],[Extended cost]]+CLIN2_Labour102[[#This Row],[Expat Allowance (ONLY if applicable)]])*$V$2</f>
        <v>0</v>
      </c>
      <c r="R168" s="69">
        <f>CLIN2_Labour102[[#This Row],[Extended cost]]+CLIN2_Labour102[[#This Row],[Expat Allowance (ONLY if applicable)]]+CLIN2_Labour102[[#This Row],[Profit ]]</f>
        <v>0</v>
      </c>
    </row>
    <row r="169" spans="2:18" x14ac:dyDescent="0.25">
      <c r="B169" s="315" t="s">
        <v>2388</v>
      </c>
      <c r="C169" s="136" t="s">
        <v>2226</v>
      </c>
      <c r="D169" s="37"/>
      <c r="J169" s="5"/>
      <c r="K169" s="5"/>
      <c r="L169" s="5"/>
      <c r="M169" s="5"/>
      <c r="N169" s="5"/>
      <c r="O169" s="133">
        <f>SUMPRODUCT(CLIN2_Labour102[[#This Row],[Man-Days
2021]:[Man-Days
2025]],CLIN2_Labour102[[#This Row],[Lab-rate
2021]:[Lab-rate
2025]])</f>
        <v>0</v>
      </c>
      <c r="P169" s="134"/>
      <c r="Q169" s="69">
        <f>(CLIN2_Labour102[[#This Row],[Extended cost]]+CLIN2_Labour102[[#This Row],[Expat Allowance (ONLY if applicable)]])*$V$2</f>
        <v>0</v>
      </c>
      <c r="R169" s="69">
        <f>CLIN2_Labour102[[#This Row],[Extended cost]]+CLIN2_Labour102[[#This Row],[Expat Allowance (ONLY if applicable)]]+CLIN2_Labour102[[#This Row],[Profit ]]</f>
        <v>0</v>
      </c>
    </row>
    <row r="170" spans="2:18" x14ac:dyDescent="0.25">
      <c r="B170" s="315" t="s">
        <v>2389</v>
      </c>
      <c r="C170" s="136" t="s">
        <v>2226</v>
      </c>
      <c r="D170" s="37"/>
      <c r="J170" s="5"/>
      <c r="K170" s="5"/>
      <c r="L170" s="5"/>
      <c r="M170" s="5"/>
      <c r="N170" s="5"/>
      <c r="O170" s="133">
        <f>SUMPRODUCT(CLIN2_Labour102[[#This Row],[Man-Days
2021]:[Man-Days
2025]],CLIN2_Labour102[[#This Row],[Lab-rate
2021]:[Lab-rate
2025]])</f>
        <v>0</v>
      </c>
      <c r="P170" s="134"/>
      <c r="Q170" s="69">
        <f>(CLIN2_Labour102[[#This Row],[Extended cost]]+CLIN2_Labour102[[#This Row],[Expat Allowance (ONLY if applicable)]])*$V$2</f>
        <v>0</v>
      </c>
      <c r="R170" s="69">
        <f>CLIN2_Labour102[[#This Row],[Extended cost]]+CLIN2_Labour102[[#This Row],[Expat Allowance (ONLY if applicable)]]+CLIN2_Labour102[[#This Row],[Profit ]]</f>
        <v>0</v>
      </c>
    </row>
    <row r="171" spans="2:18" x14ac:dyDescent="0.25">
      <c r="B171" s="315" t="s">
        <v>2390</v>
      </c>
      <c r="C171" s="136" t="s">
        <v>2226</v>
      </c>
      <c r="D171" s="386"/>
      <c r="J171" s="387"/>
      <c r="K171" s="387"/>
      <c r="L171" s="387"/>
      <c r="M171" s="387"/>
      <c r="N171" s="387"/>
      <c r="O171" s="133">
        <f>SUMPRODUCT(CLIN2_Labour102[[#This Row],[Man-Days
2021]:[Man-Days
2025]],CLIN2_Labour102[[#This Row],[Lab-rate
2021]:[Lab-rate
2025]])</f>
        <v>0</v>
      </c>
      <c r="P171" s="134"/>
      <c r="Q171" s="69">
        <f>(CLIN2_Labour102[[#This Row],[Extended cost]]+CLIN2_Labour102[[#This Row],[Expat Allowance (ONLY if applicable)]])*$V$2</f>
        <v>0</v>
      </c>
      <c r="R171" s="69">
        <f>CLIN2_Labour102[[#This Row],[Extended cost]]+CLIN2_Labour102[[#This Row],[Expat Allowance (ONLY if applicable)]]+CLIN2_Labour102[[#This Row],[Profit ]]</f>
        <v>0</v>
      </c>
    </row>
    <row r="172" spans="2:18" x14ac:dyDescent="0.25">
      <c r="B172" s="315" t="s">
        <v>415</v>
      </c>
      <c r="C172" s="136" t="s">
        <v>2226</v>
      </c>
      <c r="D172" s="37"/>
      <c r="J172" s="5"/>
      <c r="K172" s="5"/>
      <c r="L172" s="5"/>
      <c r="M172" s="5"/>
      <c r="N172" s="5"/>
      <c r="O172" s="133">
        <f>SUMPRODUCT(CLIN2_Labour102[[#This Row],[Man-Days
2021]:[Man-Days
2025]],CLIN2_Labour102[[#This Row],[Lab-rate
2021]:[Lab-rate
2025]])</f>
        <v>0</v>
      </c>
      <c r="P172" s="134"/>
      <c r="Q172" s="69">
        <f>(CLIN2_Labour102[[#This Row],[Extended cost]]+CLIN2_Labour102[[#This Row],[Expat Allowance (ONLY if applicable)]])*$V$2</f>
        <v>0</v>
      </c>
      <c r="R172" s="69">
        <f>CLIN2_Labour102[[#This Row],[Extended cost]]+CLIN2_Labour102[[#This Row],[Expat Allowance (ONLY if applicable)]]+CLIN2_Labour102[[#This Row],[Profit ]]</f>
        <v>0</v>
      </c>
    </row>
    <row r="173" spans="2:18" x14ac:dyDescent="0.25">
      <c r="B173" s="315" t="s">
        <v>416</v>
      </c>
      <c r="C173" s="136" t="s">
        <v>2226</v>
      </c>
      <c r="D173" s="37"/>
      <c r="J173" s="5"/>
      <c r="K173" s="5"/>
      <c r="L173" s="5"/>
      <c r="M173" s="5"/>
      <c r="N173" s="5"/>
      <c r="O173" s="133">
        <f>SUMPRODUCT(CLIN2_Labour102[[#This Row],[Man-Days
2021]:[Man-Days
2025]],CLIN2_Labour102[[#This Row],[Lab-rate
2021]:[Lab-rate
2025]])</f>
        <v>0</v>
      </c>
      <c r="P173" s="134"/>
      <c r="Q173" s="69">
        <f>(CLIN2_Labour102[[#This Row],[Extended cost]]+CLIN2_Labour102[[#This Row],[Expat Allowance (ONLY if applicable)]])*$V$2</f>
        <v>0</v>
      </c>
      <c r="R173" s="69">
        <f>CLIN2_Labour102[[#This Row],[Extended cost]]+CLIN2_Labour102[[#This Row],[Expat Allowance (ONLY if applicable)]]+CLIN2_Labour102[[#This Row],[Profit ]]</f>
        <v>0</v>
      </c>
    </row>
    <row r="174" spans="2:18" x14ac:dyDescent="0.25">
      <c r="B174" s="315" t="s">
        <v>418</v>
      </c>
      <c r="C174" s="136" t="s">
        <v>2226</v>
      </c>
      <c r="D174" s="37"/>
      <c r="J174" s="5"/>
      <c r="K174" s="5"/>
      <c r="L174" s="5"/>
      <c r="M174" s="5"/>
      <c r="N174" s="5"/>
      <c r="O174" s="133">
        <f>SUMPRODUCT(CLIN2_Labour102[[#This Row],[Man-Days
2021]:[Man-Days
2025]],CLIN2_Labour102[[#This Row],[Lab-rate
2021]:[Lab-rate
2025]])</f>
        <v>0</v>
      </c>
      <c r="P174" s="134"/>
      <c r="Q174" s="69">
        <f>(CLIN2_Labour102[[#This Row],[Extended cost]]+CLIN2_Labour102[[#This Row],[Expat Allowance (ONLY if applicable)]])*$V$2</f>
        <v>0</v>
      </c>
      <c r="R174" s="69">
        <f>CLIN2_Labour102[[#This Row],[Extended cost]]+CLIN2_Labour102[[#This Row],[Expat Allowance (ONLY if applicable)]]+CLIN2_Labour102[[#This Row],[Profit ]]</f>
        <v>0</v>
      </c>
    </row>
    <row r="175" spans="2:18" x14ac:dyDescent="0.25">
      <c r="B175" s="315" t="s">
        <v>428</v>
      </c>
      <c r="C175" s="136" t="s">
        <v>2226</v>
      </c>
      <c r="D175" s="37"/>
      <c r="J175" s="5"/>
      <c r="K175" s="5"/>
      <c r="L175" s="5"/>
      <c r="M175" s="5"/>
      <c r="N175" s="5"/>
      <c r="O175" s="133">
        <f>SUMPRODUCT(CLIN2_Labour102[[#This Row],[Man-Days
2021]:[Man-Days
2025]],CLIN2_Labour102[[#This Row],[Lab-rate
2021]:[Lab-rate
2025]])</f>
        <v>0</v>
      </c>
      <c r="P175" s="134"/>
      <c r="Q175" s="69">
        <f>(CLIN2_Labour102[[#This Row],[Extended cost]]+CLIN2_Labour102[[#This Row],[Expat Allowance (ONLY if applicable)]])*$V$2</f>
        <v>0</v>
      </c>
      <c r="R175" s="69">
        <f>CLIN2_Labour102[[#This Row],[Extended cost]]+CLIN2_Labour102[[#This Row],[Expat Allowance (ONLY if applicable)]]+CLIN2_Labour102[[#This Row],[Profit ]]</f>
        <v>0</v>
      </c>
    </row>
    <row r="176" spans="2:18" x14ac:dyDescent="0.25">
      <c r="B176" s="315" t="s">
        <v>430</v>
      </c>
      <c r="C176" s="136" t="s">
        <v>2226</v>
      </c>
      <c r="D176" s="37"/>
      <c r="J176" s="5"/>
      <c r="K176" s="5"/>
      <c r="L176" s="5"/>
      <c r="M176" s="5"/>
      <c r="N176" s="5"/>
      <c r="O176" s="133">
        <f>SUMPRODUCT(CLIN2_Labour102[[#This Row],[Man-Days
2021]:[Man-Days
2025]],CLIN2_Labour102[[#This Row],[Lab-rate
2021]:[Lab-rate
2025]])</f>
        <v>0</v>
      </c>
      <c r="P176" s="134"/>
      <c r="Q176" s="69">
        <f>(CLIN2_Labour102[[#This Row],[Extended cost]]+CLIN2_Labour102[[#This Row],[Expat Allowance (ONLY if applicable)]])*$V$2</f>
        <v>0</v>
      </c>
      <c r="R176" s="69">
        <f>CLIN2_Labour102[[#This Row],[Extended cost]]+CLIN2_Labour102[[#This Row],[Expat Allowance (ONLY if applicable)]]+CLIN2_Labour102[[#This Row],[Profit ]]</f>
        <v>0</v>
      </c>
    </row>
    <row r="177" spans="2:18" x14ac:dyDescent="0.25">
      <c r="B177" s="315" t="s">
        <v>432</v>
      </c>
      <c r="C177" s="136" t="s">
        <v>2226</v>
      </c>
      <c r="D177" s="37"/>
      <c r="J177" s="5"/>
      <c r="K177" s="5"/>
      <c r="L177" s="5"/>
      <c r="M177" s="5"/>
      <c r="N177" s="5"/>
      <c r="O177" s="133">
        <f>SUMPRODUCT(CLIN2_Labour102[[#This Row],[Man-Days
2021]:[Man-Days
2025]],CLIN2_Labour102[[#This Row],[Lab-rate
2021]:[Lab-rate
2025]])</f>
        <v>0</v>
      </c>
      <c r="P177" s="134"/>
      <c r="Q177" s="69">
        <f>(CLIN2_Labour102[[#This Row],[Extended cost]]+CLIN2_Labour102[[#This Row],[Expat Allowance (ONLY if applicable)]])*$V$2</f>
        <v>0</v>
      </c>
      <c r="R177" s="69">
        <f>CLIN2_Labour102[[#This Row],[Extended cost]]+CLIN2_Labour102[[#This Row],[Expat Allowance (ONLY if applicable)]]+CLIN2_Labour102[[#This Row],[Profit ]]</f>
        <v>0</v>
      </c>
    </row>
    <row r="178" spans="2:18" x14ac:dyDescent="0.25">
      <c r="B178" s="315" t="s">
        <v>2391</v>
      </c>
      <c r="C178" s="136" t="s">
        <v>2226</v>
      </c>
      <c r="D178" s="37"/>
      <c r="J178" s="5"/>
      <c r="K178" s="5"/>
      <c r="L178" s="5"/>
      <c r="M178" s="5"/>
      <c r="N178" s="5"/>
      <c r="O178" s="133">
        <f>SUMPRODUCT(CLIN2_Labour102[[#This Row],[Man-Days
2021]:[Man-Days
2025]],CLIN2_Labour102[[#This Row],[Lab-rate
2021]:[Lab-rate
2025]])</f>
        <v>0</v>
      </c>
      <c r="P178" s="134"/>
      <c r="Q178" s="69">
        <f>(CLIN2_Labour102[[#This Row],[Extended cost]]+CLIN2_Labour102[[#This Row],[Expat Allowance (ONLY if applicable)]])*$V$2</f>
        <v>0</v>
      </c>
      <c r="R178" s="69">
        <f>CLIN2_Labour102[[#This Row],[Extended cost]]+CLIN2_Labour102[[#This Row],[Expat Allowance (ONLY if applicable)]]+CLIN2_Labour102[[#This Row],[Profit ]]</f>
        <v>0</v>
      </c>
    </row>
    <row r="179" spans="2:18" x14ac:dyDescent="0.25">
      <c r="B179" s="315" t="s">
        <v>2392</v>
      </c>
      <c r="C179" s="136" t="s">
        <v>2226</v>
      </c>
      <c r="D179" s="37"/>
      <c r="J179" s="5"/>
      <c r="K179" s="5"/>
      <c r="L179" s="5"/>
      <c r="M179" s="5"/>
      <c r="N179" s="5"/>
      <c r="O179" s="133">
        <f>SUMPRODUCT(CLIN2_Labour102[[#This Row],[Man-Days
2021]:[Man-Days
2025]],CLIN2_Labour102[[#This Row],[Lab-rate
2021]:[Lab-rate
2025]])</f>
        <v>0</v>
      </c>
      <c r="P179" s="134"/>
      <c r="Q179" s="69">
        <f>(CLIN2_Labour102[[#This Row],[Extended cost]]+CLIN2_Labour102[[#This Row],[Expat Allowance (ONLY if applicable)]])*$V$2</f>
        <v>0</v>
      </c>
      <c r="R179" s="69">
        <f>CLIN2_Labour102[[#This Row],[Extended cost]]+CLIN2_Labour102[[#This Row],[Expat Allowance (ONLY if applicable)]]+CLIN2_Labour102[[#This Row],[Profit ]]</f>
        <v>0</v>
      </c>
    </row>
    <row r="180" spans="2:18" x14ac:dyDescent="0.25">
      <c r="B180" s="315" t="s">
        <v>2393</v>
      </c>
      <c r="C180" s="136" t="s">
        <v>2226</v>
      </c>
      <c r="D180" s="37"/>
      <c r="J180" s="5"/>
      <c r="K180" s="5"/>
      <c r="L180" s="5"/>
      <c r="M180" s="5"/>
      <c r="N180" s="5"/>
      <c r="O180" s="133">
        <f>SUMPRODUCT(CLIN2_Labour102[[#This Row],[Man-Days
2021]:[Man-Days
2025]],CLIN2_Labour102[[#This Row],[Lab-rate
2021]:[Lab-rate
2025]])</f>
        <v>0</v>
      </c>
      <c r="P180" s="134"/>
      <c r="Q180" s="69">
        <f>(CLIN2_Labour102[[#This Row],[Extended cost]]+CLIN2_Labour102[[#This Row],[Expat Allowance (ONLY if applicable)]])*$V$2</f>
        <v>0</v>
      </c>
      <c r="R180" s="69">
        <f>CLIN2_Labour102[[#This Row],[Extended cost]]+CLIN2_Labour102[[#This Row],[Expat Allowance (ONLY if applicable)]]+CLIN2_Labour102[[#This Row],[Profit ]]</f>
        <v>0</v>
      </c>
    </row>
    <row r="181" spans="2:18" x14ac:dyDescent="0.25">
      <c r="B181" s="315" t="s">
        <v>435</v>
      </c>
      <c r="C181" s="136" t="s">
        <v>2226</v>
      </c>
      <c r="D181" s="37"/>
      <c r="J181" s="5"/>
      <c r="K181" s="5"/>
      <c r="L181" s="5"/>
      <c r="M181" s="5"/>
      <c r="N181" s="5"/>
      <c r="O181" s="133">
        <f>SUMPRODUCT(CLIN2_Labour102[[#This Row],[Man-Days
2021]:[Man-Days
2025]],CLIN2_Labour102[[#This Row],[Lab-rate
2021]:[Lab-rate
2025]])</f>
        <v>0</v>
      </c>
      <c r="P181" s="134"/>
      <c r="Q181" s="69">
        <f>(CLIN2_Labour102[[#This Row],[Extended cost]]+CLIN2_Labour102[[#This Row],[Expat Allowance (ONLY if applicable)]])*$V$2</f>
        <v>0</v>
      </c>
      <c r="R181" s="69">
        <f>CLIN2_Labour102[[#This Row],[Extended cost]]+CLIN2_Labour102[[#This Row],[Expat Allowance (ONLY if applicable)]]+CLIN2_Labour102[[#This Row],[Profit ]]</f>
        <v>0</v>
      </c>
    </row>
    <row r="182" spans="2:18" x14ac:dyDescent="0.25">
      <c r="B182" s="315" t="s">
        <v>449</v>
      </c>
      <c r="C182" s="136" t="s">
        <v>2226</v>
      </c>
      <c r="D182" s="37"/>
      <c r="J182" s="5"/>
      <c r="K182" s="5"/>
      <c r="L182" s="5"/>
      <c r="M182" s="5"/>
      <c r="N182" s="5"/>
      <c r="O182" s="133">
        <f>SUMPRODUCT(CLIN2_Labour102[[#This Row],[Man-Days
2021]:[Man-Days
2025]],CLIN2_Labour102[[#This Row],[Lab-rate
2021]:[Lab-rate
2025]])</f>
        <v>0</v>
      </c>
      <c r="P182" s="134"/>
      <c r="Q182" s="69">
        <f>(CLIN2_Labour102[[#This Row],[Extended cost]]+CLIN2_Labour102[[#This Row],[Expat Allowance (ONLY if applicable)]])*$V$2</f>
        <v>0</v>
      </c>
      <c r="R182" s="69">
        <f>CLIN2_Labour102[[#This Row],[Extended cost]]+CLIN2_Labour102[[#This Row],[Expat Allowance (ONLY if applicable)]]+CLIN2_Labour102[[#This Row],[Profit ]]</f>
        <v>0</v>
      </c>
    </row>
    <row r="183" spans="2:18" x14ac:dyDescent="0.25">
      <c r="B183" s="315" t="s">
        <v>450</v>
      </c>
      <c r="C183" s="136" t="s">
        <v>2226</v>
      </c>
      <c r="D183" s="37"/>
      <c r="J183" s="5"/>
      <c r="K183" s="5"/>
      <c r="L183" s="5"/>
      <c r="M183" s="5"/>
      <c r="N183" s="5"/>
      <c r="O183" s="133">
        <f>SUMPRODUCT(CLIN2_Labour102[[#This Row],[Man-Days
2021]:[Man-Days
2025]],CLIN2_Labour102[[#This Row],[Lab-rate
2021]:[Lab-rate
2025]])</f>
        <v>0</v>
      </c>
      <c r="P183" s="134"/>
      <c r="Q183" s="69">
        <f>(CLIN2_Labour102[[#This Row],[Extended cost]]+CLIN2_Labour102[[#This Row],[Expat Allowance (ONLY if applicable)]])*$V$2</f>
        <v>0</v>
      </c>
      <c r="R183" s="69">
        <f>CLIN2_Labour102[[#This Row],[Extended cost]]+CLIN2_Labour102[[#This Row],[Expat Allowance (ONLY if applicable)]]+CLIN2_Labour102[[#This Row],[Profit ]]</f>
        <v>0</v>
      </c>
    </row>
    <row r="184" spans="2:18" x14ac:dyDescent="0.25">
      <c r="B184" s="315" t="s">
        <v>451</v>
      </c>
      <c r="C184" s="136" t="s">
        <v>2226</v>
      </c>
      <c r="D184" s="37"/>
      <c r="J184" s="5"/>
      <c r="K184" s="5"/>
      <c r="L184" s="5"/>
      <c r="M184" s="5"/>
      <c r="N184" s="5"/>
      <c r="O184" s="133">
        <f>SUMPRODUCT(CLIN2_Labour102[[#This Row],[Man-Days
2021]:[Man-Days
2025]],CLIN2_Labour102[[#This Row],[Lab-rate
2021]:[Lab-rate
2025]])</f>
        <v>0</v>
      </c>
      <c r="P184" s="134"/>
      <c r="Q184" s="69">
        <f>(CLIN2_Labour102[[#This Row],[Extended cost]]+CLIN2_Labour102[[#This Row],[Expat Allowance (ONLY if applicable)]])*$V$2</f>
        <v>0</v>
      </c>
      <c r="R184" s="69">
        <f>CLIN2_Labour102[[#This Row],[Extended cost]]+CLIN2_Labour102[[#This Row],[Expat Allowance (ONLY if applicable)]]+CLIN2_Labour102[[#This Row],[Profit ]]</f>
        <v>0</v>
      </c>
    </row>
    <row r="185" spans="2:18" x14ac:dyDescent="0.25">
      <c r="B185" s="315" t="s">
        <v>453</v>
      </c>
      <c r="C185" s="136" t="s">
        <v>2226</v>
      </c>
      <c r="D185" s="37"/>
      <c r="J185" s="5"/>
      <c r="K185" s="5"/>
      <c r="L185" s="5"/>
      <c r="M185" s="5"/>
      <c r="N185" s="5"/>
      <c r="O185" s="133">
        <f>SUMPRODUCT(CLIN2_Labour102[[#This Row],[Man-Days
2021]:[Man-Days
2025]],CLIN2_Labour102[[#This Row],[Lab-rate
2021]:[Lab-rate
2025]])</f>
        <v>0</v>
      </c>
      <c r="P185" s="134"/>
      <c r="Q185" s="69">
        <f>(CLIN2_Labour102[[#This Row],[Extended cost]]+CLIN2_Labour102[[#This Row],[Expat Allowance (ONLY if applicable)]])*$V$2</f>
        <v>0</v>
      </c>
      <c r="R185" s="69">
        <f>CLIN2_Labour102[[#This Row],[Extended cost]]+CLIN2_Labour102[[#This Row],[Expat Allowance (ONLY if applicable)]]+CLIN2_Labour102[[#This Row],[Profit ]]</f>
        <v>0</v>
      </c>
    </row>
    <row r="186" spans="2:18" x14ac:dyDescent="0.25">
      <c r="B186" s="315" t="s">
        <v>455</v>
      </c>
      <c r="C186" s="136" t="s">
        <v>2226</v>
      </c>
      <c r="D186" s="37"/>
      <c r="J186" s="5"/>
      <c r="K186" s="5"/>
      <c r="L186" s="5"/>
      <c r="M186" s="5"/>
      <c r="N186" s="5"/>
      <c r="O186" s="133">
        <f>SUMPRODUCT(CLIN2_Labour102[[#This Row],[Man-Days
2021]:[Man-Days
2025]],CLIN2_Labour102[[#This Row],[Lab-rate
2021]:[Lab-rate
2025]])</f>
        <v>0</v>
      </c>
      <c r="P186" s="134"/>
      <c r="Q186" s="69">
        <f>(CLIN2_Labour102[[#This Row],[Extended cost]]+CLIN2_Labour102[[#This Row],[Expat Allowance (ONLY if applicable)]])*$V$2</f>
        <v>0</v>
      </c>
      <c r="R186" s="69">
        <f>CLIN2_Labour102[[#This Row],[Extended cost]]+CLIN2_Labour102[[#This Row],[Expat Allowance (ONLY if applicable)]]+CLIN2_Labour102[[#This Row],[Profit ]]</f>
        <v>0</v>
      </c>
    </row>
    <row r="187" spans="2:18" x14ac:dyDescent="0.25">
      <c r="B187" s="315" t="s">
        <v>456</v>
      </c>
      <c r="C187" s="136" t="s">
        <v>2226</v>
      </c>
      <c r="D187" s="37"/>
      <c r="J187" s="5"/>
      <c r="K187" s="5"/>
      <c r="L187" s="5"/>
      <c r="M187" s="5"/>
      <c r="N187" s="5"/>
      <c r="O187" s="133">
        <f>SUMPRODUCT(CLIN2_Labour102[[#This Row],[Man-Days
2021]:[Man-Days
2025]],CLIN2_Labour102[[#This Row],[Lab-rate
2021]:[Lab-rate
2025]])</f>
        <v>0</v>
      </c>
      <c r="P187" s="134"/>
      <c r="Q187" s="69">
        <f>(CLIN2_Labour102[[#This Row],[Extended cost]]+CLIN2_Labour102[[#This Row],[Expat Allowance (ONLY if applicable)]])*$V$2</f>
        <v>0</v>
      </c>
      <c r="R187" s="69">
        <f>CLIN2_Labour102[[#This Row],[Extended cost]]+CLIN2_Labour102[[#This Row],[Expat Allowance (ONLY if applicable)]]+CLIN2_Labour102[[#This Row],[Profit ]]</f>
        <v>0</v>
      </c>
    </row>
    <row r="188" spans="2:18" x14ac:dyDescent="0.25">
      <c r="B188" s="315" t="s">
        <v>459</v>
      </c>
      <c r="C188" s="136" t="s">
        <v>2226</v>
      </c>
      <c r="D188" s="37"/>
      <c r="J188" s="5"/>
      <c r="K188" s="5"/>
      <c r="L188" s="5"/>
      <c r="M188" s="5"/>
      <c r="N188" s="5"/>
      <c r="O188" s="133">
        <f>SUMPRODUCT(CLIN2_Labour102[[#This Row],[Man-Days
2021]:[Man-Days
2025]],CLIN2_Labour102[[#This Row],[Lab-rate
2021]:[Lab-rate
2025]])</f>
        <v>0</v>
      </c>
      <c r="P188" s="134"/>
      <c r="Q188" s="69">
        <f>(CLIN2_Labour102[[#This Row],[Extended cost]]+CLIN2_Labour102[[#This Row],[Expat Allowance (ONLY if applicable)]])*$V$2</f>
        <v>0</v>
      </c>
      <c r="R188" s="69">
        <f>CLIN2_Labour102[[#This Row],[Extended cost]]+CLIN2_Labour102[[#This Row],[Expat Allowance (ONLY if applicable)]]+CLIN2_Labour102[[#This Row],[Profit ]]</f>
        <v>0</v>
      </c>
    </row>
    <row r="189" spans="2:18" x14ac:dyDescent="0.25">
      <c r="B189" s="315" t="s">
        <v>460</v>
      </c>
      <c r="C189" s="136" t="s">
        <v>2226</v>
      </c>
      <c r="D189" s="37"/>
      <c r="J189" s="5"/>
      <c r="K189" s="5"/>
      <c r="L189" s="5"/>
      <c r="M189" s="5"/>
      <c r="N189" s="5"/>
      <c r="O189" s="133">
        <f>SUMPRODUCT(CLIN2_Labour102[[#This Row],[Man-Days
2021]:[Man-Days
2025]],CLIN2_Labour102[[#This Row],[Lab-rate
2021]:[Lab-rate
2025]])</f>
        <v>0</v>
      </c>
      <c r="P189" s="134"/>
      <c r="Q189" s="69">
        <f>(CLIN2_Labour102[[#This Row],[Extended cost]]+CLIN2_Labour102[[#This Row],[Expat Allowance (ONLY if applicable)]])*$V$2</f>
        <v>0</v>
      </c>
      <c r="R189" s="69">
        <f>CLIN2_Labour102[[#This Row],[Extended cost]]+CLIN2_Labour102[[#This Row],[Expat Allowance (ONLY if applicable)]]+CLIN2_Labour102[[#This Row],[Profit ]]</f>
        <v>0</v>
      </c>
    </row>
    <row r="190" spans="2:18" x14ac:dyDescent="0.25">
      <c r="B190" s="315" t="s">
        <v>461</v>
      </c>
      <c r="C190" s="136" t="s">
        <v>2226</v>
      </c>
      <c r="D190" s="37"/>
      <c r="J190" s="5"/>
      <c r="K190" s="5"/>
      <c r="L190" s="5"/>
      <c r="M190" s="5"/>
      <c r="N190" s="5"/>
      <c r="O190" s="133">
        <f>SUMPRODUCT(CLIN2_Labour102[[#This Row],[Man-Days
2021]:[Man-Days
2025]],CLIN2_Labour102[[#This Row],[Lab-rate
2021]:[Lab-rate
2025]])</f>
        <v>0</v>
      </c>
      <c r="P190" s="134"/>
      <c r="Q190" s="69">
        <f>(CLIN2_Labour102[[#This Row],[Extended cost]]+CLIN2_Labour102[[#This Row],[Expat Allowance (ONLY if applicable)]])*$V$2</f>
        <v>0</v>
      </c>
      <c r="R190" s="69">
        <f>CLIN2_Labour102[[#This Row],[Extended cost]]+CLIN2_Labour102[[#This Row],[Expat Allowance (ONLY if applicable)]]+CLIN2_Labour102[[#This Row],[Profit ]]</f>
        <v>0</v>
      </c>
    </row>
    <row r="191" spans="2:18" x14ac:dyDescent="0.25">
      <c r="B191" s="315" t="s">
        <v>467</v>
      </c>
      <c r="C191" s="136" t="s">
        <v>2226</v>
      </c>
      <c r="D191" s="37"/>
      <c r="J191" s="5"/>
      <c r="K191" s="5"/>
      <c r="L191" s="5"/>
      <c r="M191" s="5"/>
      <c r="N191" s="5"/>
      <c r="O191" s="133">
        <f>SUMPRODUCT(CLIN2_Labour102[[#This Row],[Man-Days
2021]:[Man-Days
2025]],CLIN2_Labour102[[#This Row],[Lab-rate
2021]:[Lab-rate
2025]])</f>
        <v>0</v>
      </c>
      <c r="P191" s="134"/>
      <c r="Q191" s="69">
        <f>(CLIN2_Labour102[[#This Row],[Extended cost]]+CLIN2_Labour102[[#This Row],[Expat Allowance (ONLY if applicable)]])*$V$2</f>
        <v>0</v>
      </c>
      <c r="R191" s="69">
        <f>CLIN2_Labour102[[#This Row],[Extended cost]]+CLIN2_Labour102[[#This Row],[Expat Allowance (ONLY if applicable)]]+CLIN2_Labour102[[#This Row],[Profit ]]</f>
        <v>0</v>
      </c>
    </row>
    <row r="192" spans="2:18" x14ac:dyDescent="0.25">
      <c r="B192" s="315" t="s">
        <v>2373</v>
      </c>
      <c r="C192" s="136" t="s">
        <v>2226</v>
      </c>
      <c r="D192" s="37"/>
      <c r="J192" s="5"/>
      <c r="K192" s="5"/>
      <c r="L192" s="5"/>
      <c r="M192" s="5"/>
      <c r="N192" s="5"/>
      <c r="O192" s="133">
        <f>SUMPRODUCT(CLIN2_Labour102[[#This Row],[Man-Days
2021]:[Man-Days
2025]],CLIN2_Labour102[[#This Row],[Lab-rate
2021]:[Lab-rate
2025]])</f>
        <v>0</v>
      </c>
      <c r="P192" s="134"/>
      <c r="Q192" s="69">
        <f>(CLIN2_Labour102[[#This Row],[Extended cost]]+CLIN2_Labour102[[#This Row],[Expat Allowance (ONLY if applicable)]])*$V$2</f>
        <v>0</v>
      </c>
      <c r="R192" s="69">
        <f>CLIN2_Labour102[[#This Row],[Extended cost]]+CLIN2_Labour102[[#This Row],[Expat Allowance (ONLY if applicable)]]+CLIN2_Labour102[[#This Row],[Profit ]]</f>
        <v>0</v>
      </c>
    </row>
    <row r="193" spans="2:18" x14ac:dyDescent="0.25">
      <c r="B193" s="315" t="s">
        <v>2374</v>
      </c>
      <c r="C193" s="136" t="s">
        <v>2226</v>
      </c>
      <c r="D193" s="37"/>
      <c r="J193" s="5"/>
      <c r="K193" s="5"/>
      <c r="L193" s="5"/>
      <c r="M193" s="5"/>
      <c r="N193" s="5"/>
      <c r="O193" s="133">
        <f>SUMPRODUCT(CLIN2_Labour102[[#This Row],[Man-Days
2021]:[Man-Days
2025]],CLIN2_Labour102[[#This Row],[Lab-rate
2021]:[Lab-rate
2025]])</f>
        <v>0</v>
      </c>
      <c r="P193" s="134"/>
      <c r="Q193" s="69">
        <f>(CLIN2_Labour102[[#This Row],[Extended cost]]+CLIN2_Labour102[[#This Row],[Expat Allowance (ONLY if applicable)]])*$V$2</f>
        <v>0</v>
      </c>
      <c r="R193" s="69">
        <f>CLIN2_Labour102[[#This Row],[Extended cost]]+CLIN2_Labour102[[#This Row],[Expat Allowance (ONLY if applicable)]]+CLIN2_Labour102[[#This Row],[Profit ]]</f>
        <v>0</v>
      </c>
    </row>
    <row r="194" spans="2:18" x14ac:dyDescent="0.25">
      <c r="B194" s="315" t="s">
        <v>471</v>
      </c>
      <c r="C194" s="136" t="s">
        <v>2226</v>
      </c>
      <c r="D194" s="37"/>
      <c r="J194" s="5"/>
      <c r="K194" s="5"/>
      <c r="L194" s="5"/>
      <c r="M194" s="5"/>
      <c r="N194" s="5"/>
      <c r="O194" s="133">
        <f>SUMPRODUCT(CLIN2_Labour102[[#This Row],[Man-Days
2021]:[Man-Days
2025]],CLIN2_Labour102[[#This Row],[Lab-rate
2021]:[Lab-rate
2025]])</f>
        <v>0</v>
      </c>
      <c r="P194" s="134"/>
      <c r="Q194" s="69">
        <f>(CLIN2_Labour102[[#This Row],[Extended cost]]+CLIN2_Labour102[[#This Row],[Expat Allowance (ONLY if applicable)]])*$V$2</f>
        <v>0</v>
      </c>
      <c r="R194" s="69">
        <f>CLIN2_Labour102[[#This Row],[Extended cost]]+CLIN2_Labour102[[#This Row],[Expat Allowance (ONLY if applicable)]]+CLIN2_Labour102[[#This Row],[Profit ]]</f>
        <v>0</v>
      </c>
    </row>
    <row r="195" spans="2:18" x14ac:dyDescent="0.25">
      <c r="B195" s="315" t="s">
        <v>472</v>
      </c>
      <c r="C195" s="136" t="s">
        <v>2226</v>
      </c>
      <c r="D195" s="37"/>
      <c r="J195" s="5"/>
      <c r="K195" s="5"/>
      <c r="L195" s="5"/>
      <c r="M195" s="5"/>
      <c r="N195" s="5"/>
      <c r="O195" s="133">
        <f>SUMPRODUCT(CLIN2_Labour102[[#This Row],[Man-Days
2021]:[Man-Days
2025]],CLIN2_Labour102[[#This Row],[Lab-rate
2021]:[Lab-rate
2025]])</f>
        <v>0</v>
      </c>
      <c r="P195" s="134"/>
      <c r="Q195" s="69">
        <f>(CLIN2_Labour102[[#This Row],[Extended cost]]+CLIN2_Labour102[[#This Row],[Expat Allowance (ONLY if applicable)]])*$V$2</f>
        <v>0</v>
      </c>
      <c r="R195" s="69">
        <f>CLIN2_Labour102[[#This Row],[Extended cost]]+CLIN2_Labour102[[#This Row],[Expat Allowance (ONLY if applicable)]]+CLIN2_Labour102[[#This Row],[Profit ]]</f>
        <v>0</v>
      </c>
    </row>
    <row r="196" spans="2:18" x14ac:dyDescent="0.25">
      <c r="B196" s="315" t="s">
        <v>473</v>
      </c>
      <c r="C196" s="136" t="s">
        <v>2226</v>
      </c>
      <c r="D196" s="37"/>
      <c r="J196" s="5"/>
      <c r="K196" s="5"/>
      <c r="L196" s="5"/>
      <c r="M196" s="5"/>
      <c r="N196" s="5"/>
      <c r="O196" s="133">
        <f>SUMPRODUCT(CLIN2_Labour102[[#This Row],[Man-Days
2021]:[Man-Days
2025]],CLIN2_Labour102[[#This Row],[Lab-rate
2021]:[Lab-rate
2025]])</f>
        <v>0</v>
      </c>
      <c r="P196" s="134"/>
      <c r="Q196" s="69">
        <f>(CLIN2_Labour102[[#This Row],[Extended cost]]+CLIN2_Labour102[[#This Row],[Expat Allowance (ONLY if applicable)]])*$V$2</f>
        <v>0</v>
      </c>
      <c r="R196" s="69">
        <f>CLIN2_Labour102[[#This Row],[Extended cost]]+CLIN2_Labour102[[#This Row],[Expat Allowance (ONLY if applicable)]]+CLIN2_Labour102[[#This Row],[Profit ]]</f>
        <v>0</v>
      </c>
    </row>
    <row r="197" spans="2:18" x14ac:dyDescent="0.25">
      <c r="B197" s="315" t="s">
        <v>2395</v>
      </c>
      <c r="C197" s="136" t="s">
        <v>2226</v>
      </c>
      <c r="D197" s="37"/>
      <c r="J197" s="5"/>
      <c r="K197" s="5"/>
      <c r="L197" s="5"/>
      <c r="M197" s="5"/>
      <c r="N197" s="5"/>
      <c r="O197" s="133">
        <f>SUMPRODUCT(CLIN2_Labour102[[#This Row],[Man-Days
2021]:[Man-Days
2025]],CLIN2_Labour102[[#This Row],[Lab-rate
2021]:[Lab-rate
2025]])</f>
        <v>0</v>
      </c>
      <c r="P197" s="134"/>
      <c r="Q197" s="69">
        <f>(CLIN2_Labour102[[#This Row],[Extended cost]]+CLIN2_Labour102[[#This Row],[Expat Allowance (ONLY if applicable)]])*$V$2</f>
        <v>0</v>
      </c>
      <c r="R197" s="69">
        <f>CLIN2_Labour102[[#This Row],[Extended cost]]+CLIN2_Labour102[[#This Row],[Expat Allowance (ONLY if applicable)]]+CLIN2_Labour102[[#This Row],[Profit ]]</f>
        <v>0</v>
      </c>
    </row>
    <row r="198" spans="2:18" x14ac:dyDescent="0.25">
      <c r="B198" s="315" t="s">
        <v>2396</v>
      </c>
      <c r="C198" s="136" t="s">
        <v>2226</v>
      </c>
      <c r="D198" s="37"/>
      <c r="J198" s="5"/>
      <c r="K198" s="5"/>
      <c r="L198" s="5"/>
      <c r="M198" s="5"/>
      <c r="N198" s="5"/>
      <c r="O198" s="133">
        <f>SUMPRODUCT(CLIN2_Labour102[[#This Row],[Man-Days
2021]:[Man-Days
2025]],CLIN2_Labour102[[#This Row],[Lab-rate
2021]:[Lab-rate
2025]])</f>
        <v>0</v>
      </c>
      <c r="P198" s="134"/>
      <c r="Q198" s="69">
        <f>(CLIN2_Labour102[[#This Row],[Extended cost]]+CLIN2_Labour102[[#This Row],[Expat Allowance (ONLY if applicable)]])*$V$2</f>
        <v>0</v>
      </c>
      <c r="R198" s="69">
        <f>CLIN2_Labour102[[#This Row],[Extended cost]]+CLIN2_Labour102[[#This Row],[Expat Allowance (ONLY if applicable)]]+CLIN2_Labour102[[#This Row],[Profit ]]</f>
        <v>0</v>
      </c>
    </row>
    <row r="199" spans="2:18" x14ac:dyDescent="0.25">
      <c r="B199" s="315" t="s">
        <v>2397</v>
      </c>
      <c r="C199" s="136" t="s">
        <v>2226</v>
      </c>
      <c r="D199" s="37"/>
      <c r="J199" s="5"/>
      <c r="K199" s="5"/>
      <c r="L199" s="5"/>
      <c r="M199" s="5"/>
      <c r="N199" s="5"/>
      <c r="O199" s="133">
        <f>SUMPRODUCT(CLIN2_Labour102[[#This Row],[Man-Days
2021]:[Man-Days
2025]],CLIN2_Labour102[[#This Row],[Lab-rate
2021]:[Lab-rate
2025]])</f>
        <v>0</v>
      </c>
      <c r="P199" s="134"/>
      <c r="Q199" s="69">
        <f>(CLIN2_Labour102[[#This Row],[Extended cost]]+CLIN2_Labour102[[#This Row],[Expat Allowance (ONLY if applicable)]])*$V$2</f>
        <v>0</v>
      </c>
      <c r="R199" s="69">
        <f>CLIN2_Labour102[[#This Row],[Extended cost]]+CLIN2_Labour102[[#This Row],[Expat Allowance (ONLY if applicable)]]+CLIN2_Labour102[[#This Row],[Profit ]]</f>
        <v>0</v>
      </c>
    </row>
    <row r="200" spans="2:18" x14ac:dyDescent="0.25">
      <c r="B200" s="315" t="s">
        <v>2398</v>
      </c>
      <c r="C200" s="136" t="s">
        <v>2226</v>
      </c>
      <c r="D200" s="37"/>
      <c r="J200" s="5"/>
      <c r="K200" s="5"/>
      <c r="L200" s="5"/>
      <c r="M200" s="5"/>
      <c r="N200" s="5"/>
      <c r="O200" s="133">
        <f>SUMPRODUCT(CLIN2_Labour102[[#This Row],[Man-Days
2021]:[Man-Days
2025]],CLIN2_Labour102[[#This Row],[Lab-rate
2021]:[Lab-rate
2025]])</f>
        <v>0</v>
      </c>
      <c r="P200" s="134"/>
      <c r="Q200" s="69">
        <f>(CLIN2_Labour102[[#This Row],[Extended cost]]+CLIN2_Labour102[[#This Row],[Expat Allowance (ONLY if applicable)]])*$V$2</f>
        <v>0</v>
      </c>
      <c r="R200" s="69">
        <f>CLIN2_Labour102[[#This Row],[Extended cost]]+CLIN2_Labour102[[#This Row],[Expat Allowance (ONLY if applicable)]]+CLIN2_Labour102[[#This Row],[Profit ]]</f>
        <v>0</v>
      </c>
    </row>
    <row r="201" spans="2:18" x14ac:dyDescent="0.25">
      <c r="B201" s="315" t="s">
        <v>2399</v>
      </c>
      <c r="C201" s="136" t="s">
        <v>2226</v>
      </c>
      <c r="D201" s="37"/>
      <c r="J201" s="5"/>
      <c r="K201" s="5"/>
      <c r="L201" s="5"/>
      <c r="M201" s="5"/>
      <c r="N201" s="5"/>
      <c r="O201" s="133">
        <f>SUMPRODUCT(CLIN2_Labour102[[#This Row],[Man-Days
2021]:[Man-Days
2025]],CLIN2_Labour102[[#This Row],[Lab-rate
2021]:[Lab-rate
2025]])</f>
        <v>0</v>
      </c>
      <c r="P201" s="134"/>
      <c r="Q201" s="69">
        <f>(CLIN2_Labour102[[#This Row],[Extended cost]]+CLIN2_Labour102[[#This Row],[Expat Allowance (ONLY if applicable)]])*$V$2</f>
        <v>0</v>
      </c>
      <c r="R201" s="69">
        <f>CLIN2_Labour102[[#This Row],[Extended cost]]+CLIN2_Labour102[[#This Row],[Expat Allowance (ONLY if applicable)]]+CLIN2_Labour102[[#This Row],[Profit ]]</f>
        <v>0</v>
      </c>
    </row>
    <row r="202" spans="2:18" x14ac:dyDescent="0.25">
      <c r="B202" s="315" t="s">
        <v>2400</v>
      </c>
      <c r="C202" s="136" t="s">
        <v>2226</v>
      </c>
      <c r="D202" s="37"/>
      <c r="J202" s="5"/>
      <c r="K202" s="5"/>
      <c r="L202" s="5"/>
      <c r="M202" s="5"/>
      <c r="N202" s="5"/>
      <c r="O202" s="133">
        <f>SUMPRODUCT(CLIN2_Labour102[[#This Row],[Man-Days
2021]:[Man-Days
2025]],CLIN2_Labour102[[#This Row],[Lab-rate
2021]:[Lab-rate
2025]])</f>
        <v>0</v>
      </c>
      <c r="P202" s="134"/>
      <c r="Q202" s="69">
        <f>(CLIN2_Labour102[[#This Row],[Extended cost]]+CLIN2_Labour102[[#This Row],[Expat Allowance (ONLY if applicable)]])*$V$2</f>
        <v>0</v>
      </c>
      <c r="R202" s="69">
        <f>CLIN2_Labour102[[#This Row],[Extended cost]]+CLIN2_Labour102[[#This Row],[Expat Allowance (ONLY if applicable)]]+CLIN2_Labour102[[#This Row],[Profit ]]</f>
        <v>0</v>
      </c>
    </row>
    <row r="203" spans="2:18" x14ac:dyDescent="0.25">
      <c r="B203" s="315" t="s">
        <v>2402</v>
      </c>
      <c r="C203" s="136" t="s">
        <v>2226</v>
      </c>
      <c r="D203" s="37"/>
      <c r="J203" s="5"/>
      <c r="K203" s="5"/>
      <c r="L203" s="5"/>
      <c r="M203" s="5"/>
      <c r="N203" s="5"/>
      <c r="O203" s="133">
        <f>SUMPRODUCT(CLIN2_Labour102[[#This Row],[Man-Days
2021]:[Man-Days
2025]],CLIN2_Labour102[[#This Row],[Lab-rate
2021]:[Lab-rate
2025]])</f>
        <v>0</v>
      </c>
      <c r="P203" s="134"/>
      <c r="Q203" s="69">
        <f>(CLIN2_Labour102[[#This Row],[Extended cost]]+CLIN2_Labour102[[#This Row],[Expat Allowance (ONLY if applicable)]])*$V$2</f>
        <v>0</v>
      </c>
      <c r="R203" s="69">
        <f>CLIN2_Labour102[[#This Row],[Extended cost]]+CLIN2_Labour102[[#This Row],[Expat Allowance (ONLY if applicable)]]+CLIN2_Labour102[[#This Row],[Profit ]]</f>
        <v>0</v>
      </c>
    </row>
    <row r="204" spans="2:18" x14ac:dyDescent="0.25">
      <c r="B204" s="315" t="s">
        <v>2403</v>
      </c>
      <c r="C204" s="136" t="s">
        <v>2226</v>
      </c>
      <c r="D204" s="37"/>
      <c r="J204" s="5"/>
      <c r="K204" s="5"/>
      <c r="L204" s="5"/>
      <c r="M204" s="5"/>
      <c r="N204" s="5"/>
      <c r="O204" s="133">
        <f>SUMPRODUCT(CLIN2_Labour102[[#This Row],[Man-Days
2021]:[Man-Days
2025]],CLIN2_Labour102[[#This Row],[Lab-rate
2021]:[Lab-rate
2025]])</f>
        <v>0</v>
      </c>
      <c r="P204" s="134"/>
      <c r="Q204" s="69">
        <f>(CLIN2_Labour102[[#This Row],[Extended cost]]+CLIN2_Labour102[[#This Row],[Expat Allowance (ONLY if applicable)]])*$V$2</f>
        <v>0</v>
      </c>
      <c r="R204" s="69">
        <f>CLIN2_Labour102[[#This Row],[Extended cost]]+CLIN2_Labour102[[#This Row],[Expat Allowance (ONLY if applicable)]]+CLIN2_Labour102[[#This Row],[Profit ]]</f>
        <v>0</v>
      </c>
    </row>
    <row r="205" spans="2:18" x14ac:dyDescent="0.25">
      <c r="B205" s="315" t="s">
        <v>2405</v>
      </c>
      <c r="C205" s="136" t="s">
        <v>2226</v>
      </c>
      <c r="D205" s="37"/>
      <c r="J205" s="5"/>
      <c r="K205" s="5"/>
      <c r="L205" s="5"/>
      <c r="M205" s="5"/>
      <c r="N205" s="5"/>
      <c r="O205" s="133">
        <f>SUMPRODUCT(CLIN2_Labour102[[#This Row],[Man-Days
2021]:[Man-Days
2025]],CLIN2_Labour102[[#This Row],[Lab-rate
2021]:[Lab-rate
2025]])</f>
        <v>0</v>
      </c>
      <c r="P205" s="134"/>
      <c r="Q205" s="69">
        <f>(CLIN2_Labour102[[#This Row],[Extended cost]]+CLIN2_Labour102[[#This Row],[Expat Allowance (ONLY if applicable)]])*$V$2</f>
        <v>0</v>
      </c>
      <c r="R205" s="69">
        <f>CLIN2_Labour102[[#This Row],[Extended cost]]+CLIN2_Labour102[[#This Row],[Expat Allowance (ONLY if applicable)]]+CLIN2_Labour102[[#This Row],[Profit ]]</f>
        <v>0</v>
      </c>
    </row>
    <row r="206" spans="2:18" x14ac:dyDescent="0.25">
      <c r="B206" s="315" t="s">
        <v>2406</v>
      </c>
      <c r="C206" s="136" t="s">
        <v>2226</v>
      </c>
      <c r="D206" s="37"/>
      <c r="J206" s="5"/>
      <c r="K206" s="5"/>
      <c r="L206" s="5"/>
      <c r="M206" s="5"/>
      <c r="N206" s="5"/>
      <c r="O206" s="133">
        <f>SUMPRODUCT(CLIN2_Labour102[[#This Row],[Man-Days
2021]:[Man-Days
2025]],CLIN2_Labour102[[#This Row],[Lab-rate
2021]:[Lab-rate
2025]])</f>
        <v>0</v>
      </c>
      <c r="P206" s="134"/>
      <c r="Q206" s="69">
        <f>(CLIN2_Labour102[[#This Row],[Extended cost]]+CLIN2_Labour102[[#This Row],[Expat Allowance (ONLY if applicable)]])*$V$2</f>
        <v>0</v>
      </c>
      <c r="R206" s="69">
        <f>CLIN2_Labour102[[#This Row],[Extended cost]]+CLIN2_Labour102[[#This Row],[Expat Allowance (ONLY if applicable)]]+CLIN2_Labour102[[#This Row],[Profit ]]</f>
        <v>0</v>
      </c>
    </row>
    <row r="207" spans="2:18" x14ac:dyDescent="0.25">
      <c r="B207" s="315" t="s">
        <v>2407</v>
      </c>
      <c r="C207" s="136" t="s">
        <v>2226</v>
      </c>
      <c r="D207" s="37"/>
      <c r="J207" s="5"/>
      <c r="K207" s="5"/>
      <c r="L207" s="5"/>
      <c r="M207" s="5"/>
      <c r="N207" s="5"/>
      <c r="O207" s="133">
        <f>SUMPRODUCT(CLIN2_Labour102[[#This Row],[Man-Days
2021]:[Man-Days
2025]],CLIN2_Labour102[[#This Row],[Lab-rate
2021]:[Lab-rate
2025]])</f>
        <v>0</v>
      </c>
      <c r="P207" s="134"/>
      <c r="Q207" s="69">
        <f>(CLIN2_Labour102[[#This Row],[Extended cost]]+CLIN2_Labour102[[#This Row],[Expat Allowance (ONLY if applicable)]])*$V$2</f>
        <v>0</v>
      </c>
      <c r="R207" s="69">
        <f>CLIN2_Labour102[[#This Row],[Extended cost]]+CLIN2_Labour102[[#This Row],[Expat Allowance (ONLY if applicable)]]+CLIN2_Labour102[[#This Row],[Profit ]]</f>
        <v>0</v>
      </c>
    </row>
    <row r="208" spans="2:18" x14ac:dyDescent="0.25">
      <c r="B208" s="315">
        <v>9.11</v>
      </c>
      <c r="C208" s="136" t="s">
        <v>2226</v>
      </c>
      <c r="D208" s="37"/>
      <c r="J208" s="5"/>
      <c r="K208" s="5"/>
      <c r="L208" s="5"/>
      <c r="M208" s="5"/>
      <c r="N208" s="5"/>
      <c r="O208" s="133">
        <f>SUMPRODUCT(CLIN2_Labour102[[#This Row],[Man-Days
2021]:[Man-Days
2025]],CLIN2_Labour102[[#This Row],[Lab-rate
2021]:[Lab-rate
2025]])</f>
        <v>0</v>
      </c>
      <c r="P208" s="134"/>
      <c r="Q208" s="69">
        <f>(CLIN2_Labour102[[#This Row],[Extended cost]]+CLIN2_Labour102[[#This Row],[Expat Allowance (ONLY if applicable)]])*$V$2</f>
        <v>0</v>
      </c>
      <c r="R208" s="69">
        <f>CLIN2_Labour102[[#This Row],[Extended cost]]+CLIN2_Labour102[[#This Row],[Expat Allowance (ONLY if applicable)]]+CLIN2_Labour102[[#This Row],[Profit ]]</f>
        <v>0</v>
      </c>
    </row>
    <row r="209" spans="2:19" x14ac:dyDescent="0.25">
      <c r="B209" s="315">
        <v>9.1199999999999992</v>
      </c>
      <c r="C209" s="136" t="s">
        <v>2226</v>
      </c>
      <c r="D209" s="37"/>
      <c r="J209" s="5"/>
      <c r="K209" s="5"/>
      <c r="L209" s="5"/>
      <c r="M209" s="5"/>
      <c r="N209" s="5"/>
      <c r="O209" s="133">
        <f>SUMPRODUCT(CLIN2_Labour102[[#This Row],[Man-Days
2021]:[Man-Days
2025]],CLIN2_Labour102[[#This Row],[Lab-rate
2021]:[Lab-rate
2025]])</f>
        <v>0</v>
      </c>
      <c r="P209" s="134"/>
      <c r="Q209" s="69">
        <f>(CLIN2_Labour102[[#This Row],[Extended cost]]+CLIN2_Labour102[[#This Row],[Expat Allowance (ONLY if applicable)]])*$V$2</f>
        <v>0</v>
      </c>
      <c r="R209" s="69">
        <f>CLIN2_Labour102[[#This Row],[Extended cost]]+CLIN2_Labour102[[#This Row],[Expat Allowance (ONLY if applicable)]]+CLIN2_Labour102[[#This Row],[Profit ]]</f>
        <v>0</v>
      </c>
    </row>
    <row r="210" spans="2:19" x14ac:dyDescent="0.25">
      <c r="B210" s="315">
        <v>9.1300000000000008</v>
      </c>
      <c r="C210" s="136" t="s">
        <v>2226</v>
      </c>
      <c r="D210" s="37"/>
      <c r="J210" s="5"/>
      <c r="K210" s="5"/>
      <c r="L210" s="5"/>
      <c r="M210" s="5"/>
      <c r="N210" s="5"/>
      <c r="O210" s="133">
        <f>SUMPRODUCT(CLIN2_Labour102[[#This Row],[Man-Days
2021]:[Man-Days
2025]],CLIN2_Labour102[[#This Row],[Lab-rate
2021]:[Lab-rate
2025]])</f>
        <v>0</v>
      </c>
      <c r="P210" s="134"/>
      <c r="Q210" s="69">
        <f>(CLIN2_Labour102[[#This Row],[Extended cost]]+CLIN2_Labour102[[#This Row],[Expat Allowance (ONLY if applicable)]])*$V$2</f>
        <v>0</v>
      </c>
      <c r="R210" s="69">
        <f>CLIN2_Labour102[[#This Row],[Extended cost]]+CLIN2_Labour102[[#This Row],[Expat Allowance (ONLY if applicable)]]+CLIN2_Labour102[[#This Row],[Profit ]]</f>
        <v>0</v>
      </c>
    </row>
    <row r="211" spans="2:19" x14ac:dyDescent="0.25">
      <c r="B211" s="315" t="s">
        <v>2411</v>
      </c>
      <c r="C211" s="136" t="s">
        <v>2226</v>
      </c>
      <c r="D211" s="37"/>
      <c r="J211" s="5"/>
      <c r="K211" s="5"/>
      <c r="L211" s="5"/>
      <c r="M211" s="5"/>
      <c r="N211" s="5"/>
      <c r="O211" s="133">
        <f>SUMPRODUCT(CLIN2_Labour102[[#This Row],[Man-Days
2021]:[Man-Days
2025]],CLIN2_Labour102[[#This Row],[Lab-rate
2021]:[Lab-rate
2025]])</f>
        <v>0</v>
      </c>
      <c r="P211" s="134"/>
      <c r="Q211" s="69">
        <f>(CLIN2_Labour102[[#This Row],[Extended cost]]+CLIN2_Labour102[[#This Row],[Expat Allowance (ONLY if applicable)]])*$V$2</f>
        <v>0</v>
      </c>
      <c r="R211" s="69">
        <f>CLIN2_Labour102[[#This Row],[Extended cost]]+CLIN2_Labour102[[#This Row],[Expat Allowance (ONLY if applicable)]]+CLIN2_Labour102[[#This Row],[Profit ]]</f>
        <v>0</v>
      </c>
    </row>
    <row r="212" spans="2:19" x14ac:dyDescent="0.25">
      <c r="B212" s="315">
        <v>11.1</v>
      </c>
      <c r="C212" s="136" t="s">
        <v>2226</v>
      </c>
      <c r="D212" s="323"/>
      <c r="J212" s="324"/>
      <c r="K212" s="324"/>
      <c r="L212" s="324"/>
      <c r="M212" s="324"/>
      <c r="N212" s="324"/>
      <c r="O212" s="133">
        <f>SUMPRODUCT(CLIN2_Labour102[[#This Row],[Man-Days
2021]:[Man-Days
2025]],CLIN2_Labour102[[#This Row],[Lab-rate
2021]:[Lab-rate
2025]])</f>
        <v>0</v>
      </c>
      <c r="P212" s="325"/>
      <c r="Q212" s="69">
        <f>(CLIN2_Labour102[[#This Row],[Extended cost]]+CLIN2_Labour102[[#This Row],[Expat Allowance (ONLY if applicable)]])*$V$2</f>
        <v>0</v>
      </c>
      <c r="R212" s="69">
        <f>CLIN2_Labour102[[#This Row],[Extended cost]]+CLIN2_Labour102[[#This Row],[Expat Allowance (ONLY if applicable)]]+CLIN2_Labour102[[#This Row],[Profit ]]</f>
        <v>0</v>
      </c>
      <c r="S212" s="326"/>
    </row>
    <row r="213" spans="2:19" x14ac:dyDescent="0.25">
      <c r="B213" s="315">
        <v>11.2</v>
      </c>
      <c r="C213" s="136" t="s">
        <v>2226</v>
      </c>
      <c r="D213" s="37"/>
      <c r="J213" s="5"/>
      <c r="K213" s="5"/>
      <c r="L213" s="5"/>
      <c r="M213" s="5"/>
      <c r="N213" s="5"/>
      <c r="O213" s="133">
        <f>SUMPRODUCT(CLIN2_Labour102[[#This Row],[Man-Days
2021]:[Man-Days
2025]],CLIN2_Labour102[[#This Row],[Lab-rate
2021]:[Lab-rate
2025]])</f>
        <v>0</v>
      </c>
      <c r="P213" s="134"/>
      <c r="Q213" s="69">
        <f>(CLIN2_Labour102[[#This Row],[Extended cost]]+CLIN2_Labour102[[#This Row],[Expat Allowance (ONLY if applicable)]])*$V$2</f>
        <v>0</v>
      </c>
      <c r="R213" s="69">
        <f>CLIN2_Labour102[[#This Row],[Extended cost]]+CLIN2_Labour102[[#This Row],[Expat Allowance (ONLY if applicable)]]+CLIN2_Labour102[[#This Row],[Profit ]]</f>
        <v>0</v>
      </c>
    </row>
    <row r="214" spans="2:19" x14ac:dyDescent="0.25">
      <c r="B214" s="315">
        <v>11.4</v>
      </c>
      <c r="C214" s="136" t="s">
        <v>2226</v>
      </c>
      <c r="D214" s="37"/>
      <c r="J214" s="5"/>
      <c r="K214" s="5"/>
      <c r="L214" s="5"/>
      <c r="M214" s="5"/>
      <c r="N214" s="5"/>
      <c r="O214" s="133">
        <f>SUMPRODUCT(CLIN2_Labour102[[#This Row],[Man-Days
2021]:[Man-Days
2025]],CLIN2_Labour102[[#This Row],[Lab-rate
2021]:[Lab-rate
2025]])</f>
        <v>0</v>
      </c>
      <c r="P214" s="134"/>
      <c r="Q214" s="69">
        <f>(CLIN2_Labour102[[#This Row],[Extended cost]]+CLIN2_Labour102[[#This Row],[Expat Allowance (ONLY if applicable)]])*$V$2</f>
        <v>0</v>
      </c>
      <c r="R214" s="69">
        <f>CLIN2_Labour102[[#This Row],[Extended cost]]+CLIN2_Labour102[[#This Row],[Expat Allowance (ONLY if applicable)]]+CLIN2_Labour102[[#This Row],[Profit ]]</f>
        <v>0</v>
      </c>
    </row>
    <row r="215" spans="2:19" x14ac:dyDescent="0.25">
      <c r="B215" s="315">
        <v>11.5</v>
      </c>
      <c r="C215" s="136" t="s">
        <v>2226</v>
      </c>
      <c r="D215" s="37"/>
      <c r="J215" s="5"/>
      <c r="K215" s="5"/>
      <c r="L215" s="5"/>
      <c r="M215" s="5"/>
      <c r="N215" s="5"/>
      <c r="O215" s="133">
        <f>SUMPRODUCT(CLIN2_Labour102[[#This Row],[Man-Days
2021]:[Man-Days
2025]],CLIN2_Labour102[[#This Row],[Lab-rate
2021]:[Lab-rate
2025]])</f>
        <v>0</v>
      </c>
      <c r="P215" s="134"/>
      <c r="Q215" s="69">
        <f>(CLIN2_Labour102[[#This Row],[Extended cost]]+CLIN2_Labour102[[#This Row],[Expat Allowance (ONLY if applicable)]])*$V$2</f>
        <v>0</v>
      </c>
      <c r="R215" s="69">
        <f>CLIN2_Labour102[[#This Row],[Extended cost]]+CLIN2_Labour102[[#This Row],[Expat Allowance (ONLY if applicable)]]+CLIN2_Labour102[[#This Row],[Profit ]]</f>
        <v>0</v>
      </c>
    </row>
    <row r="216" spans="2:19" x14ac:dyDescent="0.25">
      <c r="B216" s="315">
        <v>11.6</v>
      </c>
      <c r="C216" s="136" t="s">
        <v>2226</v>
      </c>
      <c r="D216" s="37"/>
      <c r="J216" s="5"/>
      <c r="K216" s="5"/>
      <c r="L216" s="5"/>
      <c r="M216" s="5"/>
      <c r="N216" s="5"/>
      <c r="O216" s="133">
        <f>SUMPRODUCT(CLIN2_Labour102[[#This Row],[Man-Days
2021]:[Man-Days
2025]],CLIN2_Labour102[[#This Row],[Lab-rate
2021]:[Lab-rate
2025]])</f>
        <v>0</v>
      </c>
      <c r="P216" s="134"/>
      <c r="Q216" s="69">
        <f>(CLIN2_Labour102[[#This Row],[Extended cost]]+CLIN2_Labour102[[#This Row],[Expat Allowance (ONLY if applicable)]])*$V$2</f>
        <v>0</v>
      </c>
      <c r="R216" s="69">
        <f>CLIN2_Labour102[[#This Row],[Extended cost]]+CLIN2_Labour102[[#This Row],[Expat Allowance (ONLY if applicable)]]+CLIN2_Labour102[[#This Row],[Profit ]]</f>
        <v>0</v>
      </c>
    </row>
    <row r="217" spans="2:19" x14ac:dyDescent="0.25">
      <c r="B217" s="315">
        <v>11.7</v>
      </c>
      <c r="C217" s="136" t="s">
        <v>2226</v>
      </c>
      <c r="D217" s="37"/>
      <c r="J217" s="5"/>
      <c r="K217" s="5"/>
      <c r="L217" s="5"/>
      <c r="M217" s="5"/>
      <c r="N217" s="5"/>
      <c r="O217" s="133">
        <f>SUMPRODUCT(CLIN2_Labour102[[#This Row],[Man-Days
2021]:[Man-Days
2025]],CLIN2_Labour102[[#This Row],[Lab-rate
2021]:[Lab-rate
2025]])</f>
        <v>0</v>
      </c>
      <c r="P217" s="134"/>
      <c r="Q217" s="69">
        <f>(CLIN2_Labour102[[#This Row],[Extended cost]]+CLIN2_Labour102[[#This Row],[Expat Allowance (ONLY if applicable)]])*$V$2</f>
        <v>0</v>
      </c>
      <c r="R217" s="69">
        <f>CLIN2_Labour102[[#This Row],[Extended cost]]+CLIN2_Labour102[[#This Row],[Expat Allowance (ONLY if applicable)]]+CLIN2_Labour102[[#This Row],[Profit ]]</f>
        <v>0</v>
      </c>
    </row>
    <row r="218" spans="2:19" x14ac:dyDescent="0.25">
      <c r="B218" s="315">
        <v>11.8</v>
      </c>
      <c r="C218" s="136" t="s">
        <v>2226</v>
      </c>
      <c r="D218" s="37"/>
      <c r="J218" s="5"/>
      <c r="K218" s="5"/>
      <c r="L218" s="5"/>
      <c r="M218" s="5"/>
      <c r="N218" s="5"/>
      <c r="O218" s="133">
        <f>SUMPRODUCT(CLIN2_Labour102[[#This Row],[Man-Days
2021]:[Man-Days
2025]],CLIN2_Labour102[[#This Row],[Lab-rate
2021]:[Lab-rate
2025]])</f>
        <v>0</v>
      </c>
      <c r="P218" s="134"/>
      <c r="Q218" s="69">
        <f>(CLIN2_Labour102[[#This Row],[Extended cost]]+CLIN2_Labour102[[#This Row],[Expat Allowance (ONLY if applicable)]])*$V$2</f>
        <v>0</v>
      </c>
      <c r="R218" s="69">
        <f>CLIN2_Labour102[[#This Row],[Extended cost]]+CLIN2_Labour102[[#This Row],[Expat Allowance (ONLY if applicable)]]+CLIN2_Labour102[[#This Row],[Profit ]]</f>
        <v>0</v>
      </c>
    </row>
    <row r="219" spans="2:19" x14ac:dyDescent="0.25">
      <c r="B219" s="315">
        <v>11.9</v>
      </c>
      <c r="C219" s="136" t="s">
        <v>2226</v>
      </c>
      <c r="D219" s="37"/>
      <c r="J219" s="5"/>
      <c r="K219" s="5"/>
      <c r="L219" s="5"/>
      <c r="M219" s="5"/>
      <c r="N219" s="5"/>
      <c r="O219" s="133">
        <f>SUMPRODUCT(CLIN2_Labour102[[#This Row],[Man-Days
2021]:[Man-Days
2025]],CLIN2_Labour102[[#This Row],[Lab-rate
2021]:[Lab-rate
2025]])</f>
        <v>0</v>
      </c>
      <c r="P219" s="134"/>
      <c r="Q219" s="69">
        <f>(CLIN2_Labour102[[#This Row],[Extended cost]]+CLIN2_Labour102[[#This Row],[Expat Allowance (ONLY if applicable)]])*$V$2</f>
        <v>0</v>
      </c>
      <c r="R219" s="69">
        <f>CLIN2_Labour102[[#This Row],[Extended cost]]+CLIN2_Labour102[[#This Row],[Expat Allowance (ONLY if applicable)]]+CLIN2_Labour102[[#This Row],[Profit ]]</f>
        <v>0</v>
      </c>
    </row>
    <row r="220" spans="2:19" x14ac:dyDescent="0.25">
      <c r="B220" s="315" t="s">
        <v>960</v>
      </c>
      <c r="C220" s="136" t="s">
        <v>2226</v>
      </c>
      <c r="D220" s="37"/>
      <c r="J220" s="5"/>
      <c r="K220" s="5"/>
      <c r="L220" s="5"/>
      <c r="M220" s="5"/>
      <c r="N220" s="5"/>
      <c r="O220" s="133">
        <f>SUMPRODUCT(CLIN2_Labour102[[#This Row],[Man-Days
2021]:[Man-Days
2025]],CLIN2_Labour102[[#This Row],[Lab-rate
2021]:[Lab-rate
2025]])</f>
        <v>0</v>
      </c>
      <c r="P220" s="134"/>
      <c r="Q220" s="69">
        <f>(CLIN2_Labour102[[#This Row],[Extended cost]]+CLIN2_Labour102[[#This Row],[Expat Allowance (ONLY if applicable)]])*$V$2</f>
        <v>0</v>
      </c>
      <c r="R220" s="69">
        <f>CLIN2_Labour102[[#This Row],[Extended cost]]+CLIN2_Labour102[[#This Row],[Expat Allowance (ONLY if applicable)]]+CLIN2_Labour102[[#This Row],[Profit ]]</f>
        <v>0</v>
      </c>
    </row>
    <row r="221" spans="2:19" x14ac:dyDescent="0.25">
      <c r="B221" s="315">
        <v>11.12</v>
      </c>
      <c r="C221" s="136" t="s">
        <v>2226</v>
      </c>
      <c r="D221" s="37"/>
      <c r="J221" s="5"/>
      <c r="K221" s="5"/>
      <c r="L221" s="5"/>
      <c r="M221" s="5"/>
      <c r="N221" s="5"/>
      <c r="O221" s="133">
        <f>SUMPRODUCT(CLIN2_Labour102[[#This Row],[Man-Days
2021]:[Man-Days
2025]],CLIN2_Labour102[[#This Row],[Lab-rate
2021]:[Lab-rate
2025]])</f>
        <v>0</v>
      </c>
      <c r="P221" s="134"/>
      <c r="Q221" s="69">
        <f>(CLIN2_Labour102[[#This Row],[Extended cost]]+CLIN2_Labour102[[#This Row],[Expat Allowance (ONLY if applicable)]])*$V$2</f>
        <v>0</v>
      </c>
      <c r="R221" s="69">
        <f>CLIN2_Labour102[[#This Row],[Extended cost]]+CLIN2_Labour102[[#This Row],[Expat Allowance (ONLY if applicable)]]+CLIN2_Labour102[[#This Row],[Profit ]]</f>
        <v>0</v>
      </c>
    </row>
    <row r="222" spans="2:19" x14ac:dyDescent="0.25">
      <c r="B222" s="315">
        <v>12.1</v>
      </c>
      <c r="C222" s="136" t="s">
        <v>2226</v>
      </c>
      <c r="D222" s="37"/>
      <c r="J222" s="5"/>
      <c r="K222" s="5"/>
      <c r="L222" s="5"/>
      <c r="M222" s="5"/>
      <c r="N222" s="5"/>
      <c r="O222" s="133">
        <f>SUMPRODUCT(CLIN2_Labour102[[#This Row],[Man-Days
2021]:[Man-Days
2025]],CLIN2_Labour102[[#This Row],[Lab-rate
2021]:[Lab-rate
2025]])</f>
        <v>0</v>
      </c>
      <c r="P222" s="134"/>
      <c r="Q222" s="69">
        <f>(CLIN2_Labour102[[#This Row],[Extended cost]]+CLIN2_Labour102[[#This Row],[Expat Allowance (ONLY if applicable)]])*$V$2</f>
        <v>0</v>
      </c>
      <c r="R222" s="69">
        <f>CLIN2_Labour102[[#This Row],[Extended cost]]+CLIN2_Labour102[[#This Row],[Expat Allowance (ONLY if applicable)]]+CLIN2_Labour102[[#This Row],[Profit ]]</f>
        <v>0</v>
      </c>
    </row>
    <row r="223" spans="2:19" x14ac:dyDescent="0.25">
      <c r="B223" s="315">
        <v>12.2</v>
      </c>
      <c r="C223" s="136" t="s">
        <v>2226</v>
      </c>
      <c r="D223" s="37"/>
      <c r="J223" s="5"/>
      <c r="K223" s="5"/>
      <c r="L223" s="5"/>
      <c r="M223" s="5"/>
      <c r="N223" s="5"/>
      <c r="O223" s="133">
        <f>SUMPRODUCT(CLIN2_Labour102[[#This Row],[Man-Days
2021]:[Man-Days
2025]],CLIN2_Labour102[[#This Row],[Lab-rate
2021]:[Lab-rate
2025]])</f>
        <v>0</v>
      </c>
      <c r="P223" s="134"/>
      <c r="Q223" s="69">
        <f>(CLIN2_Labour102[[#This Row],[Extended cost]]+CLIN2_Labour102[[#This Row],[Expat Allowance (ONLY if applicable)]])*$V$2</f>
        <v>0</v>
      </c>
      <c r="R223" s="69">
        <f>CLIN2_Labour102[[#This Row],[Extended cost]]+CLIN2_Labour102[[#This Row],[Expat Allowance (ONLY if applicable)]]+CLIN2_Labour102[[#This Row],[Profit ]]</f>
        <v>0</v>
      </c>
    </row>
    <row r="224" spans="2:19" x14ac:dyDescent="0.25">
      <c r="B224" t="s">
        <v>565</v>
      </c>
      <c r="D224" s="405"/>
      <c r="J224" s="405"/>
      <c r="K224" s="405"/>
      <c r="L224" s="405"/>
      <c r="M224" s="405"/>
      <c r="N224" s="405"/>
      <c r="O224" s="405"/>
      <c r="Q224" s="405"/>
      <c r="R224" s="406">
        <f>SUBTOTAL(109,CLIN2_Labour102[Fully burdened cost])</f>
        <v>0</v>
      </c>
      <c r="S224" s="405"/>
    </row>
  </sheetData>
  <mergeCells count="1">
    <mergeCell ref="U1:V1"/>
  </mergeCells>
  <dataValidations count="2">
    <dataValidation type="list" allowBlank="1" showInputMessage="1" showErrorMessage="1" sqref="B3">
      <formula1>Clin_List</formula1>
    </dataValidation>
    <dataValidation type="list" allowBlank="1" showInputMessage="1" showErrorMessage="1" sqref="D3:D223">
      <formula1>rngCurrencies</formula1>
    </dataValidation>
  </dataValidations>
  <pageMargins left="0.70866141732283472" right="0.70866141732283472" top="0.74803149606299213" bottom="0.74803149606299213" header="0.31496062992125984" footer="0.31496062992125984"/>
  <pageSetup paperSize="9" scale="48" fitToHeight="10" orientation="landscape" verticalDpi="1200" r:id="rId1"/>
  <headerFooter>
    <oddHeader>&amp;CNATO UNCLASSIFIED&amp;RCO-14252-NNMS</oddHeader>
    <oddFooter>&amp;CNATO UNCLASSIFIED&amp;RCO-14252-NNMS</oddFooter>
  </headerFooter>
  <drawing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V224"/>
  <sheetViews>
    <sheetView zoomScaleNormal="100" workbookViewId="0">
      <pane xSplit="1" ySplit="2" topLeftCell="B3" activePane="bottomRight" state="frozen"/>
      <selection pane="topRight" activeCell="D21" sqref="C21:D21"/>
      <selection pane="bottomLeft" activeCell="D21" sqref="C21:D21"/>
      <selection pane="bottomRight" activeCell="E4" sqref="E4"/>
    </sheetView>
  </sheetViews>
  <sheetFormatPr defaultRowHeight="15" x14ac:dyDescent="0.25"/>
  <cols>
    <col min="1" max="1" width="1.7109375" customWidth="1"/>
    <col min="2" max="2" width="20.7109375" customWidth="1"/>
    <col min="3" max="3" width="77.42578125" bestFit="1" customWidth="1"/>
    <col min="4" max="4" width="41.28515625" customWidth="1"/>
    <col min="5" max="5" width="18" customWidth="1"/>
    <col min="11" max="16" width="10.42578125" customWidth="1"/>
    <col min="17" max="17" width="17.5703125" customWidth="1"/>
    <col min="18" max="18" width="15.140625" style="7" customWidth="1"/>
    <col min="19" max="19" width="26" customWidth="1"/>
    <col min="20" max="20" width="3.7109375" customWidth="1"/>
  </cols>
  <sheetData>
    <row r="1" spans="2:22" ht="124.5" x14ac:dyDescent="0.25">
      <c r="B1" s="116" t="s">
        <v>566</v>
      </c>
      <c r="C1" s="116" t="s">
        <v>567</v>
      </c>
      <c r="D1" s="116" t="s">
        <v>568</v>
      </c>
      <c r="E1" s="116" t="s">
        <v>527</v>
      </c>
      <c r="F1" s="116" t="s">
        <v>569</v>
      </c>
      <c r="G1" s="116" t="s">
        <v>570</v>
      </c>
      <c r="H1" s="116" t="s">
        <v>571</v>
      </c>
      <c r="I1" s="116" t="s">
        <v>572</v>
      </c>
      <c r="J1" s="116" t="s">
        <v>573</v>
      </c>
      <c r="K1" s="116" t="s">
        <v>574</v>
      </c>
      <c r="L1" s="116" t="s">
        <v>575</v>
      </c>
      <c r="M1" s="116" t="s">
        <v>576</v>
      </c>
      <c r="N1" s="116" t="s">
        <v>577</v>
      </c>
      <c r="O1" s="116" t="s">
        <v>578</v>
      </c>
      <c r="P1" s="116" t="s">
        <v>579</v>
      </c>
      <c r="Q1" s="116" t="s">
        <v>539</v>
      </c>
      <c r="R1" s="116" t="s">
        <v>485</v>
      </c>
      <c r="S1" s="228" t="s">
        <v>486</v>
      </c>
      <c r="T1" s="117"/>
      <c r="U1" s="426" t="s">
        <v>580</v>
      </c>
      <c r="V1" s="426"/>
    </row>
    <row r="2" spans="2:22" ht="30" x14ac:dyDescent="0.25">
      <c r="B2" s="1" t="s">
        <v>45</v>
      </c>
      <c r="C2" s="1" t="s">
        <v>581</v>
      </c>
      <c r="D2" s="38" t="s">
        <v>582</v>
      </c>
      <c r="E2" s="11" t="s">
        <v>583</v>
      </c>
      <c r="F2" s="13" t="s">
        <v>584</v>
      </c>
      <c r="G2" s="13" t="s">
        <v>585</v>
      </c>
      <c r="H2" s="13" t="s">
        <v>586</v>
      </c>
      <c r="I2" s="13" t="s">
        <v>587</v>
      </c>
      <c r="J2" s="13" t="s">
        <v>588</v>
      </c>
      <c r="K2" s="13" t="s">
        <v>589</v>
      </c>
      <c r="L2" s="13" t="s">
        <v>590</v>
      </c>
      <c r="M2" s="13" t="s">
        <v>591</v>
      </c>
      <c r="N2" s="13" t="s">
        <v>592</v>
      </c>
      <c r="O2" s="13" t="s">
        <v>593</v>
      </c>
      <c r="P2" s="13" t="s">
        <v>496</v>
      </c>
      <c r="Q2" s="13" t="s">
        <v>497</v>
      </c>
      <c r="R2" s="12" t="s">
        <v>498</v>
      </c>
      <c r="S2" s="12" t="s">
        <v>499</v>
      </c>
      <c r="U2" s="88" t="s">
        <v>554</v>
      </c>
      <c r="V2" s="62">
        <v>0</v>
      </c>
    </row>
    <row r="3" spans="2:22" ht="15" customHeight="1" x14ac:dyDescent="0.3">
      <c r="B3" s="44" t="s">
        <v>555</v>
      </c>
      <c r="C3" s="47" t="s">
        <v>594</v>
      </c>
      <c r="D3" s="48" t="s">
        <v>595</v>
      </c>
      <c r="E3" s="67" t="s">
        <v>557</v>
      </c>
      <c r="F3" s="59">
        <v>10</v>
      </c>
      <c r="G3" s="59">
        <v>20</v>
      </c>
      <c r="H3" s="59">
        <v>25</v>
      </c>
      <c r="I3" s="59">
        <v>5</v>
      </c>
      <c r="J3" s="59">
        <v>5</v>
      </c>
      <c r="K3" s="60">
        <v>150</v>
      </c>
      <c r="L3" s="60">
        <v>155</v>
      </c>
      <c r="M3" s="60">
        <v>160</v>
      </c>
      <c r="N3" s="60">
        <v>165</v>
      </c>
      <c r="O3" s="60">
        <v>170</v>
      </c>
      <c r="P3" s="70">
        <f>SUMPRODUCT(CLIN1_Material11[[#This Row],[Quantity
2021]:[Quantity
2025]],CLIN1_Material11[[#This Row],[Unit cost
2021]:[Unit cost
2025]])</f>
        <v>10275</v>
      </c>
      <c r="Q3" s="70" t="s">
        <v>596</v>
      </c>
      <c r="R3" s="70" t="s">
        <v>597</v>
      </c>
      <c r="S3" s="70" t="s">
        <v>560</v>
      </c>
      <c r="T3" s="43"/>
      <c r="U3" s="43" t="s">
        <v>561</v>
      </c>
    </row>
    <row r="4" spans="2:22" x14ac:dyDescent="0.25">
      <c r="B4" s="315" t="s">
        <v>58</v>
      </c>
      <c r="C4" t="s">
        <v>2225</v>
      </c>
      <c r="D4" t="s">
        <v>598</v>
      </c>
      <c r="E4" s="37"/>
      <c r="F4" s="81"/>
      <c r="G4" s="81"/>
      <c r="H4" s="81"/>
      <c r="I4" s="81"/>
      <c r="J4" s="81"/>
      <c r="K4" s="80"/>
      <c r="L4" s="80"/>
      <c r="M4" s="80"/>
      <c r="N4" s="80"/>
      <c r="O4" s="80"/>
      <c r="P4" s="223">
        <f>SUMPRODUCT(CLIN1_Material11[[#This Row],[Quantity
2021]:[Quantity
2025]],CLIN1_Material11[[#This Row],[Unit cost
2021]:[Unit cost
2025]])</f>
        <v>0</v>
      </c>
      <c r="Q4" s="166">
        <f>CLIN1_Material11[[#This Row],[Extended cost]]*$V$2</f>
        <v>0</v>
      </c>
      <c r="R4" s="7">
        <f>CLIN1_Material11[[#This Row],[Extended cost]]+CLIN1_Material11[[#This Row],[Profit]]</f>
        <v>0</v>
      </c>
      <c r="S4" s="7"/>
    </row>
    <row r="5" spans="2:22" x14ac:dyDescent="0.25">
      <c r="B5" s="315" t="s">
        <v>63</v>
      </c>
      <c r="C5" t="s">
        <v>2225</v>
      </c>
      <c r="D5" t="s">
        <v>598</v>
      </c>
      <c r="E5" s="37"/>
      <c r="F5" s="81"/>
      <c r="G5" s="81"/>
      <c r="H5" s="81"/>
      <c r="I5" s="81"/>
      <c r="J5" s="81"/>
      <c r="K5" s="80"/>
      <c r="L5" s="80"/>
      <c r="M5" s="80"/>
      <c r="N5" s="80"/>
      <c r="O5" s="80"/>
      <c r="P5" s="223">
        <f>SUMPRODUCT(CLIN1_Material11[[#This Row],[Quantity
2021]:[Quantity
2025]],CLIN1_Material11[[#This Row],[Unit cost
2021]:[Unit cost
2025]])</f>
        <v>0</v>
      </c>
      <c r="Q5" s="166">
        <f>CLIN1_Material11[[#This Row],[Extended cost]]*$V$2</f>
        <v>0</v>
      </c>
      <c r="R5" s="7">
        <f>CLIN1_Material11[[#This Row],[Extended cost]]+CLIN1_Material11[[#This Row],[Profit]]</f>
        <v>0</v>
      </c>
      <c r="S5" s="7"/>
    </row>
    <row r="6" spans="2:22" x14ac:dyDescent="0.25">
      <c r="B6" s="315" t="s">
        <v>66</v>
      </c>
      <c r="C6" t="s">
        <v>2225</v>
      </c>
      <c r="D6" t="s">
        <v>598</v>
      </c>
      <c r="E6" s="37"/>
      <c r="F6" s="81"/>
      <c r="G6" s="81"/>
      <c r="H6" s="81"/>
      <c r="I6" s="81"/>
      <c r="J6" s="81"/>
      <c r="K6" s="80"/>
      <c r="L6" s="80"/>
      <c r="M6" s="80"/>
      <c r="N6" s="80"/>
      <c r="O6" s="80"/>
      <c r="P6" s="223">
        <f>SUMPRODUCT(CLIN1_Material11[[#This Row],[Quantity
2021]:[Quantity
2025]],CLIN1_Material11[[#This Row],[Unit cost
2021]:[Unit cost
2025]])</f>
        <v>0</v>
      </c>
      <c r="Q6" s="166">
        <f>CLIN1_Material11[[#This Row],[Extended cost]]*$V$2</f>
        <v>0</v>
      </c>
      <c r="R6" s="7">
        <f>CLIN1_Material11[[#This Row],[Extended cost]]+CLIN1_Material11[[#This Row],[Profit]]</f>
        <v>0</v>
      </c>
      <c r="S6" s="7"/>
    </row>
    <row r="7" spans="2:22" x14ac:dyDescent="0.25">
      <c r="B7" s="315" t="s">
        <v>70</v>
      </c>
      <c r="C7" t="s">
        <v>2225</v>
      </c>
      <c r="D7" t="s">
        <v>598</v>
      </c>
      <c r="E7" s="37"/>
      <c r="F7" s="81"/>
      <c r="G7" s="81"/>
      <c r="H7" s="81"/>
      <c r="I7" s="81"/>
      <c r="J7" s="81"/>
      <c r="K7" s="80"/>
      <c r="L7" s="80"/>
      <c r="M7" s="80"/>
      <c r="N7" s="80"/>
      <c r="O7" s="80"/>
      <c r="P7" s="223">
        <f>SUMPRODUCT(CLIN1_Material11[[#This Row],[Quantity
2021]:[Quantity
2025]],CLIN1_Material11[[#This Row],[Unit cost
2021]:[Unit cost
2025]])</f>
        <v>0</v>
      </c>
      <c r="Q7" s="166">
        <f>CLIN1_Material11[[#This Row],[Extended cost]]*$V$2</f>
        <v>0</v>
      </c>
      <c r="R7" s="7">
        <f>CLIN1_Material11[[#This Row],[Extended cost]]+CLIN1_Material11[[#This Row],[Profit]]</f>
        <v>0</v>
      </c>
      <c r="S7" s="7"/>
    </row>
    <row r="8" spans="2:22" x14ac:dyDescent="0.25">
      <c r="B8" s="315" t="s">
        <v>72</v>
      </c>
      <c r="C8" t="s">
        <v>2225</v>
      </c>
      <c r="D8" t="s">
        <v>598</v>
      </c>
      <c r="E8" s="37"/>
      <c r="F8" s="81"/>
      <c r="G8" s="81"/>
      <c r="H8" s="81"/>
      <c r="I8" s="81"/>
      <c r="J8" s="81"/>
      <c r="K8" s="80"/>
      <c r="L8" s="80"/>
      <c r="M8" s="80"/>
      <c r="N8" s="80"/>
      <c r="O8" s="80"/>
      <c r="P8" s="223">
        <f>SUMPRODUCT(CLIN1_Material11[[#This Row],[Quantity
2021]:[Quantity
2025]],CLIN1_Material11[[#This Row],[Unit cost
2021]:[Unit cost
2025]])</f>
        <v>0</v>
      </c>
      <c r="Q8" s="166">
        <f>CLIN1_Material11[[#This Row],[Extended cost]]*$V$2</f>
        <v>0</v>
      </c>
      <c r="R8" s="7">
        <f>CLIN1_Material11[[#This Row],[Extended cost]]+CLIN1_Material11[[#This Row],[Profit]]</f>
        <v>0</v>
      </c>
      <c r="S8" s="7"/>
    </row>
    <row r="9" spans="2:22" x14ac:dyDescent="0.25">
      <c r="B9" s="315" t="s">
        <v>75</v>
      </c>
      <c r="C9" t="s">
        <v>2225</v>
      </c>
      <c r="D9" t="s">
        <v>598</v>
      </c>
      <c r="E9" s="37"/>
      <c r="F9" s="81"/>
      <c r="G9" s="81"/>
      <c r="H9" s="81"/>
      <c r="I9" s="81"/>
      <c r="J9" s="81"/>
      <c r="K9" s="80"/>
      <c r="L9" s="80"/>
      <c r="M9" s="80"/>
      <c r="N9" s="80"/>
      <c r="O9" s="80"/>
      <c r="P9" s="223">
        <f>SUMPRODUCT(CLIN1_Material11[[#This Row],[Quantity
2021]:[Quantity
2025]],CLIN1_Material11[[#This Row],[Unit cost
2021]:[Unit cost
2025]])</f>
        <v>0</v>
      </c>
      <c r="Q9" s="166">
        <f>CLIN1_Material11[[#This Row],[Extended cost]]*$V$2</f>
        <v>0</v>
      </c>
      <c r="R9" s="7">
        <f>CLIN1_Material11[[#This Row],[Extended cost]]+CLIN1_Material11[[#This Row],[Profit]]</f>
        <v>0</v>
      </c>
      <c r="S9" s="7"/>
    </row>
    <row r="10" spans="2:22" x14ac:dyDescent="0.25">
      <c r="B10" s="315" t="s">
        <v>77</v>
      </c>
      <c r="C10" t="s">
        <v>2225</v>
      </c>
      <c r="D10" t="s">
        <v>598</v>
      </c>
      <c r="E10" s="37"/>
      <c r="F10" s="81"/>
      <c r="G10" s="81"/>
      <c r="H10" s="81"/>
      <c r="I10" s="81"/>
      <c r="J10" s="81"/>
      <c r="K10" s="80"/>
      <c r="L10" s="80"/>
      <c r="M10" s="80"/>
      <c r="N10" s="80"/>
      <c r="O10" s="80"/>
      <c r="P10" s="223">
        <f>SUMPRODUCT(CLIN1_Material11[[#This Row],[Quantity
2021]:[Quantity
2025]],CLIN1_Material11[[#This Row],[Unit cost
2021]:[Unit cost
2025]])</f>
        <v>0</v>
      </c>
      <c r="Q10" s="166">
        <f>CLIN1_Material11[[#This Row],[Extended cost]]*$V$2</f>
        <v>0</v>
      </c>
      <c r="R10" s="7">
        <f>CLIN1_Material11[[#This Row],[Extended cost]]+CLIN1_Material11[[#This Row],[Profit]]</f>
        <v>0</v>
      </c>
      <c r="S10" s="7"/>
    </row>
    <row r="11" spans="2:22" x14ac:dyDescent="0.25">
      <c r="B11" s="315" t="s">
        <v>80</v>
      </c>
      <c r="C11" t="s">
        <v>2225</v>
      </c>
      <c r="D11" t="s">
        <v>598</v>
      </c>
      <c r="E11" s="37"/>
      <c r="F11" s="81"/>
      <c r="G11" s="81"/>
      <c r="H11" s="81"/>
      <c r="I11" s="81"/>
      <c r="J11" s="81"/>
      <c r="K11" s="80"/>
      <c r="L11" s="80"/>
      <c r="M11" s="80"/>
      <c r="N11" s="80"/>
      <c r="O11" s="80"/>
      <c r="P11" s="223">
        <f>SUMPRODUCT(CLIN1_Material11[[#This Row],[Quantity
2021]:[Quantity
2025]],CLIN1_Material11[[#This Row],[Unit cost
2021]:[Unit cost
2025]])</f>
        <v>0</v>
      </c>
      <c r="Q11" s="166">
        <f>CLIN1_Material11[[#This Row],[Extended cost]]*$V$2</f>
        <v>0</v>
      </c>
      <c r="R11" s="7">
        <f>CLIN1_Material11[[#This Row],[Extended cost]]+CLIN1_Material11[[#This Row],[Profit]]</f>
        <v>0</v>
      </c>
      <c r="S11" s="7"/>
    </row>
    <row r="12" spans="2:22" x14ac:dyDescent="0.25">
      <c r="B12" s="315" t="s">
        <v>82</v>
      </c>
      <c r="C12" t="s">
        <v>2225</v>
      </c>
      <c r="D12" t="s">
        <v>598</v>
      </c>
      <c r="E12" s="161"/>
      <c r="F12" s="224"/>
      <c r="G12" s="81"/>
      <c r="H12" s="81"/>
      <c r="I12" s="81"/>
      <c r="J12" s="81"/>
      <c r="K12" s="224"/>
      <c r="L12" s="224"/>
      <c r="M12" s="224"/>
      <c r="N12" s="224"/>
      <c r="O12" s="224"/>
      <c r="P12" s="223">
        <f>SUMPRODUCT(CLIN1_Material11[[#This Row],[Quantity
2021]:[Quantity
2025]],CLIN1_Material11[[#This Row],[Unit cost
2021]:[Unit cost
2025]])</f>
        <v>0</v>
      </c>
      <c r="Q12" s="166">
        <f>CLIN1_Material11[[#This Row],[Extended cost]]*$V$2</f>
        <v>0</v>
      </c>
      <c r="R12" s="7">
        <f>CLIN1_Material11[[#This Row],[Extended cost]]+CLIN1_Material11[[#This Row],[Profit]]</f>
        <v>0</v>
      </c>
      <c r="S12" s="166"/>
    </row>
    <row r="13" spans="2:22" x14ac:dyDescent="0.25">
      <c r="B13" s="315" t="s">
        <v>86</v>
      </c>
      <c r="C13" t="s">
        <v>2225</v>
      </c>
      <c r="D13" t="s">
        <v>598</v>
      </c>
      <c r="E13" s="161"/>
      <c r="F13" s="224"/>
      <c r="G13" s="81"/>
      <c r="H13" s="81"/>
      <c r="I13" s="81"/>
      <c r="J13" s="81"/>
      <c r="K13" s="224"/>
      <c r="L13" s="224"/>
      <c r="M13" s="224"/>
      <c r="N13" s="224"/>
      <c r="O13" s="224"/>
      <c r="P13" s="223">
        <f>SUMPRODUCT(CLIN1_Material11[[#This Row],[Quantity
2021]:[Quantity
2025]],CLIN1_Material11[[#This Row],[Unit cost
2021]:[Unit cost
2025]])</f>
        <v>0</v>
      </c>
      <c r="Q13" s="166">
        <f>CLIN1_Material11[[#This Row],[Extended cost]]*$V$2</f>
        <v>0</v>
      </c>
      <c r="R13" s="7">
        <f>CLIN1_Material11[[#This Row],[Extended cost]]+CLIN1_Material11[[#This Row],[Profit]]</f>
        <v>0</v>
      </c>
      <c r="S13" s="166"/>
    </row>
    <row r="14" spans="2:22" x14ac:dyDescent="0.25">
      <c r="B14" s="315" t="s">
        <v>89</v>
      </c>
      <c r="C14" t="s">
        <v>2225</v>
      </c>
      <c r="D14" t="s">
        <v>598</v>
      </c>
      <c r="E14" s="161"/>
      <c r="F14" s="224"/>
      <c r="G14" s="81"/>
      <c r="H14" s="81"/>
      <c r="I14" s="81"/>
      <c r="J14" s="81"/>
      <c r="K14" s="224"/>
      <c r="L14" s="224"/>
      <c r="M14" s="224"/>
      <c r="N14" s="224"/>
      <c r="O14" s="224"/>
      <c r="P14" s="223">
        <f>SUMPRODUCT(CLIN1_Material11[[#This Row],[Quantity
2021]:[Quantity
2025]],CLIN1_Material11[[#This Row],[Unit cost
2021]:[Unit cost
2025]])</f>
        <v>0</v>
      </c>
      <c r="Q14" s="166">
        <f>CLIN1_Material11[[#This Row],[Extended cost]]*$V$2</f>
        <v>0</v>
      </c>
      <c r="R14" s="7">
        <f>CLIN1_Material11[[#This Row],[Extended cost]]+CLIN1_Material11[[#This Row],[Profit]]</f>
        <v>0</v>
      </c>
      <c r="S14" s="166"/>
    </row>
    <row r="15" spans="2:22" x14ac:dyDescent="0.25">
      <c r="B15" s="315" t="s">
        <v>92</v>
      </c>
      <c r="C15" t="s">
        <v>2225</v>
      </c>
      <c r="D15" t="s">
        <v>598</v>
      </c>
      <c r="E15" s="161"/>
      <c r="F15" s="224"/>
      <c r="G15" s="81"/>
      <c r="H15" s="81"/>
      <c r="I15" s="81"/>
      <c r="J15" s="81"/>
      <c r="K15" s="224"/>
      <c r="L15" s="224"/>
      <c r="M15" s="224"/>
      <c r="N15" s="224"/>
      <c r="O15" s="224"/>
      <c r="P15" s="223">
        <f>SUMPRODUCT(CLIN1_Material11[[#This Row],[Quantity
2021]:[Quantity
2025]],CLIN1_Material11[[#This Row],[Unit cost
2021]:[Unit cost
2025]])</f>
        <v>0</v>
      </c>
      <c r="Q15" s="166">
        <f>CLIN1_Material11[[#This Row],[Extended cost]]*$V$2</f>
        <v>0</v>
      </c>
      <c r="R15" s="7">
        <f>CLIN1_Material11[[#This Row],[Extended cost]]+CLIN1_Material11[[#This Row],[Profit]]</f>
        <v>0</v>
      </c>
      <c r="S15" s="166"/>
    </row>
    <row r="16" spans="2:22" x14ac:dyDescent="0.25">
      <c r="B16" s="315" t="s">
        <v>95</v>
      </c>
      <c r="C16" t="s">
        <v>2225</v>
      </c>
      <c r="D16" t="s">
        <v>598</v>
      </c>
      <c r="E16" s="161"/>
      <c r="F16" s="224"/>
      <c r="G16" s="81"/>
      <c r="H16" s="81"/>
      <c r="I16" s="81"/>
      <c r="J16" s="81"/>
      <c r="K16" s="224"/>
      <c r="L16" s="224"/>
      <c r="M16" s="224"/>
      <c r="N16" s="224"/>
      <c r="O16" s="224"/>
      <c r="P16" s="223">
        <f>SUMPRODUCT(CLIN1_Material11[[#This Row],[Quantity
2021]:[Quantity
2025]],CLIN1_Material11[[#This Row],[Unit cost
2021]:[Unit cost
2025]])</f>
        <v>0</v>
      </c>
      <c r="Q16" s="166">
        <f>CLIN1_Material11[[#This Row],[Extended cost]]*$V$2</f>
        <v>0</v>
      </c>
      <c r="R16" s="7">
        <f>CLIN1_Material11[[#This Row],[Extended cost]]+CLIN1_Material11[[#This Row],[Profit]]</f>
        <v>0</v>
      </c>
      <c r="S16" s="166"/>
    </row>
    <row r="17" spans="2:19" x14ac:dyDescent="0.25">
      <c r="B17" s="315" t="s">
        <v>99</v>
      </c>
      <c r="C17" t="s">
        <v>2225</v>
      </c>
      <c r="D17" t="s">
        <v>598</v>
      </c>
      <c r="E17" s="161"/>
      <c r="F17" s="224"/>
      <c r="G17" s="81"/>
      <c r="H17" s="81"/>
      <c r="I17" s="81"/>
      <c r="J17" s="81"/>
      <c r="K17" s="224"/>
      <c r="L17" s="224"/>
      <c r="M17" s="224"/>
      <c r="N17" s="224"/>
      <c r="O17" s="224"/>
      <c r="P17" s="223">
        <f>SUMPRODUCT(CLIN1_Material11[[#This Row],[Quantity
2021]:[Quantity
2025]],CLIN1_Material11[[#This Row],[Unit cost
2021]:[Unit cost
2025]])</f>
        <v>0</v>
      </c>
      <c r="Q17" s="166">
        <f>CLIN1_Material11[[#This Row],[Extended cost]]*$V$2</f>
        <v>0</v>
      </c>
      <c r="R17" s="7">
        <f>CLIN1_Material11[[#This Row],[Extended cost]]+CLIN1_Material11[[#This Row],[Profit]]</f>
        <v>0</v>
      </c>
      <c r="S17" s="166"/>
    </row>
    <row r="18" spans="2:19" x14ac:dyDescent="0.25">
      <c r="B18" s="315" t="s">
        <v>102</v>
      </c>
      <c r="C18" t="s">
        <v>2225</v>
      </c>
      <c r="D18" t="s">
        <v>598</v>
      </c>
      <c r="E18" s="161"/>
      <c r="F18" s="224"/>
      <c r="G18" s="81"/>
      <c r="H18" s="81"/>
      <c r="I18" s="81"/>
      <c r="J18" s="81"/>
      <c r="K18" s="224"/>
      <c r="L18" s="224"/>
      <c r="M18" s="224"/>
      <c r="N18" s="224"/>
      <c r="O18" s="224"/>
      <c r="P18" s="223">
        <f>SUMPRODUCT(CLIN1_Material11[[#This Row],[Quantity
2021]:[Quantity
2025]],CLIN1_Material11[[#This Row],[Unit cost
2021]:[Unit cost
2025]])</f>
        <v>0</v>
      </c>
      <c r="Q18" s="166">
        <f>CLIN1_Material11[[#This Row],[Extended cost]]*$V$2</f>
        <v>0</v>
      </c>
      <c r="R18" s="7">
        <f>CLIN1_Material11[[#This Row],[Extended cost]]+CLIN1_Material11[[#This Row],[Profit]]</f>
        <v>0</v>
      </c>
      <c r="S18" s="166"/>
    </row>
    <row r="19" spans="2:19" x14ac:dyDescent="0.25">
      <c r="B19" s="315" t="s">
        <v>105</v>
      </c>
      <c r="C19" t="s">
        <v>2225</v>
      </c>
      <c r="D19" t="s">
        <v>598</v>
      </c>
      <c r="E19" s="161"/>
      <c r="F19" s="224"/>
      <c r="G19" s="81"/>
      <c r="H19" s="81"/>
      <c r="I19" s="81"/>
      <c r="J19" s="81"/>
      <c r="K19" s="224"/>
      <c r="L19" s="224"/>
      <c r="M19" s="224"/>
      <c r="N19" s="224"/>
      <c r="O19" s="224"/>
      <c r="P19" s="223">
        <f>SUMPRODUCT(CLIN1_Material11[[#This Row],[Quantity
2021]:[Quantity
2025]],CLIN1_Material11[[#This Row],[Unit cost
2021]:[Unit cost
2025]])</f>
        <v>0</v>
      </c>
      <c r="Q19" s="166">
        <f>CLIN1_Material11[[#This Row],[Extended cost]]*$V$2</f>
        <v>0</v>
      </c>
      <c r="R19" s="7">
        <f>CLIN1_Material11[[#This Row],[Extended cost]]+CLIN1_Material11[[#This Row],[Profit]]</f>
        <v>0</v>
      </c>
      <c r="S19" s="166"/>
    </row>
    <row r="20" spans="2:19" x14ac:dyDescent="0.25">
      <c r="B20" s="315" t="s">
        <v>108</v>
      </c>
      <c r="C20" t="s">
        <v>2225</v>
      </c>
      <c r="D20" t="s">
        <v>598</v>
      </c>
      <c r="E20" s="161"/>
      <c r="F20" s="224"/>
      <c r="G20" s="81"/>
      <c r="H20" s="81"/>
      <c r="I20" s="81"/>
      <c r="J20" s="81"/>
      <c r="K20" s="224"/>
      <c r="L20" s="224"/>
      <c r="M20" s="224"/>
      <c r="N20" s="224"/>
      <c r="O20" s="224"/>
      <c r="P20" s="223">
        <f>SUMPRODUCT(CLIN1_Material11[[#This Row],[Quantity
2021]:[Quantity
2025]],CLIN1_Material11[[#This Row],[Unit cost
2021]:[Unit cost
2025]])</f>
        <v>0</v>
      </c>
      <c r="Q20" s="166">
        <f>CLIN1_Material11[[#This Row],[Extended cost]]*$V$2</f>
        <v>0</v>
      </c>
      <c r="R20" s="7">
        <f>CLIN1_Material11[[#This Row],[Extended cost]]+CLIN1_Material11[[#This Row],[Profit]]</f>
        <v>0</v>
      </c>
      <c r="S20" s="166"/>
    </row>
    <row r="21" spans="2:19" x14ac:dyDescent="0.25">
      <c r="B21" s="315" t="s">
        <v>111</v>
      </c>
      <c r="C21" t="s">
        <v>2225</v>
      </c>
      <c r="D21" t="s">
        <v>598</v>
      </c>
      <c r="E21" s="161"/>
      <c r="F21" s="224"/>
      <c r="G21" s="81"/>
      <c r="H21" s="81"/>
      <c r="I21" s="81"/>
      <c r="J21" s="81"/>
      <c r="K21" s="224"/>
      <c r="L21" s="224"/>
      <c r="M21" s="224"/>
      <c r="N21" s="224"/>
      <c r="O21" s="224"/>
      <c r="P21" s="223">
        <f>SUMPRODUCT(CLIN1_Material11[[#This Row],[Quantity
2021]:[Quantity
2025]],CLIN1_Material11[[#This Row],[Unit cost
2021]:[Unit cost
2025]])</f>
        <v>0</v>
      </c>
      <c r="Q21" s="166">
        <f>CLIN1_Material11[[#This Row],[Extended cost]]*$V$2</f>
        <v>0</v>
      </c>
      <c r="R21" s="7">
        <f>CLIN1_Material11[[#This Row],[Extended cost]]+CLIN1_Material11[[#This Row],[Profit]]</f>
        <v>0</v>
      </c>
      <c r="S21" s="166"/>
    </row>
    <row r="22" spans="2:19" x14ac:dyDescent="0.25">
      <c r="B22" s="315" t="s">
        <v>119</v>
      </c>
      <c r="C22" t="s">
        <v>2225</v>
      </c>
      <c r="D22" t="s">
        <v>598</v>
      </c>
      <c r="E22" s="161"/>
      <c r="F22" s="224"/>
      <c r="G22" s="81"/>
      <c r="H22" s="81"/>
      <c r="I22" s="81"/>
      <c r="J22" s="81"/>
      <c r="K22" s="224"/>
      <c r="L22" s="224"/>
      <c r="M22" s="224"/>
      <c r="N22" s="224"/>
      <c r="O22" s="224"/>
      <c r="P22" s="223">
        <f>SUMPRODUCT(CLIN1_Material11[[#This Row],[Quantity
2021]:[Quantity
2025]],CLIN1_Material11[[#This Row],[Unit cost
2021]:[Unit cost
2025]])</f>
        <v>0</v>
      </c>
      <c r="Q22" s="166">
        <f>CLIN1_Material11[[#This Row],[Extended cost]]*$V$2</f>
        <v>0</v>
      </c>
      <c r="R22" s="7">
        <f>CLIN1_Material11[[#This Row],[Extended cost]]+CLIN1_Material11[[#This Row],[Profit]]</f>
        <v>0</v>
      </c>
      <c r="S22" s="166"/>
    </row>
    <row r="23" spans="2:19" x14ac:dyDescent="0.25">
      <c r="B23" s="315" t="s">
        <v>60</v>
      </c>
      <c r="C23" t="s">
        <v>2225</v>
      </c>
      <c r="D23" t="s">
        <v>598</v>
      </c>
      <c r="E23" s="161"/>
      <c r="F23" s="224"/>
      <c r="G23" s="81"/>
      <c r="H23" s="81"/>
      <c r="I23" s="81"/>
      <c r="J23" s="81"/>
      <c r="K23" s="224"/>
      <c r="L23" s="224"/>
      <c r="M23" s="224"/>
      <c r="N23" s="224"/>
      <c r="O23" s="224"/>
      <c r="P23" s="223">
        <f>SUMPRODUCT(CLIN1_Material11[[#This Row],[Quantity
2021]:[Quantity
2025]],CLIN1_Material11[[#This Row],[Unit cost
2021]:[Unit cost
2025]])</f>
        <v>0</v>
      </c>
      <c r="Q23" s="166">
        <f>CLIN1_Material11[[#This Row],[Extended cost]]*$V$2</f>
        <v>0</v>
      </c>
      <c r="R23" s="7">
        <f>CLIN1_Material11[[#This Row],[Extended cost]]+CLIN1_Material11[[#This Row],[Profit]]</f>
        <v>0</v>
      </c>
      <c r="S23" s="166"/>
    </row>
    <row r="24" spans="2:19" x14ac:dyDescent="0.25">
      <c r="B24" s="315" t="s">
        <v>65</v>
      </c>
      <c r="C24" t="s">
        <v>2225</v>
      </c>
      <c r="D24" t="s">
        <v>598</v>
      </c>
      <c r="E24" s="161"/>
      <c r="F24" s="224"/>
      <c r="G24" s="81"/>
      <c r="H24" s="81"/>
      <c r="I24" s="81"/>
      <c r="J24" s="81"/>
      <c r="K24" s="224"/>
      <c r="L24" s="224"/>
      <c r="M24" s="224"/>
      <c r="N24" s="224"/>
      <c r="O24" s="224"/>
      <c r="P24" s="223">
        <f>SUMPRODUCT(CLIN1_Material11[[#This Row],[Quantity
2021]:[Quantity
2025]],CLIN1_Material11[[#This Row],[Unit cost
2021]:[Unit cost
2025]])</f>
        <v>0</v>
      </c>
      <c r="Q24" s="166">
        <f>CLIN1_Material11[[#This Row],[Extended cost]]*$V$2</f>
        <v>0</v>
      </c>
      <c r="R24" s="7">
        <f>CLIN1_Material11[[#This Row],[Extended cost]]+CLIN1_Material11[[#This Row],[Profit]]</f>
        <v>0</v>
      </c>
      <c r="S24" s="166"/>
    </row>
    <row r="25" spans="2:19" x14ac:dyDescent="0.25">
      <c r="B25" s="315" t="s">
        <v>132</v>
      </c>
      <c r="C25" t="s">
        <v>2225</v>
      </c>
      <c r="D25" t="s">
        <v>598</v>
      </c>
      <c r="E25" s="161"/>
      <c r="F25" s="224"/>
      <c r="G25" s="81"/>
      <c r="H25" s="81"/>
      <c r="I25" s="81"/>
      <c r="J25" s="81"/>
      <c r="K25" s="224"/>
      <c r="L25" s="224"/>
      <c r="M25" s="224"/>
      <c r="N25" s="224"/>
      <c r="O25" s="224"/>
      <c r="P25" s="223">
        <f>SUMPRODUCT(CLIN1_Material11[[#This Row],[Quantity
2021]:[Quantity
2025]],CLIN1_Material11[[#This Row],[Unit cost
2021]:[Unit cost
2025]])</f>
        <v>0</v>
      </c>
      <c r="Q25" s="166">
        <f>CLIN1_Material11[[#This Row],[Extended cost]]*$V$2</f>
        <v>0</v>
      </c>
      <c r="R25" s="7">
        <f>CLIN1_Material11[[#This Row],[Extended cost]]+CLIN1_Material11[[#This Row],[Profit]]</f>
        <v>0</v>
      </c>
      <c r="S25" s="166"/>
    </row>
    <row r="26" spans="2:19" x14ac:dyDescent="0.25">
      <c r="B26" s="315" t="s">
        <v>135</v>
      </c>
      <c r="C26" t="s">
        <v>2225</v>
      </c>
      <c r="D26" t="s">
        <v>598</v>
      </c>
      <c r="E26" s="161"/>
      <c r="F26" s="224"/>
      <c r="G26" s="81"/>
      <c r="H26" s="81"/>
      <c r="I26" s="81"/>
      <c r="J26" s="81"/>
      <c r="K26" s="224"/>
      <c r="L26" s="224"/>
      <c r="M26" s="224"/>
      <c r="N26" s="224"/>
      <c r="O26" s="224"/>
      <c r="P26" s="223">
        <f>SUMPRODUCT(CLIN1_Material11[[#This Row],[Quantity
2021]:[Quantity
2025]],CLIN1_Material11[[#This Row],[Unit cost
2021]:[Unit cost
2025]])</f>
        <v>0</v>
      </c>
      <c r="Q26" s="166">
        <f>CLIN1_Material11[[#This Row],[Extended cost]]*$V$2</f>
        <v>0</v>
      </c>
      <c r="R26" s="7">
        <f>CLIN1_Material11[[#This Row],[Extended cost]]+CLIN1_Material11[[#This Row],[Profit]]</f>
        <v>0</v>
      </c>
      <c r="S26" s="166"/>
    </row>
    <row r="27" spans="2:19" x14ac:dyDescent="0.25">
      <c r="B27" s="315" t="s">
        <v>136</v>
      </c>
      <c r="C27" t="s">
        <v>2225</v>
      </c>
      <c r="D27" t="s">
        <v>598</v>
      </c>
      <c r="E27" s="161"/>
      <c r="F27" s="224"/>
      <c r="G27" s="81"/>
      <c r="H27" s="81"/>
      <c r="I27" s="81"/>
      <c r="J27" s="81"/>
      <c r="K27" s="224"/>
      <c r="L27" s="224"/>
      <c r="M27" s="224"/>
      <c r="N27" s="224"/>
      <c r="O27" s="224"/>
      <c r="P27" s="223">
        <f>SUMPRODUCT(CLIN1_Material11[[#This Row],[Quantity
2021]:[Quantity
2025]],CLIN1_Material11[[#This Row],[Unit cost
2021]:[Unit cost
2025]])</f>
        <v>0</v>
      </c>
      <c r="Q27" s="166">
        <f>CLIN1_Material11[[#This Row],[Extended cost]]*$V$2</f>
        <v>0</v>
      </c>
      <c r="R27" s="7">
        <f>CLIN1_Material11[[#This Row],[Extended cost]]+CLIN1_Material11[[#This Row],[Profit]]</f>
        <v>0</v>
      </c>
      <c r="S27" s="166"/>
    </row>
    <row r="28" spans="2:19" x14ac:dyDescent="0.25">
      <c r="B28" s="315" t="s">
        <v>137</v>
      </c>
      <c r="C28" t="s">
        <v>2225</v>
      </c>
      <c r="D28" t="s">
        <v>598</v>
      </c>
      <c r="E28" s="161"/>
      <c r="F28" s="224"/>
      <c r="G28" s="81"/>
      <c r="H28" s="81"/>
      <c r="I28" s="81"/>
      <c r="J28" s="81"/>
      <c r="K28" s="224"/>
      <c r="L28" s="224"/>
      <c r="M28" s="224"/>
      <c r="N28" s="224"/>
      <c r="O28" s="224"/>
      <c r="P28" s="223">
        <f>SUMPRODUCT(CLIN1_Material11[[#This Row],[Quantity
2021]:[Quantity
2025]],CLIN1_Material11[[#This Row],[Unit cost
2021]:[Unit cost
2025]])</f>
        <v>0</v>
      </c>
      <c r="Q28" s="166">
        <f>CLIN1_Material11[[#This Row],[Extended cost]]*$V$2</f>
        <v>0</v>
      </c>
      <c r="R28" s="7">
        <f>CLIN1_Material11[[#This Row],[Extended cost]]+CLIN1_Material11[[#This Row],[Profit]]</f>
        <v>0</v>
      </c>
      <c r="S28" s="166"/>
    </row>
    <row r="29" spans="2:19" x14ac:dyDescent="0.25">
      <c r="B29" s="315" t="s">
        <v>138</v>
      </c>
      <c r="C29" t="s">
        <v>2225</v>
      </c>
      <c r="D29" t="s">
        <v>598</v>
      </c>
      <c r="E29" s="161"/>
      <c r="F29" s="224"/>
      <c r="G29" s="81"/>
      <c r="H29" s="81"/>
      <c r="I29" s="81"/>
      <c r="J29" s="81"/>
      <c r="K29" s="224"/>
      <c r="L29" s="224"/>
      <c r="M29" s="224"/>
      <c r="N29" s="224"/>
      <c r="O29" s="224"/>
      <c r="P29" s="223">
        <f>SUMPRODUCT(CLIN1_Material11[[#This Row],[Quantity
2021]:[Quantity
2025]],CLIN1_Material11[[#This Row],[Unit cost
2021]:[Unit cost
2025]])</f>
        <v>0</v>
      </c>
      <c r="Q29" s="166">
        <f>CLIN1_Material11[[#This Row],[Extended cost]]*$V$2</f>
        <v>0</v>
      </c>
      <c r="R29" s="7">
        <f>CLIN1_Material11[[#This Row],[Extended cost]]+CLIN1_Material11[[#This Row],[Profit]]</f>
        <v>0</v>
      </c>
      <c r="S29" s="166"/>
    </row>
    <row r="30" spans="2:19" x14ac:dyDescent="0.25">
      <c r="B30" s="315" t="s">
        <v>125</v>
      </c>
      <c r="C30" t="s">
        <v>2225</v>
      </c>
      <c r="D30" t="s">
        <v>598</v>
      </c>
      <c r="E30" s="161"/>
      <c r="F30" s="224"/>
      <c r="G30" s="81"/>
      <c r="H30" s="81"/>
      <c r="I30" s="81"/>
      <c r="J30" s="81"/>
      <c r="K30" s="224"/>
      <c r="L30" s="224"/>
      <c r="M30" s="224"/>
      <c r="N30" s="224"/>
      <c r="O30" s="224"/>
      <c r="P30" s="223">
        <f>SUMPRODUCT(CLIN1_Material11[[#This Row],[Quantity
2021]:[Quantity
2025]],CLIN1_Material11[[#This Row],[Unit cost
2021]:[Unit cost
2025]])</f>
        <v>0</v>
      </c>
      <c r="Q30" s="166">
        <f>CLIN1_Material11[[#This Row],[Extended cost]]*$V$2</f>
        <v>0</v>
      </c>
      <c r="R30" s="7">
        <f>CLIN1_Material11[[#This Row],[Extended cost]]+CLIN1_Material11[[#This Row],[Profit]]</f>
        <v>0</v>
      </c>
      <c r="S30" s="166"/>
    </row>
    <row r="31" spans="2:19" x14ac:dyDescent="0.25">
      <c r="B31" s="315" t="s">
        <v>133</v>
      </c>
      <c r="C31" t="s">
        <v>2225</v>
      </c>
      <c r="D31" t="s">
        <v>598</v>
      </c>
      <c r="E31" s="161"/>
      <c r="F31" s="224"/>
      <c r="G31" s="81"/>
      <c r="H31" s="81"/>
      <c r="I31" s="81"/>
      <c r="J31" s="81"/>
      <c r="K31" s="224"/>
      <c r="L31" s="224"/>
      <c r="M31" s="224"/>
      <c r="N31" s="224"/>
      <c r="O31" s="224"/>
      <c r="P31" s="223">
        <f>SUMPRODUCT(CLIN1_Material11[[#This Row],[Quantity
2021]:[Quantity
2025]],CLIN1_Material11[[#This Row],[Unit cost
2021]:[Unit cost
2025]])</f>
        <v>0</v>
      </c>
      <c r="Q31" s="166">
        <f>CLIN1_Material11[[#This Row],[Extended cost]]*$V$2</f>
        <v>0</v>
      </c>
      <c r="R31" s="7">
        <f>CLIN1_Material11[[#This Row],[Extended cost]]+CLIN1_Material11[[#This Row],[Profit]]</f>
        <v>0</v>
      </c>
      <c r="S31" s="166"/>
    </row>
    <row r="32" spans="2:19" x14ac:dyDescent="0.25">
      <c r="B32" s="315" t="s">
        <v>140</v>
      </c>
      <c r="C32" t="s">
        <v>2225</v>
      </c>
      <c r="D32" t="s">
        <v>598</v>
      </c>
      <c r="E32" s="161"/>
      <c r="F32" s="224"/>
      <c r="G32" s="81"/>
      <c r="H32" s="81"/>
      <c r="I32" s="81"/>
      <c r="J32" s="81"/>
      <c r="K32" s="224"/>
      <c r="L32" s="224"/>
      <c r="M32" s="224"/>
      <c r="N32" s="224"/>
      <c r="O32" s="224"/>
      <c r="P32" s="223">
        <f>SUMPRODUCT(CLIN1_Material11[[#This Row],[Quantity
2021]:[Quantity
2025]],CLIN1_Material11[[#This Row],[Unit cost
2021]:[Unit cost
2025]])</f>
        <v>0</v>
      </c>
      <c r="Q32" s="166">
        <f>CLIN1_Material11[[#This Row],[Extended cost]]*$V$2</f>
        <v>0</v>
      </c>
      <c r="R32" s="7">
        <f>CLIN1_Material11[[#This Row],[Extended cost]]+CLIN1_Material11[[#This Row],[Profit]]</f>
        <v>0</v>
      </c>
      <c r="S32" s="166"/>
    </row>
    <row r="33" spans="2:19" x14ac:dyDescent="0.25">
      <c r="B33" s="315" t="s">
        <v>145</v>
      </c>
      <c r="C33" t="s">
        <v>2225</v>
      </c>
      <c r="D33" t="s">
        <v>598</v>
      </c>
      <c r="E33" s="161"/>
      <c r="F33" s="224"/>
      <c r="G33" s="81"/>
      <c r="H33" s="81"/>
      <c r="I33" s="81"/>
      <c r="J33" s="81"/>
      <c r="K33" s="224"/>
      <c r="L33" s="224"/>
      <c r="M33" s="224"/>
      <c r="N33" s="224"/>
      <c r="O33" s="224"/>
      <c r="P33" s="223">
        <f>SUMPRODUCT(CLIN1_Material11[[#This Row],[Quantity
2021]:[Quantity
2025]],CLIN1_Material11[[#This Row],[Unit cost
2021]:[Unit cost
2025]])</f>
        <v>0</v>
      </c>
      <c r="Q33" s="166">
        <f>CLIN1_Material11[[#This Row],[Extended cost]]*$V$2</f>
        <v>0</v>
      </c>
      <c r="R33" s="7">
        <f>CLIN1_Material11[[#This Row],[Extended cost]]+CLIN1_Material11[[#This Row],[Profit]]</f>
        <v>0</v>
      </c>
      <c r="S33" s="166"/>
    </row>
    <row r="34" spans="2:19" x14ac:dyDescent="0.25">
      <c r="B34" s="315" t="s">
        <v>146</v>
      </c>
      <c r="C34" t="s">
        <v>2225</v>
      </c>
      <c r="D34" t="s">
        <v>598</v>
      </c>
      <c r="E34" s="161"/>
      <c r="F34" s="224"/>
      <c r="G34" s="81"/>
      <c r="H34" s="81"/>
      <c r="I34" s="81"/>
      <c r="J34" s="81"/>
      <c r="K34" s="224"/>
      <c r="L34" s="224"/>
      <c r="M34" s="224"/>
      <c r="N34" s="224"/>
      <c r="O34" s="224"/>
      <c r="P34" s="223">
        <f>SUMPRODUCT(CLIN1_Material11[[#This Row],[Quantity
2021]:[Quantity
2025]],CLIN1_Material11[[#This Row],[Unit cost
2021]:[Unit cost
2025]])</f>
        <v>0</v>
      </c>
      <c r="Q34" s="166">
        <f>CLIN1_Material11[[#This Row],[Extended cost]]*$V$2</f>
        <v>0</v>
      </c>
      <c r="R34" s="7">
        <f>CLIN1_Material11[[#This Row],[Extended cost]]+CLIN1_Material11[[#This Row],[Profit]]</f>
        <v>0</v>
      </c>
      <c r="S34" s="166"/>
    </row>
    <row r="35" spans="2:19" x14ac:dyDescent="0.25">
      <c r="B35" s="315" t="s">
        <v>147</v>
      </c>
      <c r="C35" t="s">
        <v>2225</v>
      </c>
      <c r="D35" t="s">
        <v>598</v>
      </c>
      <c r="E35" s="161"/>
      <c r="F35" s="224"/>
      <c r="G35" s="81"/>
      <c r="H35" s="81"/>
      <c r="I35" s="81"/>
      <c r="J35" s="81"/>
      <c r="K35" s="224"/>
      <c r="L35" s="224"/>
      <c r="M35" s="224"/>
      <c r="N35" s="224"/>
      <c r="O35" s="224"/>
      <c r="P35" s="223">
        <f>SUMPRODUCT(CLIN1_Material11[[#This Row],[Quantity
2021]:[Quantity
2025]],CLIN1_Material11[[#This Row],[Unit cost
2021]:[Unit cost
2025]])</f>
        <v>0</v>
      </c>
      <c r="Q35" s="166">
        <f>CLIN1_Material11[[#This Row],[Extended cost]]*$V$2</f>
        <v>0</v>
      </c>
      <c r="R35" s="7">
        <f>CLIN1_Material11[[#This Row],[Extended cost]]+CLIN1_Material11[[#This Row],[Profit]]</f>
        <v>0</v>
      </c>
      <c r="S35" s="166"/>
    </row>
    <row r="36" spans="2:19" x14ac:dyDescent="0.25">
      <c r="B36" s="315" t="s">
        <v>148</v>
      </c>
      <c r="C36" t="s">
        <v>2225</v>
      </c>
      <c r="D36" t="s">
        <v>598</v>
      </c>
      <c r="E36" s="161"/>
      <c r="F36" s="224"/>
      <c r="G36" s="81"/>
      <c r="H36" s="81"/>
      <c r="I36" s="81"/>
      <c r="J36" s="81"/>
      <c r="K36" s="224"/>
      <c r="L36" s="224"/>
      <c r="M36" s="224"/>
      <c r="N36" s="224"/>
      <c r="O36" s="224"/>
      <c r="P36" s="223">
        <f>SUMPRODUCT(CLIN1_Material11[[#This Row],[Quantity
2021]:[Quantity
2025]],CLIN1_Material11[[#This Row],[Unit cost
2021]:[Unit cost
2025]])</f>
        <v>0</v>
      </c>
      <c r="Q36" s="166">
        <f>CLIN1_Material11[[#This Row],[Extended cost]]*$V$2</f>
        <v>0</v>
      </c>
      <c r="R36" s="7">
        <f>CLIN1_Material11[[#This Row],[Extended cost]]+CLIN1_Material11[[#This Row],[Profit]]</f>
        <v>0</v>
      </c>
      <c r="S36" s="166"/>
    </row>
    <row r="37" spans="2:19" x14ac:dyDescent="0.25">
      <c r="B37" s="315" t="s">
        <v>151</v>
      </c>
      <c r="C37" t="s">
        <v>2225</v>
      </c>
      <c r="D37" t="s">
        <v>598</v>
      </c>
      <c r="E37" s="161"/>
      <c r="F37" s="224"/>
      <c r="G37" s="81"/>
      <c r="H37" s="81"/>
      <c r="I37" s="81"/>
      <c r="J37" s="81"/>
      <c r="K37" s="224"/>
      <c r="L37" s="224"/>
      <c r="M37" s="224"/>
      <c r="N37" s="224"/>
      <c r="O37" s="224"/>
      <c r="P37" s="223">
        <f>SUMPRODUCT(CLIN1_Material11[[#This Row],[Quantity
2021]:[Quantity
2025]],CLIN1_Material11[[#This Row],[Unit cost
2021]:[Unit cost
2025]])</f>
        <v>0</v>
      </c>
      <c r="Q37" s="166">
        <f>CLIN1_Material11[[#This Row],[Extended cost]]*$V$2</f>
        <v>0</v>
      </c>
      <c r="R37" s="7">
        <f>CLIN1_Material11[[#This Row],[Extended cost]]+CLIN1_Material11[[#This Row],[Profit]]</f>
        <v>0</v>
      </c>
      <c r="S37" s="166"/>
    </row>
    <row r="38" spans="2:19" x14ac:dyDescent="0.25">
      <c r="B38" s="315" t="s">
        <v>153</v>
      </c>
      <c r="C38" t="s">
        <v>2225</v>
      </c>
      <c r="D38" t="s">
        <v>598</v>
      </c>
      <c r="E38" s="161"/>
      <c r="F38" s="224"/>
      <c r="G38" s="81"/>
      <c r="H38" s="81"/>
      <c r="I38" s="81"/>
      <c r="J38" s="81"/>
      <c r="K38" s="224"/>
      <c r="L38" s="224"/>
      <c r="M38" s="224"/>
      <c r="N38" s="224"/>
      <c r="O38" s="224"/>
      <c r="P38" s="223">
        <f>SUMPRODUCT(CLIN1_Material11[[#This Row],[Quantity
2021]:[Quantity
2025]],CLIN1_Material11[[#This Row],[Unit cost
2021]:[Unit cost
2025]])</f>
        <v>0</v>
      </c>
      <c r="Q38" s="166">
        <f>CLIN1_Material11[[#This Row],[Extended cost]]*$V$2</f>
        <v>0</v>
      </c>
      <c r="R38" s="7">
        <f>CLIN1_Material11[[#This Row],[Extended cost]]+CLIN1_Material11[[#This Row],[Profit]]</f>
        <v>0</v>
      </c>
      <c r="S38" s="166"/>
    </row>
    <row r="39" spans="2:19" x14ac:dyDescent="0.25">
      <c r="B39" s="315" t="s">
        <v>157</v>
      </c>
      <c r="C39" t="s">
        <v>2225</v>
      </c>
      <c r="D39" t="s">
        <v>598</v>
      </c>
      <c r="E39" s="161"/>
      <c r="F39" s="224"/>
      <c r="G39" s="81"/>
      <c r="H39" s="81"/>
      <c r="I39" s="81"/>
      <c r="J39" s="81"/>
      <c r="K39" s="224"/>
      <c r="L39" s="224"/>
      <c r="M39" s="224"/>
      <c r="N39" s="224"/>
      <c r="O39" s="224"/>
      <c r="P39" s="223">
        <f>SUMPRODUCT(CLIN1_Material11[[#This Row],[Quantity
2021]:[Quantity
2025]],CLIN1_Material11[[#This Row],[Unit cost
2021]:[Unit cost
2025]])</f>
        <v>0</v>
      </c>
      <c r="Q39" s="166">
        <f>CLIN1_Material11[[#This Row],[Extended cost]]*$V$2</f>
        <v>0</v>
      </c>
      <c r="R39" s="7">
        <f>CLIN1_Material11[[#This Row],[Extended cost]]+CLIN1_Material11[[#This Row],[Profit]]</f>
        <v>0</v>
      </c>
      <c r="S39" s="166"/>
    </row>
    <row r="40" spans="2:19" x14ac:dyDescent="0.25">
      <c r="B40" s="315" t="s">
        <v>159</v>
      </c>
      <c r="C40" t="s">
        <v>2225</v>
      </c>
      <c r="D40" t="s">
        <v>598</v>
      </c>
      <c r="E40" s="161"/>
      <c r="F40" s="224"/>
      <c r="G40" s="81"/>
      <c r="H40" s="81"/>
      <c r="I40" s="81"/>
      <c r="J40" s="81"/>
      <c r="K40" s="224"/>
      <c r="L40" s="224"/>
      <c r="M40" s="224"/>
      <c r="N40" s="224"/>
      <c r="O40" s="224"/>
      <c r="P40" s="223">
        <f>SUMPRODUCT(CLIN1_Material11[[#This Row],[Quantity
2021]:[Quantity
2025]],CLIN1_Material11[[#This Row],[Unit cost
2021]:[Unit cost
2025]])</f>
        <v>0</v>
      </c>
      <c r="Q40" s="166">
        <f>CLIN1_Material11[[#This Row],[Extended cost]]*$V$2</f>
        <v>0</v>
      </c>
      <c r="R40" s="7">
        <f>CLIN1_Material11[[#This Row],[Extended cost]]+CLIN1_Material11[[#This Row],[Profit]]</f>
        <v>0</v>
      </c>
      <c r="S40" s="166"/>
    </row>
    <row r="41" spans="2:19" x14ac:dyDescent="0.25">
      <c r="B41" s="315" t="s">
        <v>162</v>
      </c>
      <c r="C41" t="s">
        <v>2225</v>
      </c>
      <c r="D41" t="s">
        <v>598</v>
      </c>
      <c r="E41" s="161"/>
      <c r="F41" s="224"/>
      <c r="G41" s="81"/>
      <c r="H41" s="81"/>
      <c r="I41" s="81"/>
      <c r="J41" s="81"/>
      <c r="K41" s="224"/>
      <c r="L41" s="224"/>
      <c r="M41" s="224"/>
      <c r="N41" s="224"/>
      <c r="O41" s="224"/>
      <c r="P41" s="223">
        <f>SUMPRODUCT(CLIN1_Material11[[#This Row],[Quantity
2021]:[Quantity
2025]],CLIN1_Material11[[#This Row],[Unit cost
2021]:[Unit cost
2025]])</f>
        <v>0</v>
      </c>
      <c r="Q41" s="166">
        <f>CLIN1_Material11[[#This Row],[Extended cost]]*$V$2</f>
        <v>0</v>
      </c>
      <c r="R41" s="7">
        <f>CLIN1_Material11[[#This Row],[Extended cost]]+CLIN1_Material11[[#This Row],[Profit]]</f>
        <v>0</v>
      </c>
      <c r="S41" s="166"/>
    </row>
    <row r="42" spans="2:19" x14ac:dyDescent="0.25">
      <c r="B42" s="315" t="s">
        <v>165</v>
      </c>
      <c r="C42" t="s">
        <v>2225</v>
      </c>
      <c r="D42" t="s">
        <v>598</v>
      </c>
      <c r="E42" s="161"/>
      <c r="F42" s="224"/>
      <c r="G42" s="81"/>
      <c r="H42" s="81"/>
      <c r="I42" s="81"/>
      <c r="J42" s="81"/>
      <c r="K42" s="224"/>
      <c r="L42" s="224"/>
      <c r="M42" s="224"/>
      <c r="N42" s="224"/>
      <c r="O42" s="224"/>
      <c r="P42" s="223">
        <f>SUMPRODUCT(CLIN1_Material11[[#This Row],[Quantity
2021]:[Quantity
2025]],CLIN1_Material11[[#This Row],[Unit cost
2021]:[Unit cost
2025]])</f>
        <v>0</v>
      </c>
      <c r="Q42" s="166">
        <f>CLIN1_Material11[[#This Row],[Extended cost]]*$V$2</f>
        <v>0</v>
      </c>
      <c r="R42" s="7">
        <f>CLIN1_Material11[[#This Row],[Extended cost]]+CLIN1_Material11[[#This Row],[Profit]]</f>
        <v>0</v>
      </c>
      <c r="S42" s="166"/>
    </row>
    <row r="43" spans="2:19" x14ac:dyDescent="0.25">
      <c r="B43" s="315" t="s">
        <v>167</v>
      </c>
      <c r="C43" t="s">
        <v>2225</v>
      </c>
      <c r="D43" t="s">
        <v>598</v>
      </c>
      <c r="E43" s="161"/>
      <c r="F43" s="224"/>
      <c r="G43" s="81"/>
      <c r="H43" s="81"/>
      <c r="I43" s="81"/>
      <c r="J43" s="81"/>
      <c r="K43" s="224"/>
      <c r="L43" s="224"/>
      <c r="M43" s="224"/>
      <c r="N43" s="224"/>
      <c r="O43" s="224"/>
      <c r="P43" s="223">
        <f>SUMPRODUCT(CLIN1_Material11[[#This Row],[Quantity
2021]:[Quantity
2025]],CLIN1_Material11[[#This Row],[Unit cost
2021]:[Unit cost
2025]])</f>
        <v>0</v>
      </c>
      <c r="Q43" s="166">
        <f>CLIN1_Material11[[#This Row],[Extended cost]]*$V$2</f>
        <v>0</v>
      </c>
      <c r="R43" s="7">
        <f>CLIN1_Material11[[#This Row],[Extended cost]]+CLIN1_Material11[[#This Row],[Profit]]</f>
        <v>0</v>
      </c>
      <c r="S43" s="166"/>
    </row>
    <row r="44" spans="2:19" x14ac:dyDescent="0.25">
      <c r="B44" s="315" t="s">
        <v>169</v>
      </c>
      <c r="C44" t="s">
        <v>2225</v>
      </c>
      <c r="D44" t="s">
        <v>598</v>
      </c>
      <c r="E44" s="161"/>
      <c r="F44" s="224"/>
      <c r="G44" s="81"/>
      <c r="H44" s="81"/>
      <c r="I44" s="81"/>
      <c r="J44" s="81"/>
      <c r="K44" s="224"/>
      <c r="L44" s="224"/>
      <c r="M44" s="224"/>
      <c r="N44" s="224"/>
      <c r="O44" s="224"/>
      <c r="P44" s="223">
        <f>SUMPRODUCT(CLIN1_Material11[[#This Row],[Quantity
2021]:[Quantity
2025]],CLIN1_Material11[[#This Row],[Unit cost
2021]:[Unit cost
2025]])</f>
        <v>0</v>
      </c>
      <c r="Q44" s="166">
        <f>CLIN1_Material11[[#This Row],[Extended cost]]*$V$2</f>
        <v>0</v>
      </c>
      <c r="R44" s="7">
        <f>CLIN1_Material11[[#This Row],[Extended cost]]+CLIN1_Material11[[#This Row],[Profit]]</f>
        <v>0</v>
      </c>
      <c r="S44" s="166"/>
    </row>
    <row r="45" spans="2:19" x14ac:dyDescent="0.25">
      <c r="B45" s="315" t="s">
        <v>171</v>
      </c>
      <c r="C45" t="s">
        <v>2225</v>
      </c>
      <c r="D45" t="s">
        <v>598</v>
      </c>
      <c r="E45" s="161"/>
      <c r="F45" s="224"/>
      <c r="G45" s="81"/>
      <c r="H45" s="81"/>
      <c r="I45" s="81"/>
      <c r="J45" s="81"/>
      <c r="K45" s="224"/>
      <c r="L45" s="224"/>
      <c r="M45" s="224"/>
      <c r="N45" s="224"/>
      <c r="O45" s="224"/>
      <c r="P45" s="223">
        <f>SUMPRODUCT(CLIN1_Material11[[#This Row],[Quantity
2021]:[Quantity
2025]],CLIN1_Material11[[#This Row],[Unit cost
2021]:[Unit cost
2025]])</f>
        <v>0</v>
      </c>
      <c r="Q45" s="166">
        <f>CLIN1_Material11[[#This Row],[Extended cost]]*$V$2</f>
        <v>0</v>
      </c>
      <c r="R45" s="7">
        <f>CLIN1_Material11[[#This Row],[Extended cost]]+CLIN1_Material11[[#This Row],[Profit]]</f>
        <v>0</v>
      </c>
      <c r="S45" s="166"/>
    </row>
    <row r="46" spans="2:19" x14ac:dyDescent="0.25">
      <c r="B46" s="315" t="s">
        <v>173</v>
      </c>
      <c r="C46" t="s">
        <v>2225</v>
      </c>
      <c r="D46" t="s">
        <v>598</v>
      </c>
      <c r="E46" s="161"/>
      <c r="F46" s="224"/>
      <c r="G46" s="81"/>
      <c r="H46" s="81"/>
      <c r="I46" s="81"/>
      <c r="J46" s="81"/>
      <c r="K46" s="224"/>
      <c r="L46" s="224"/>
      <c r="M46" s="224"/>
      <c r="N46" s="224"/>
      <c r="O46" s="224"/>
      <c r="P46" s="223">
        <f>SUMPRODUCT(CLIN1_Material11[[#This Row],[Quantity
2021]:[Quantity
2025]],CLIN1_Material11[[#This Row],[Unit cost
2021]:[Unit cost
2025]])</f>
        <v>0</v>
      </c>
      <c r="Q46" s="166">
        <f>CLIN1_Material11[[#This Row],[Extended cost]]*$V$2</f>
        <v>0</v>
      </c>
      <c r="R46" s="7">
        <f>CLIN1_Material11[[#This Row],[Extended cost]]+CLIN1_Material11[[#This Row],[Profit]]</f>
        <v>0</v>
      </c>
      <c r="S46" s="166"/>
    </row>
    <row r="47" spans="2:19" x14ac:dyDescent="0.25">
      <c r="B47" s="315" t="s">
        <v>175</v>
      </c>
      <c r="C47" t="s">
        <v>2225</v>
      </c>
      <c r="D47" t="s">
        <v>598</v>
      </c>
      <c r="E47" s="161"/>
      <c r="F47" s="224"/>
      <c r="G47" s="81"/>
      <c r="H47" s="81"/>
      <c r="I47" s="81"/>
      <c r="J47" s="81"/>
      <c r="K47" s="224"/>
      <c r="L47" s="224"/>
      <c r="M47" s="224"/>
      <c r="N47" s="224"/>
      <c r="O47" s="224"/>
      <c r="P47" s="223">
        <f>SUMPRODUCT(CLIN1_Material11[[#This Row],[Quantity
2021]:[Quantity
2025]],CLIN1_Material11[[#This Row],[Unit cost
2021]:[Unit cost
2025]])</f>
        <v>0</v>
      </c>
      <c r="Q47" s="166">
        <f>CLIN1_Material11[[#This Row],[Extended cost]]*$V$2</f>
        <v>0</v>
      </c>
      <c r="R47" s="7">
        <f>CLIN1_Material11[[#This Row],[Extended cost]]+CLIN1_Material11[[#This Row],[Profit]]</f>
        <v>0</v>
      </c>
      <c r="S47" s="166"/>
    </row>
    <row r="48" spans="2:19" x14ac:dyDescent="0.25">
      <c r="B48" s="315" t="s">
        <v>177</v>
      </c>
      <c r="C48" t="s">
        <v>2225</v>
      </c>
      <c r="D48" t="s">
        <v>598</v>
      </c>
      <c r="E48" s="161"/>
      <c r="F48" s="224"/>
      <c r="G48" s="81"/>
      <c r="H48" s="81"/>
      <c r="I48" s="81"/>
      <c r="J48" s="81"/>
      <c r="K48" s="224"/>
      <c r="L48" s="224"/>
      <c r="M48" s="224"/>
      <c r="N48" s="224"/>
      <c r="O48" s="224"/>
      <c r="P48" s="223">
        <f>SUMPRODUCT(CLIN1_Material11[[#This Row],[Quantity
2021]:[Quantity
2025]],CLIN1_Material11[[#This Row],[Unit cost
2021]:[Unit cost
2025]])</f>
        <v>0</v>
      </c>
      <c r="Q48" s="166">
        <f>CLIN1_Material11[[#This Row],[Extended cost]]*$V$2</f>
        <v>0</v>
      </c>
      <c r="R48" s="7">
        <f>CLIN1_Material11[[#This Row],[Extended cost]]+CLIN1_Material11[[#This Row],[Profit]]</f>
        <v>0</v>
      </c>
      <c r="S48" s="166"/>
    </row>
    <row r="49" spans="2:19" x14ac:dyDescent="0.25">
      <c r="B49" s="315" t="s">
        <v>179</v>
      </c>
      <c r="C49" t="s">
        <v>2225</v>
      </c>
      <c r="D49" t="s">
        <v>598</v>
      </c>
      <c r="E49" s="161"/>
      <c r="F49" s="224"/>
      <c r="G49" s="81"/>
      <c r="H49" s="81"/>
      <c r="I49" s="81"/>
      <c r="J49" s="81"/>
      <c r="K49" s="224"/>
      <c r="L49" s="224"/>
      <c r="M49" s="224"/>
      <c r="N49" s="224"/>
      <c r="O49" s="224"/>
      <c r="P49" s="223">
        <f>SUMPRODUCT(CLIN1_Material11[[#This Row],[Quantity
2021]:[Quantity
2025]],CLIN1_Material11[[#This Row],[Unit cost
2021]:[Unit cost
2025]])</f>
        <v>0</v>
      </c>
      <c r="Q49" s="166">
        <f>CLIN1_Material11[[#This Row],[Extended cost]]*$V$2</f>
        <v>0</v>
      </c>
      <c r="R49" s="7">
        <f>CLIN1_Material11[[#This Row],[Extended cost]]+CLIN1_Material11[[#This Row],[Profit]]</f>
        <v>0</v>
      </c>
      <c r="S49" s="166"/>
    </row>
    <row r="50" spans="2:19" x14ac:dyDescent="0.25">
      <c r="B50" s="315" t="s">
        <v>186</v>
      </c>
      <c r="C50" t="s">
        <v>2225</v>
      </c>
      <c r="D50" t="s">
        <v>598</v>
      </c>
      <c r="E50" s="161"/>
      <c r="F50" s="224"/>
      <c r="G50" s="81"/>
      <c r="H50" s="81"/>
      <c r="I50" s="81"/>
      <c r="J50" s="81"/>
      <c r="K50" s="224"/>
      <c r="L50" s="224"/>
      <c r="M50" s="224"/>
      <c r="N50" s="224"/>
      <c r="O50" s="224"/>
      <c r="P50" s="223">
        <f>SUMPRODUCT(CLIN1_Material11[[#This Row],[Quantity
2021]:[Quantity
2025]],CLIN1_Material11[[#This Row],[Unit cost
2021]:[Unit cost
2025]])</f>
        <v>0</v>
      </c>
      <c r="Q50" s="166">
        <f>CLIN1_Material11[[#This Row],[Extended cost]]*$V$2</f>
        <v>0</v>
      </c>
      <c r="R50" s="7">
        <f>CLIN1_Material11[[#This Row],[Extended cost]]+CLIN1_Material11[[#This Row],[Profit]]</f>
        <v>0</v>
      </c>
      <c r="S50" s="166"/>
    </row>
    <row r="51" spans="2:19" x14ac:dyDescent="0.25">
      <c r="B51" s="315" t="s">
        <v>188</v>
      </c>
      <c r="C51" t="s">
        <v>2225</v>
      </c>
      <c r="D51" t="s">
        <v>598</v>
      </c>
      <c r="E51" s="161"/>
      <c r="F51" s="224"/>
      <c r="G51" s="81"/>
      <c r="H51" s="81"/>
      <c r="I51" s="81"/>
      <c r="J51" s="81"/>
      <c r="K51" s="224"/>
      <c r="L51" s="224"/>
      <c r="M51" s="224"/>
      <c r="N51" s="224"/>
      <c r="O51" s="224"/>
      <c r="P51" s="223">
        <f>SUMPRODUCT(CLIN1_Material11[[#This Row],[Quantity
2021]:[Quantity
2025]],CLIN1_Material11[[#This Row],[Unit cost
2021]:[Unit cost
2025]])</f>
        <v>0</v>
      </c>
      <c r="Q51" s="166">
        <f>CLIN1_Material11[[#This Row],[Extended cost]]*$V$2</f>
        <v>0</v>
      </c>
      <c r="R51" s="7">
        <f>CLIN1_Material11[[#This Row],[Extended cost]]+CLIN1_Material11[[#This Row],[Profit]]</f>
        <v>0</v>
      </c>
      <c r="S51" s="166"/>
    </row>
    <row r="52" spans="2:19" x14ac:dyDescent="0.25">
      <c r="B52" s="315" t="s">
        <v>193</v>
      </c>
      <c r="C52" t="s">
        <v>2225</v>
      </c>
      <c r="D52" t="s">
        <v>598</v>
      </c>
      <c r="E52" s="161"/>
      <c r="F52" s="224"/>
      <c r="G52" s="81"/>
      <c r="H52" s="81"/>
      <c r="I52" s="81"/>
      <c r="J52" s="81"/>
      <c r="K52" s="224"/>
      <c r="L52" s="224"/>
      <c r="M52" s="224"/>
      <c r="N52" s="224"/>
      <c r="O52" s="224"/>
      <c r="P52" s="223">
        <f>SUMPRODUCT(CLIN1_Material11[[#This Row],[Quantity
2021]:[Quantity
2025]],CLIN1_Material11[[#This Row],[Unit cost
2021]:[Unit cost
2025]])</f>
        <v>0</v>
      </c>
      <c r="Q52" s="166">
        <f>CLIN1_Material11[[#This Row],[Extended cost]]*$V$2</f>
        <v>0</v>
      </c>
      <c r="R52" s="7">
        <f>CLIN1_Material11[[#This Row],[Extended cost]]+CLIN1_Material11[[#This Row],[Profit]]</f>
        <v>0</v>
      </c>
      <c r="S52" s="166"/>
    </row>
    <row r="53" spans="2:19" x14ac:dyDescent="0.25">
      <c r="B53" s="315" t="s">
        <v>196</v>
      </c>
      <c r="C53" t="s">
        <v>2225</v>
      </c>
      <c r="D53" t="s">
        <v>598</v>
      </c>
      <c r="E53" s="161"/>
      <c r="F53" s="224"/>
      <c r="G53" s="81"/>
      <c r="H53" s="81"/>
      <c r="I53" s="81"/>
      <c r="J53" s="81"/>
      <c r="K53" s="224"/>
      <c r="L53" s="224"/>
      <c r="M53" s="224"/>
      <c r="N53" s="224"/>
      <c r="O53" s="224"/>
      <c r="P53" s="223">
        <f>SUMPRODUCT(CLIN1_Material11[[#This Row],[Quantity
2021]:[Quantity
2025]],CLIN1_Material11[[#This Row],[Unit cost
2021]:[Unit cost
2025]])</f>
        <v>0</v>
      </c>
      <c r="Q53" s="166">
        <f>CLIN1_Material11[[#This Row],[Extended cost]]*$V$2</f>
        <v>0</v>
      </c>
      <c r="R53" s="7">
        <f>CLIN1_Material11[[#This Row],[Extended cost]]+CLIN1_Material11[[#This Row],[Profit]]</f>
        <v>0</v>
      </c>
      <c r="S53" s="166"/>
    </row>
    <row r="54" spans="2:19" x14ac:dyDescent="0.25">
      <c r="B54" s="315" t="s">
        <v>201</v>
      </c>
      <c r="C54" t="s">
        <v>2225</v>
      </c>
      <c r="D54" t="s">
        <v>598</v>
      </c>
      <c r="E54" s="161"/>
      <c r="F54" s="224"/>
      <c r="G54" s="81"/>
      <c r="H54" s="81"/>
      <c r="I54" s="81"/>
      <c r="J54" s="81"/>
      <c r="K54" s="224"/>
      <c r="L54" s="224"/>
      <c r="M54" s="224"/>
      <c r="N54" s="224"/>
      <c r="O54" s="224"/>
      <c r="P54" s="223">
        <f>SUMPRODUCT(CLIN1_Material11[[#This Row],[Quantity
2021]:[Quantity
2025]],CLIN1_Material11[[#This Row],[Unit cost
2021]:[Unit cost
2025]])</f>
        <v>0</v>
      </c>
      <c r="Q54" s="166">
        <f>CLIN1_Material11[[#This Row],[Extended cost]]*$V$2</f>
        <v>0</v>
      </c>
      <c r="R54" s="7">
        <f>CLIN1_Material11[[#This Row],[Extended cost]]+CLIN1_Material11[[#This Row],[Profit]]</f>
        <v>0</v>
      </c>
      <c r="S54" s="166"/>
    </row>
    <row r="55" spans="2:19" x14ac:dyDescent="0.25">
      <c r="B55" s="315" t="s">
        <v>202</v>
      </c>
      <c r="C55" t="s">
        <v>2225</v>
      </c>
      <c r="D55" t="s">
        <v>598</v>
      </c>
      <c r="E55" s="161"/>
      <c r="F55" s="224"/>
      <c r="G55" s="81"/>
      <c r="H55" s="81"/>
      <c r="I55" s="81"/>
      <c r="J55" s="81"/>
      <c r="K55" s="224"/>
      <c r="L55" s="224"/>
      <c r="M55" s="224"/>
      <c r="N55" s="224"/>
      <c r="O55" s="224"/>
      <c r="P55" s="223">
        <f>SUMPRODUCT(CLIN1_Material11[[#This Row],[Quantity
2021]:[Quantity
2025]],CLIN1_Material11[[#This Row],[Unit cost
2021]:[Unit cost
2025]])</f>
        <v>0</v>
      </c>
      <c r="Q55" s="166">
        <f>CLIN1_Material11[[#This Row],[Extended cost]]*$V$2</f>
        <v>0</v>
      </c>
      <c r="R55" s="7">
        <f>CLIN1_Material11[[#This Row],[Extended cost]]+CLIN1_Material11[[#This Row],[Profit]]</f>
        <v>0</v>
      </c>
      <c r="S55" s="166"/>
    </row>
    <row r="56" spans="2:19" x14ac:dyDescent="0.25">
      <c r="B56" s="315" t="s">
        <v>203</v>
      </c>
      <c r="C56" t="s">
        <v>2225</v>
      </c>
      <c r="D56" t="s">
        <v>598</v>
      </c>
      <c r="E56" s="161"/>
      <c r="F56" s="224"/>
      <c r="G56" s="81"/>
      <c r="H56" s="81"/>
      <c r="I56" s="81"/>
      <c r="J56" s="81"/>
      <c r="K56" s="224"/>
      <c r="L56" s="224"/>
      <c r="M56" s="224"/>
      <c r="N56" s="224"/>
      <c r="O56" s="224"/>
      <c r="P56" s="223">
        <f>SUMPRODUCT(CLIN1_Material11[[#This Row],[Quantity
2021]:[Quantity
2025]],CLIN1_Material11[[#This Row],[Unit cost
2021]:[Unit cost
2025]])</f>
        <v>0</v>
      </c>
      <c r="Q56" s="166">
        <f>CLIN1_Material11[[#This Row],[Extended cost]]*$V$2</f>
        <v>0</v>
      </c>
      <c r="R56" s="7">
        <f>CLIN1_Material11[[#This Row],[Extended cost]]+CLIN1_Material11[[#This Row],[Profit]]</f>
        <v>0</v>
      </c>
      <c r="S56" s="166"/>
    </row>
    <row r="57" spans="2:19" x14ac:dyDescent="0.25">
      <c r="B57" s="315" t="s">
        <v>204</v>
      </c>
      <c r="C57" t="s">
        <v>2225</v>
      </c>
      <c r="D57" t="s">
        <v>598</v>
      </c>
      <c r="E57" s="161"/>
      <c r="F57" s="224"/>
      <c r="G57" s="81"/>
      <c r="H57" s="81"/>
      <c r="I57" s="81"/>
      <c r="J57" s="81"/>
      <c r="K57" s="224"/>
      <c r="L57" s="224"/>
      <c r="M57" s="224"/>
      <c r="N57" s="224"/>
      <c r="O57" s="224"/>
      <c r="P57" s="223">
        <f>SUMPRODUCT(CLIN1_Material11[[#This Row],[Quantity
2021]:[Quantity
2025]],CLIN1_Material11[[#This Row],[Unit cost
2021]:[Unit cost
2025]])</f>
        <v>0</v>
      </c>
      <c r="Q57" s="166">
        <f>CLIN1_Material11[[#This Row],[Extended cost]]*$V$2</f>
        <v>0</v>
      </c>
      <c r="R57" s="7">
        <f>CLIN1_Material11[[#This Row],[Extended cost]]+CLIN1_Material11[[#This Row],[Profit]]</f>
        <v>0</v>
      </c>
      <c r="S57" s="166"/>
    </row>
    <row r="58" spans="2:19" x14ac:dyDescent="0.25">
      <c r="B58" s="315" t="s">
        <v>206</v>
      </c>
      <c r="C58" t="s">
        <v>2225</v>
      </c>
      <c r="D58" t="s">
        <v>598</v>
      </c>
      <c r="E58" s="161"/>
      <c r="F58" s="224"/>
      <c r="G58" s="81"/>
      <c r="H58" s="81"/>
      <c r="I58" s="81"/>
      <c r="J58" s="81"/>
      <c r="K58" s="224"/>
      <c r="L58" s="224"/>
      <c r="M58" s="224"/>
      <c r="N58" s="224"/>
      <c r="O58" s="224"/>
      <c r="P58" s="223">
        <f>SUMPRODUCT(CLIN1_Material11[[#This Row],[Quantity
2021]:[Quantity
2025]],CLIN1_Material11[[#This Row],[Unit cost
2021]:[Unit cost
2025]])</f>
        <v>0</v>
      </c>
      <c r="Q58" s="166">
        <f>CLIN1_Material11[[#This Row],[Extended cost]]*$V$2</f>
        <v>0</v>
      </c>
      <c r="R58" s="7">
        <f>CLIN1_Material11[[#This Row],[Extended cost]]+CLIN1_Material11[[#This Row],[Profit]]</f>
        <v>0</v>
      </c>
      <c r="S58" s="166"/>
    </row>
    <row r="59" spans="2:19" x14ac:dyDescent="0.25">
      <c r="B59" s="315" t="s">
        <v>210</v>
      </c>
      <c r="C59" t="s">
        <v>2225</v>
      </c>
      <c r="D59" t="s">
        <v>598</v>
      </c>
      <c r="E59" s="161"/>
      <c r="F59" s="224"/>
      <c r="G59" s="81"/>
      <c r="H59" s="81"/>
      <c r="I59" s="81"/>
      <c r="J59" s="81"/>
      <c r="K59" s="224"/>
      <c r="L59" s="224"/>
      <c r="M59" s="224"/>
      <c r="N59" s="224"/>
      <c r="O59" s="224"/>
      <c r="P59" s="223">
        <f>SUMPRODUCT(CLIN1_Material11[[#This Row],[Quantity
2021]:[Quantity
2025]],CLIN1_Material11[[#This Row],[Unit cost
2021]:[Unit cost
2025]])</f>
        <v>0</v>
      </c>
      <c r="Q59" s="166">
        <f>CLIN1_Material11[[#This Row],[Extended cost]]*$V$2</f>
        <v>0</v>
      </c>
      <c r="R59" s="7">
        <f>CLIN1_Material11[[#This Row],[Extended cost]]+CLIN1_Material11[[#This Row],[Profit]]</f>
        <v>0</v>
      </c>
      <c r="S59" s="166"/>
    </row>
    <row r="60" spans="2:19" x14ac:dyDescent="0.25">
      <c r="B60" s="315" t="s">
        <v>214</v>
      </c>
      <c r="C60" t="s">
        <v>2225</v>
      </c>
      <c r="D60" t="s">
        <v>598</v>
      </c>
      <c r="E60" s="161"/>
      <c r="F60" s="224"/>
      <c r="G60" s="81"/>
      <c r="H60" s="81"/>
      <c r="I60" s="81"/>
      <c r="J60" s="81"/>
      <c r="K60" s="224"/>
      <c r="L60" s="224"/>
      <c r="M60" s="224"/>
      <c r="N60" s="224"/>
      <c r="O60" s="224"/>
      <c r="P60" s="223">
        <f>SUMPRODUCT(CLIN1_Material11[[#This Row],[Quantity
2021]:[Quantity
2025]],CLIN1_Material11[[#This Row],[Unit cost
2021]:[Unit cost
2025]])</f>
        <v>0</v>
      </c>
      <c r="Q60" s="166">
        <f>CLIN1_Material11[[#This Row],[Extended cost]]*$V$2</f>
        <v>0</v>
      </c>
      <c r="R60" s="7">
        <f>CLIN1_Material11[[#This Row],[Extended cost]]+CLIN1_Material11[[#This Row],[Profit]]</f>
        <v>0</v>
      </c>
      <c r="S60" s="166"/>
    </row>
    <row r="61" spans="2:19" x14ac:dyDescent="0.25">
      <c r="B61" s="315" t="s">
        <v>2255</v>
      </c>
      <c r="C61" t="s">
        <v>2225</v>
      </c>
      <c r="D61" t="s">
        <v>598</v>
      </c>
      <c r="E61" s="161"/>
      <c r="F61" s="224"/>
      <c r="G61" s="81"/>
      <c r="H61" s="81"/>
      <c r="I61" s="81"/>
      <c r="J61" s="81"/>
      <c r="K61" s="224"/>
      <c r="L61" s="224"/>
      <c r="M61" s="224"/>
      <c r="N61" s="224"/>
      <c r="O61" s="224"/>
      <c r="P61" s="223">
        <f>SUMPRODUCT(CLIN1_Material11[[#This Row],[Quantity
2021]:[Quantity
2025]],CLIN1_Material11[[#This Row],[Unit cost
2021]:[Unit cost
2025]])</f>
        <v>0</v>
      </c>
      <c r="Q61" s="166">
        <f>CLIN1_Material11[[#This Row],[Extended cost]]*$V$2</f>
        <v>0</v>
      </c>
      <c r="R61" s="7">
        <f>CLIN1_Material11[[#This Row],[Extended cost]]+CLIN1_Material11[[#This Row],[Profit]]</f>
        <v>0</v>
      </c>
      <c r="S61" s="166"/>
    </row>
    <row r="62" spans="2:19" x14ac:dyDescent="0.25">
      <c r="B62" s="315" t="s">
        <v>2256</v>
      </c>
      <c r="C62" t="s">
        <v>2225</v>
      </c>
      <c r="D62" t="s">
        <v>598</v>
      </c>
      <c r="E62" s="161"/>
      <c r="F62" s="224"/>
      <c r="G62" s="81"/>
      <c r="H62" s="81"/>
      <c r="I62" s="81"/>
      <c r="J62" s="81"/>
      <c r="K62" s="224"/>
      <c r="L62" s="224"/>
      <c r="M62" s="224"/>
      <c r="N62" s="224"/>
      <c r="O62" s="224"/>
      <c r="P62" s="223">
        <f>SUMPRODUCT(CLIN1_Material11[[#This Row],[Quantity
2021]:[Quantity
2025]],CLIN1_Material11[[#This Row],[Unit cost
2021]:[Unit cost
2025]])</f>
        <v>0</v>
      </c>
      <c r="Q62" s="166">
        <f>CLIN1_Material11[[#This Row],[Extended cost]]*$V$2</f>
        <v>0</v>
      </c>
      <c r="R62" s="7">
        <f>CLIN1_Material11[[#This Row],[Extended cost]]+CLIN1_Material11[[#This Row],[Profit]]</f>
        <v>0</v>
      </c>
      <c r="S62" s="166"/>
    </row>
    <row r="63" spans="2:19" x14ac:dyDescent="0.25">
      <c r="B63" s="315" t="s">
        <v>2261</v>
      </c>
      <c r="C63" t="s">
        <v>2225</v>
      </c>
      <c r="D63" t="s">
        <v>598</v>
      </c>
      <c r="E63" s="161"/>
      <c r="F63" s="224"/>
      <c r="G63" s="81"/>
      <c r="H63" s="81"/>
      <c r="I63" s="81"/>
      <c r="J63" s="81"/>
      <c r="K63" s="224"/>
      <c r="L63" s="224"/>
      <c r="M63" s="224"/>
      <c r="N63" s="224"/>
      <c r="O63" s="224"/>
      <c r="P63" s="223">
        <f>SUMPRODUCT(CLIN1_Material11[[#This Row],[Quantity
2021]:[Quantity
2025]],CLIN1_Material11[[#This Row],[Unit cost
2021]:[Unit cost
2025]])</f>
        <v>0</v>
      </c>
      <c r="Q63" s="166">
        <f>CLIN1_Material11[[#This Row],[Extended cost]]*$V$2</f>
        <v>0</v>
      </c>
      <c r="R63" s="7">
        <f>CLIN1_Material11[[#This Row],[Extended cost]]+CLIN1_Material11[[#This Row],[Profit]]</f>
        <v>0</v>
      </c>
      <c r="S63" s="166"/>
    </row>
    <row r="64" spans="2:19" x14ac:dyDescent="0.25">
      <c r="B64" s="315" t="s">
        <v>2262</v>
      </c>
      <c r="C64" t="s">
        <v>2225</v>
      </c>
      <c r="D64" t="s">
        <v>598</v>
      </c>
      <c r="E64" s="161"/>
      <c r="F64" s="224"/>
      <c r="G64" s="81"/>
      <c r="H64" s="81"/>
      <c r="I64" s="81"/>
      <c r="J64" s="81"/>
      <c r="K64" s="224"/>
      <c r="L64" s="224"/>
      <c r="M64" s="224"/>
      <c r="N64" s="224"/>
      <c r="O64" s="224"/>
      <c r="P64" s="223">
        <f>SUMPRODUCT(CLIN1_Material11[[#This Row],[Quantity
2021]:[Quantity
2025]],CLIN1_Material11[[#This Row],[Unit cost
2021]:[Unit cost
2025]])</f>
        <v>0</v>
      </c>
      <c r="Q64" s="166">
        <f>CLIN1_Material11[[#This Row],[Extended cost]]*$V$2</f>
        <v>0</v>
      </c>
      <c r="R64" s="7">
        <f>CLIN1_Material11[[#This Row],[Extended cost]]+CLIN1_Material11[[#This Row],[Profit]]</f>
        <v>0</v>
      </c>
      <c r="S64" s="166"/>
    </row>
    <row r="65" spans="2:19" x14ac:dyDescent="0.25">
      <c r="B65" s="315" t="s">
        <v>2264</v>
      </c>
      <c r="C65" t="s">
        <v>2225</v>
      </c>
      <c r="D65" t="s">
        <v>598</v>
      </c>
      <c r="E65" s="161"/>
      <c r="F65" s="224"/>
      <c r="G65" s="81"/>
      <c r="H65" s="81"/>
      <c r="I65" s="81"/>
      <c r="J65" s="81"/>
      <c r="K65" s="224"/>
      <c r="L65" s="224"/>
      <c r="M65" s="224"/>
      <c r="N65" s="224"/>
      <c r="O65" s="224"/>
      <c r="P65" s="223">
        <f>SUMPRODUCT(CLIN1_Material11[[#This Row],[Quantity
2021]:[Quantity
2025]],CLIN1_Material11[[#This Row],[Unit cost
2021]:[Unit cost
2025]])</f>
        <v>0</v>
      </c>
      <c r="Q65" s="166">
        <f>CLIN1_Material11[[#This Row],[Extended cost]]*$V$2</f>
        <v>0</v>
      </c>
      <c r="R65" s="7">
        <f>CLIN1_Material11[[#This Row],[Extended cost]]+CLIN1_Material11[[#This Row],[Profit]]</f>
        <v>0</v>
      </c>
      <c r="S65" s="166"/>
    </row>
    <row r="66" spans="2:19" x14ac:dyDescent="0.25">
      <c r="B66" s="315" t="s">
        <v>2282</v>
      </c>
      <c r="C66" t="s">
        <v>2225</v>
      </c>
      <c r="D66" t="s">
        <v>598</v>
      </c>
      <c r="E66" s="161"/>
      <c r="F66" s="224"/>
      <c r="G66" s="81"/>
      <c r="H66" s="81"/>
      <c r="I66" s="81"/>
      <c r="J66" s="81"/>
      <c r="K66" s="224"/>
      <c r="L66" s="224"/>
      <c r="M66" s="224"/>
      <c r="N66" s="224"/>
      <c r="O66" s="224"/>
      <c r="P66" s="223">
        <f>SUMPRODUCT(CLIN1_Material11[[#This Row],[Quantity
2021]:[Quantity
2025]],CLIN1_Material11[[#This Row],[Unit cost
2021]:[Unit cost
2025]])</f>
        <v>0</v>
      </c>
      <c r="Q66" s="166">
        <f>CLIN1_Material11[[#This Row],[Extended cost]]*$V$2</f>
        <v>0</v>
      </c>
      <c r="R66" s="7">
        <f>CLIN1_Material11[[#This Row],[Extended cost]]+CLIN1_Material11[[#This Row],[Profit]]</f>
        <v>0</v>
      </c>
      <c r="S66" s="166"/>
    </row>
    <row r="67" spans="2:19" x14ac:dyDescent="0.25">
      <c r="B67" s="315" t="s">
        <v>2283</v>
      </c>
      <c r="C67" t="s">
        <v>2225</v>
      </c>
      <c r="D67" t="s">
        <v>598</v>
      </c>
      <c r="E67" s="161"/>
      <c r="F67" s="224"/>
      <c r="G67" s="81"/>
      <c r="H67" s="81"/>
      <c r="I67" s="81"/>
      <c r="J67" s="81"/>
      <c r="K67" s="224"/>
      <c r="L67" s="224"/>
      <c r="M67" s="224"/>
      <c r="N67" s="224"/>
      <c r="O67" s="224"/>
      <c r="P67" s="223">
        <f>SUMPRODUCT(CLIN1_Material11[[#This Row],[Quantity
2021]:[Quantity
2025]],CLIN1_Material11[[#This Row],[Unit cost
2021]:[Unit cost
2025]])</f>
        <v>0</v>
      </c>
      <c r="Q67" s="166">
        <f>CLIN1_Material11[[#This Row],[Extended cost]]*$V$2</f>
        <v>0</v>
      </c>
      <c r="R67" s="7">
        <f>CLIN1_Material11[[#This Row],[Extended cost]]+CLIN1_Material11[[#This Row],[Profit]]</f>
        <v>0</v>
      </c>
      <c r="S67" s="166"/>
    </row>
    <row r="68" spans="2:19" x14ac:dyDescent="0.25">
      <c r="B68" s="315" t="s">
        <v>2286</v>
      </c>
      <c r="C68" t="s">
        <v>2225</v>
      </c>
      <c r="D68" t="s">
        <v>598</v>
      </c>
      <c r="E68" s="161"/>
      <c r="F68" s="224"/>
      <c r="G68" s="81"/>
      <c r="H68" s="81"/>
      <c r="I68" s="81"/>
      <c r="J68" s="81"/>
      <c r="K68" s="224"/>
      <c r="L68" s="224"/>
      <c r="M68" s="224"/>
      <c r="N68" s="224"/>
      <c r="O68" s="224"/>
      <c r="P68" s="223">
        <f>SUMPRODUCT(CLIN1_Material11[[#This Row],[Quantity
2021]:[Quantity
2025]],CLIN1_Material11[[#This Row],[Unit cost
2021]:[Unit cost
2025]])</f>
        <v>0</v>
      </c>
      <c r="Q68" s="166">
        <f>CLIN1_Material11[[#This Row],[Extended cost]]*$V$2</f>
        <v>0</v>
      </c>
      <c r="R68" s="7">
        <f>CLIN1_Material11[[#This Row],[Extended cost]]+CLIN1_Material11[[#This Row],[Profit]]</f>
        <v>0</v>
      </c>
      <c r="S68" s="166"/>
    </row>
    <row r="69" spans="2:19" x14ac:dyDescent="0.25">
      <c r="B69" s="315" t="s">
        <v>221</v>
      </c>
      <c r="C69" t="s">
        <v>2225</v>
      </c>
      <c r="D69" t="s">
        <v>598</v>
      </c>
      <c r="E69" s="161"/>
      <c r="F69" s="224"/>
      <c r="G69" s="81"/>
      <c r="H69" s="81"/>
      <c r="I69" s="81"/>
      <c r="J69" s="81"/>
      <c r="K69" s="224"/>
      <c r="L69" s="224"/>
      <c r="M69" s="224"/>
      <c r="N69" s="224"/>
      <c r="O69" s="224"/>
      <c r="P69" s="223">
        <f>SUMPRODUCT(CLIN1_Material11[[#This Row],[Quantity
2021]:[Quantity
2025]],CLIN1_Material11[[#This Row],[Unit cost
2021]:[Unit cost
2025]])</f>
        <v>0</v>
      </c>
      <c r="Q69" s="166">
        <f>CLIN1_Material11[[#This Row],[Extended cost]]*$V$2</f>
        <v>0</v>
      </c>
      <c r="R69" s="7">
        <f>CLIN1_Material11[[#This Row],[Extended cost]]+CLIN1_Material11[[#This Row],[Profit]]</f>
        <v>0</v>
      </c>
      <c r="S69" s="166"/>
    </row>
    <row r="70" spans="2:19" x14ac:dyDescent="0.25">
      <c r="B70" s="315" t="s">
        <v>225</v>
      </c>
      <c r="C70" t="s">
        <v>2225</v>
      </c>
      <c r="D70" t="s">
        <v>598</v>
      </c>
      <c r="E70" s="161"/>
      <c r="F70" s="224"/>
      <c r="G70" s="81"/>
      <c r="H70" s="81"/>
      <c r="I70" s="81"/>
      <c r="J70" s="81"/>
      <c r="K70" s="224"/>
      <c r="L70" s="224"/>
      <c r="M70" s="224"/>
      <c r="N70" s="224"/>
      <c r="O70" s="224"/>
      <c r="P70" s="223">
        <f>SUMPRODUCT(CLIN1_Material11[[#This Row],[Quantity
2021]:[Quantity
2025]],CLIN1_Material11[[#This Row],[Unit cost
2021]:[Unit cost
2025]])</f>
        <v>0</v>
      </c>
      <c r="Q70" s="166">
        <f>CLIN1_Material11[[#This Row],[Extended cost]]*$V$2</f>
        <v>0</v>
      </c>
      <c r="R70" s="7">
        <f>CLIN1_Material11[[#This Row],[Extended cost]]+CLIN1_Material11[[#This Row],[Profit]]</f>
        <v>0</v>
      </c>
      <c r="S70" s="166"/>
    </row>
    <row r="71" spans="2:19" x14ac:dyDescent="0.25">
      <c r="B71" s="315" t="s">
        <v>232</v>
      </c>
      <c r="C71" t="s">
        <v>2225</v>
      </c>
      <c r="D71" t="s">
        <v>598</v>
      </c>
      <c r="E71" s="161"/>
      <c r="F71" s="224"/>
      <c r="G71" s="81"/>
      <c r="H71" s="81"/>
      <c r="I71" s="81"/>
      <c r="J71" s="81"/>
      <c r="K71" s="224"/>
      <c r="L71" s="224"/>
      <c r="M71" s="224"/>
      <c r="N71" s="224"/>
      <c r="O71" s="224"/>
      <c r="P71" s="223">
        <f>SUMPRODUCT(CLIN1_Material11[[#This Row],[Quantity
2021]:[Quantity
2025]],CLIN1_Material11[[#This Row],[Unit cost
2021]:[Unit cost
2025]])</f>
        <v>0</v>
      </c>
      <c r="Q71" s="166">
        <f>CLIN1_Material11[[#This Row],[Extended cost]]*$V$2</f>
        <v>0</v>
      </c>
      <c r="R71" s="7">
        <f>CLIN1_Material11[[#This Row],[Extended cost]]+CLIN1_Material11[[#This Row],[Profit]]</f>
        <v>0</v>
      </c>
      <c r="S71" s="166"/>
    </row>
    <row r="72" spans="2:19" x14ac:dyDescent="0.25">
      <c r="B72" s="315" t="s">
        <v>235</v>
      </c>
      <c r="C72" t="s">
        <v>2225</v>
      </c>
      <c r="D72" t="s">
        <v>598</v>
      </c>
      <c r="E72" s="161"/>
      <c r="F72" s="224"/>
      <c r="G72" s="81"/>
      <c r="H72" s="81"/>
      <c r="I72" s="81"/>
      <c r="J72" s="81"/>
      <c r="K72" s="224"/>
      <c r="L72" s="224"/>
      <c r="M72" s="224"/>
      <c r="N72" s="224"/>
      <c r="O72" s="224"/>
      <c r="P72" s="223">
        <f>SUMPRODUCT(CLIN1_Material11[[#This Row],[Quantity
2021]:[Quantity
2025]],CLIN1_Material11[[#This Row],[Unit cost
2021]:[Unit cost
2025]])</f>
        <v>0</v>
      </c>
      <c r="Q72" s="166">
        <f>CLIN1_Material11[[#This Row],[Extended cost]]*$V$2</f>
        <v>0</v>
      </c>
      <c r="R72" s="7">
        <f>CLIN1_Material11[[#This Row],[Extended cost]]+CLIN1_Material11[[#This Row],[Profit]]</f>
        <v>0</v>
      </c>
      <c r="S72" s="166"/>
    </row>
    <row r="73" spans="2:19" x14ac:dyDescent="0.25">
      <c r="B73" s="315" t="s">
        <v>238</v>
      </c>
      <c r="C73" t="s">
        <v>2225</v>
      </c>
      <c r="D73" t="s">
        <v>598</v>
      </c>
      <c r="E73" s="37"/>
      <c r="F73" s="81"/>
      <c r="G73" s="81"/>
      <c r="H73" s="81"/>
      <c r="I73" s="81"/>
      <c r="J73" s="81"/>
      <c r="K73" s="80"/>
      <c r="L73" s="80"/>
      <c r="M73" s="80"/>
      <c r="N73" s="80"/>
      <c r="O73" s="80"/>
      <c r="P73" s="223">
        <f>SUMPRODUCT(CLIN1_Material11[[#This Row],[Quantity
2021]:[Quantity
2025]],CLIN1_Material11[[#This Row],[Unit cost
2021]:[Unit cost
2025]])</f>
        <v>0</v>
      </c>
      <c r="Q73" s="166">
        <f>CLIN1_Material11[[#This Row],[Extended cost]]*$V$2</f>
        <v>0</v>
      </c>
      <c r="R73" s="7">
        <f>CLIN1_Material11[[#This Row],[Extended cost]]+CLIN1_Material11[[#This Row],[Profit]]</f>
        <v>0</v>
      </c>
      <c r="S73" s="7"/>
    </row>
    <row r="74" spans="2:19" x14ac:dyDescent="0.25">
      <c r="B74" s="315" t="s">
        <v>242</v>
      </c>
      <c r="C74" t="s">
        <v>2225</v>
      </c>
      <c r="D74" t="s">
        <v>598</v>
      </c>
      <c r="E74" s="37"/>
      <c r="F74" s="81"/>
      <c r="G74" s="81"/>
      <c r="H74" s="81"/>
      <c r="I74" s="81"/>
      <c r="J74" s="81"/>
      <c r="K74" s="80"/>
      <c r="L74" s="80"/>
      <c r="M74" s="80"/>
      <c r="N74" s="80"/>
      <c r="O74" s="80"/>
      <c r="P74" s="223">
        <f>SUMPRODUCT(CLIN1_Material11[[#This Row],[Quantity
2021]:[Quantity
2025]],CLIN1_Material11[[#This Row],[Unit cost
2021]:[Unit cost
2025]])</f>
        <v>0</v>
      </c>
      <c r="Q74" s="166">
        <f>CLIN1_Material11[[#This Row],[Extended cost]]*$V$2</f>
        <v>0</v>
      </c>
      <c r="R74" s="7">
        <f>CLIN1_Material11[[#This Row],[Extended cost]]+CLIN1_Material11[[#This Row],[Profit]]</f>
        <v>0</v>
      </c>
      <c r="S74" s="7"/>
    </row>
    <row r="75" spans="2:19" x14ac:dyDescent="0.25">
      <c r="B75" s="315" t="s">
        <v>244</v>
      </c>
      <c r="C75" t="s">
        <v>2225</v>
      </c>
      <c r="D75" t="s">
        <v>598</v>
      </c>
      <c r="E75" s="37"/>
      <c r="F75" s="81"/>
      <c r="G75" s="81"/>
      <c r="H75" s="81"/>
      <c r="I75" s="81"/>
      <c r="J75" s="81"/>
      <c r="K75" s="80"/>
      <c r="L75" s="80"/>
      <c r="M75" s="80"/>
      <c r="N75" s="80"/>
      <c r="O75" s="80"/>
      <c r="P75" s="223">
        <f>SUMPRODUCT(CLIN1_Material11[[#This Row],[Quantity
2021]:[Quantity
2025]],CLIN1_Material11[[#This Row],[Unit cost
2021]:[Unit cost
2025]])</f>
        <v>0</v>
      </c>
      <c r="Q75" s="166">
        <f>CLIN1_Material11[[#This Row],[Extended cost]]*$V$2</f>
        <v>0</v>
      </c>
      <c r="R75" s="7">
        <f>CLIN1_Material11[[#This Row],[Extended cost]]+CLIN1_Material11[[#This Row],[Profit]]</f>
        <v>0</v>
      </c>
      <c r="S75" s="7"/>
    </row>
    <row r="76" spans="2:19" x14ac:dyDescent="0.25">
      <c r="B76" s="315" t="s">
        <v>248</v>
      </c>
      <c r="C76" t="s">
        <v>2225</v>
      </c>
      <c r="D76" t="s">
        <v>598</v>
      </c>
      <c r="E76" s="37"/>
      <c r="F76" s="81"/>
      <c r="G76" s="81"/>
      <c r="H76" s="81"/>
      <c r="I76" s="81"/>
      <c r="J76" s="81"/>
      <c r="K76" s="80"/>
      <c r="L76" s="80"/>
      <c r="M76" s="80"/>
      <c r="N76" s="80"/>
      <c r="O76" s="80"/>
      <c r="P76" s="223">
        <f>SUMPRODUCT(CLIN1_Material11[[#This Row],[Quantity
2021]:[Quantity
2025]],CLIN1_Material11[[#This Row],[Unit cost
2021]:[Unit cost
2025]])</f>
        <v>0</v>
      </c>
      <c r="Q76" s="166">
        <f>CLIN1_Material11[[#This Row],[Extended cost]]*$V$2</f>
        <v>0</v>
      </c>
      <c r="R76" s="7">
        <f>CLIN1_Material11[[#This Row],[Extended cost]]+CLIN1_Material11[[#This Row],[Profit]]</f>
        <v>0</v>
      </c>
      <c r="S76" s="7"/>
    </row>
    <row r="77" spans="2:19" x14ac:dyDescent="0.25">
      <c r="B77" s="315" t="s">
        <v>250</v>
      </c>
      <c r="C77" t="s">
        <v>2225</v>
      </c>
      <c r="D77" t="s">
        <v>598</v>
      </c>
      <c r="E77" s="37"/>
      <c r="F77" s="81"/>
      <c r="G77" s="81"/>
      <c r="H77" s="81"/>
      <c r="I77" s="81"/>
      <c r="J77" s="81"/>
      <c r="K77" s="80"/>
      <c r="L77" s="80"/>
      <c r="M77" s="80"/>
      <c r="N77" s="80"/>
      <c r="O77" s="80"/>
      <c r="P77" s="223">
        <f>SUMPRODUCT(CLIN1_Material11[[#This Row],[Quantity
2021]:[Quantity
2025]],CLIN1_Material11[[#This Row],[Unit cost
2021]:[Unit cost
2025]])</f>
        <v>0</v>
      </c>
      <c r="Q77" s="166">
        <f>CLIN1_Material11[[#This Row],[Extended cost]]*$V$2</f>
        <v>0</v>
      </c>
      <c r="R77" s="7">
        <f>CLIN1_Material11[[#This Row],[Extended cost]]+CLIN1_Material11[[#This Row],[Profit]]</f>
        <v>0</v>
      </c>
      <c r="S77" s="7"/>
    </row>
    <row r="78" spans="2:19" x14ac:dyDescent="0.25">
      <c r="B78" s="315" t="s">
        <v>254</v>
      </c>
      <c r="C78" t="s">
        <v>2225</v>
      </c>
      <c r="D78" t="s">
        <v>598</v>
      </c>
      <c r="E78" s="37"/>
      <c r="F78" s="81"/>
      <c r="G78" s="81"/>
      <c r="H78" s="81"/>
      <c r="I78" s="81"/>
      <c r="J78" s="81"/>
      <c r="K78" s="80"/>
      <c r="L78" s="80"/>
      <c r="M78" s="80"/>
      <c r="N78" s="80"/>
      <c r="O78" s="80"/>
      <c r="P78" s="223">
        <f>SUMPRODUCT(CLIN1_Material11[[#This Row],[Quantity
2021]:[Quantity
2025]],CLIN1_Material11[[#This Row],[Unit cost
2021]:[Unit cost
2025]])</f>
        <v>0</v>
      </c>
      <c r="Q78" s="166">
        <f>CLIN1_Material11[[#This Row],[Extended cost]]*$V$2</f>
        <v>0</v>
      </c>
      <c r="R78" s="7">
        <f>CLIN1_Material11[[#This Row],[Extended cost]]+CLIN1_Material11[[#This Row],[Profit]]</f>
        <v>0</v>
      </c>
      <c r="S78" s="7"/>
    </row>
    <row r="79" spans="2:19" x14ac:dyDescent="0.25">
      <c r="B79" s="315" t="s">
        <v>256</v>
      </c>
      <c r="C79" t="s">
        <v>2225</v>
      </c>
      <c r="D79" t="s">
        <v>598</v>
      </c>
      <c r="E79" s="37"/>
      <c r="F79" s="81"/>
      <c r="G79" s="81"/>
      <c r="H79" s="81"/>
      <c r="I79" s="81"/>
      <c r="J79" s="81"/>
      <c r="K79" s="80"/>
      <c r="L79" s="80"/>
      <c r="M79" s="80"/>
      <c r="N79" s="80"/>
      <c r="O79" s="80"/>
      <c r="P79" s="223">
        <f>SUMPRODUCT(CLIN1_Material11[[#This Row],[Quantity
2021]:[Quantity
2025]],CLIN1_Material11[[#This Row],[Unit cost
2021]:[Unit cost
2025]])</f>
        <v>0</v>
      </c>
      <c r="Q79" s="166">
        <f>CLIN1_Material11[[#This Row],[Extended cost]]*$V$2</f>
        <v>0</v>
      </c>
      <c r="R79" s="7">
        <f>CLIN1_Material11[[#This Row],[Extended cost]]+CLIN1_Material11[[#This Row],[Profit]]</f>
        <v>0</v>
      </c>
      <c r="S79" s="7"/>
    </row>
    <row r="80" spans="2:19" x14ac:dyDescent="0.25">
      <c r="B80" s="315" t="s">
        <v>260</v>
      </c>
      <c r="C80" t="s">
        <v>2225</v>
      </c>
      <c r="D80" t="s">
        <v>598</v>
      </c>
      <c r="E80" s="37"/>
      <c r="F80" s="81"/>
      <c r="G80" s="81"/>
      <c r="H80" s="81"/>
      <c r="I80" s="81"/>
      <c r="J80" s="81"/>
      <c r="K80" s="80"/>
      <c r="L80" s="80"/>
      <c r="M80" s="80"/>
      <c r="N80" s="80"/>
      <c r="O80" s="80"/>
      <c r="P80" s="223">
        <f>SUMPRODUCT(CLIN1_Material11[[#This Row],[Quantity
2021]:[Quantity
2025]],CLIN1_Material11[[#This Row],[Unit cost
2021]:[Unit cost
2025]])</f>
        <v>0</v>
      </c>
      <c r="Q80" s="166">
        <f>CLIN1_Material11[[#This Row],[Extended cost]]*$V$2</f>
        <v>0</v>
      </c>
      <c r="R80" s="7">
        <f>CLIN1_Material11[[#This Row],[Extended cost]]+CLIN1_Material11[[#This Row],[Profit]]</f>
        <v>0</v>
      </c>
      <c r="S80" s="7"/>
    </row>
    <row r="81" spans="2:19" x14ac:dyDescent="0.25">
      <c r="B81" s="315" t="s">
        <v>261</v>
      </c>
      <c r="C81" t="s">
        <v>2225</v>
      </c>
      <c r="D81" t="s">
        <v>598</v>
      </c>
      <c r="E81" s="37"/>
      <c r="F81" s="81"/>
      <c r="G81" s="81"/>
      <c r="H81" s="81"/>
      <c r="I81" s="81"/>
      <c r="J81" s="81"/>
      <c r="K81" s="80"/>
      <c r="L81" s="80"/>
      <c r="M81" s="80"/>
      <c r="N81" s="80"/>
      <c r="O81" s="80"/>
      <c r="P81" s="223">
        <f>SUMPRODUCT(CLIN1_Material11[[#This Row],[Quantity
2021]:[Quantity
2025]],CLIN1_Material11[[#This Row],[Unit cost
2021]:[Unit cost
2025]])</f>
        <v>0</v>
      </c>
      <c r="Q81" s="166">
        <f>CLIN1_Material11[[#This Row],[Extended cost]]*$V$2</f>
        <v>0</v>
      </c>
      <c r="R81" s="7">
        <f>CLIN1_Material11[[#This Row],[Extended cost]]+CLIN1_Material11[[#This Row],[Profit]]</f>
        <v>0</v>
      </c>
      <c r="S81" s="7"/>
    </row>
    <row r="82" spans="2:19" x14ac:dyDescent="0.25">
      <c r="B82" s="315" t="s">
        <v>262</v>
      </c>
      <c r="C82" t="s">
        <v>2225</v>
      </c>
      <c r="D82" t="s">
        <v>598</v>
      </c>
      <c r="E82" s="37"/>
      <c r="F82" s="81"/>
      <c r="G82" s="81"/>
      <c r="H82" s="81"/>
      <c r="I82" s="81"/>
      <c r="J82" s="81"/>
      <c r="K82" s="80"/>
      <c r="L82" s="80"/>
      <c r="M82" s="80"/>
      <c r="N82" s="80"/>
      <c r="O82" s="80"/>
      <c r="P82" s="223">
        <f>SUMPRODUCT(CLIN1_Material11[[#This Row],[Quantity
2021]:[Quantity
2025]],CLIN1_Material11[[#This Row],[Unit cost
2021]:[Unit cost
2025]])</f>
        <v>0</v>
      </c>
      <c r="Q82" s="166">
        <f>CLIN1_Material11[[#This Row],[Extended cost]]*$V$2</f>
        <v>0</v>
      </c>
      <c r="R82" s="7">
        <f>CLIN1_Material11[[#This Row],[Extended cost]]+CLIN1_Material11[[#This Row],[Profit]]</f>
        <v>0</v>
      </c>
      <c r="S82" s="7"/>
    </row>
    <row r="83" spans="2:19" x14ac:dyDescent="0.25">
      <c r="B83" s="315" t="s">
        <v>264</v>
      </c>
      <c r="C83" t="s">
        <v>2225</v>
      </c>
      <c r="D83" t="s">
        <v>598</v>
      </c>
      <c r="E83" s="37"/>
      <c r="F83" s="81"/>
      <c r="G83" s="81"/>
      <c r="H83" s="81"/>
      <c r="I83" s="81"/>
      <c r="J83" s="81"/>
      <c r="K83" s="80"/>
      <c r="L83" s="80"/>
      <c r="M83" s="80"/>
      <c r="N83" s="80"/>
      <c r="O83" s="80"/>
      <c r="P83" s="223">
        <f>SUMPRODUCT(CLIN1_Material11[[#This Row],[Quantity
2021]:[Quantity
2025]],CLIN1_Material11[[#This Row],[Unit cost
2021]:[Unit cost
2025]])</f>
        <v>0</v>
      </c>
      <c r="Q83" s="166">
        <f>CLIN1_Material11[[#This Row],[Extended cost]]*$V$2</f>
        <v>0</v>
      </c>
      <c r="R83" s="7">
        <f>CLIN1_Material11[[#This Row],[Extended cost]]+CLIN1_Material11[[#This Row],[Profit]]</f>
        <v>0</v>
      </c>
      <c r="S83" s="7"/>
    </row>
    <row r="84" spans="2:19" x14ac:dyDescent="0.25">
      <c r="B84" s="315" t="s">
        <v>266</v>
      </c>
      <c r="C84" t="s">
        <v>2225</v>
      </c>
      <c r="D84" t="s">
        <v>598</v>
      </c>
      <c r="E84" s="37"/>
      <c r="F84" s="81"/>
      <c r="G84" s="81"/>
      <c r="H84" s="81"/>
      <c r="I84" s="81"/>
      <c r="J84" s="81"/>
      <c r="K84" s="80"/>
      <c r="L84" s="80"/>
      <c r="M84" s="80"/>
      <c r="N84" s="80"/>
      <c r="O84" s="80"/>
      <c r="P84" s="223">
        <f>SUMPRODUCT(CLIN1_Material11[[#This Row],[Quantity
2021]:[Quantity
2025]],CLIN1_Material11[[#This Row],[Unit cost
2021]:[Unit cost
2025]])</f>
        <v>0</v>
      </c>
      <c r="Q84" s="166">
        <f>CLIN1_Material11[[#This Row],[Extended cost]]*$V$2</f>
        <v>0</v>
      </c>
      <c r="R84" s="7">
        <f>CLIN1_Material11[[#This Row],[Extended cost]]+CLIN1_Material11[[#This Row],[Profit]]</f>
        <v>0</v>
      </c>
      <c r="S84" s="7"/>
    </row>
    <row r="85" spans="2:19" x14ac:dyDescent="0.25">
      <c r="B85" s="315" t="s">
        <v>267</v>
      </c>
      <c r="C85" t="s">
        <v>2225</v>
      </c>
      <c r="D85" t="s">
        <v>598</v>
      </c>
      <c r="E85" s="37"/>
      <c r="F85" s="81"/>
      <c r="G85" s="81"/>
      <c r="H85" s="81"/>
      <c r="I85" s="81"/>
      <c r="J85" s="81"/>
      <c r="K85" s="80"/>
      <c r="L85" s="80"/>
      <c r="M85" s="80"/>
      <c r="N85" s="80"/>
      <c r="O85" s="80"/>
      <c r="P85" s="223">
        <f>SUMPRODUCT(CLIN1_Material11[[#This Row],[Quantity
2021]:[Quantity
2025]],CLIN1_Material11[[#This Row],[Unit cost
2021]:[Unit cost
2025]])</f>
        <v>0</v>
      </c>
      <c r="Q85" s="166">
        <f>CLIN1_Material11[[#This Row],[Extended cost]]*$V$2</f>
        <v>0</v>
      </c>
      <c r="R85" s="7">
        <f>CLIN1_Material11[[#This Row],[Extended cost]]+CLIN1_Material11[[#This Row],[Profit]]</f>
        <v>0</v>
      </c>
      <c r="S85" s="7"/>
    </row>
    <row r="86" spans="2:19" x14ac:dyDescent="0.25">
      <c r="B86" s="315" t="s">
        <v>270</v>
      </c>
      <c r="C86" t="s">
        <v>2225</v>
      </c>
      <c r="D86" t="s">
        <v>598</v>
      </c>
      <c r="E86" s="37"/>
      <c r="F86" s="81"/>
      <c r="G86" s="81"/>
      <c r="H86" s="81"/>
      <c r="I86" s="81"/>
      <c r="J86" s="81"/>
      <c r="K86" s="80"/>
      <c r="L86" s="80"/>
      <c r="M86" s="80"/>
      <c r="N86" s="80"/>
      <c r="O86" s="80"/>
      <c r="P86" s="223">
        <f>SUMPRODUCT(CLIN1_Material11[[#This Row],[Quantity
2021]:[Quantity
2025]],CLIN1_Material11[[#This Row],[Unit cost
2021]:[Unit cost
2025]])</f>
        <v>0</v>
      </c>
      <c r="Q86" s="166">
        <f>CLIN1_Material11[[#This Row],[Extended cost]]*$V$2</f>
        <v>0</v>
      </c>
      <c r="R86" s="7">
        <f>CLIN1_Material11[[#This Row],[Extended cost]]+CLIN1_Material11[[#This Row],[Profit]]</f>
        <v>0</v>
      </c>
      <c r="S86" s="7"/>
    </row>
    <row r="87" spans="2:19" x14ac:dyDescent="0.25">
      <c r="B87" s="315" t="s">
        <v>272</v>
      </c>
      <c r="C87" t="s">
        <v>2225</v>
      </c>
      <c r="D87" t="s">
        <v>598</v>
      </c>
      <c r="E87" s="37"/>
      <c r="F87" s="81"/>
      <c r="G87" s="81"/>
      <c r="H87" s="81"/>
      <c r="I87" s="81"/>
      <c r="J87" s="81"/>
      <c r="K87" s="80"/>
      <c r="L87" s="80"/>
      <c r="M87" s="80"/>
      <c r="N87" s="80"/>
      <c r="O87" s="80"/>
      <c r="P87" s="223">
        <f>SUMPRODUCT(CLIN1_Material11[[#This Row],[Quantity
2021]:[Quantity
2025]],CLIN1_Material11[[#This Row],[Unit cost
2021]:[Unit cost
2025]])</f>
        <v>0</v>
      </c>
      <c r="Q87" s="166">
        <f>CLIN1_Material11[[#This Row],[Extended cost]]*$V$2</f>
        <v>0</v>
      </c>
      <c r="R87" s="7">
        <f>CLIN1_Material11[[#This Row],[Extended cost]]+CLIN1_Material11[[#This Row],[Profit]]</f>
        <v>0</v>
      </c>
      <c r="S87" s="7"/>
    </row>
    <row r="88" spans="2:19" x14ac:dyDescent="0.25">
      <c r="B88" s="315" t="s">
        <v>274</v>
      </c>
      <c r="C88" t="s">
        <v>2225</v>
      </c>
      <c r="D88" t="s">
        <v>598</v>
      </c>
      <c r="E88" s="37"/>
      <c r="F88" s="81"/>
      <c r="G88" s="81"/>
      <c r="H88" s="81"/>
      <c r="I88" s="81"/>
      <c r="J88" s="81"/>
      <c r="K88" s="80"/>
      <c r="L88" s="80"/>
      <c r="M88" s="80"/>
      <c r="N88" s="80"/>
      <c r="O88" s="80"/>
      <c r="P88" s="223">
        <f>SUMPRODUCT(CLIN1_Material11[[#This Row],[Quantity
2021]:[Quantity
2025]],CLIN1_Material11[[#This Row],[Unit cost
2021]:[Unit cost
2025]])</f>
        <v>0</v>
      </c>
      <c r="Q88" s="166">
        <f>CLIN1_Material11[[#This Row],[Extended cost]]*$V$2</f>
        <v>0</v>
      </c>
      <c r="R88" s="7">
        <f>CLIN1_Material11[[#This Row],[Extended cost]]+CLIN1_Material11[[#This Row],[Profit]]</f>
        <v>0</v>
      </c>
      <c r="S88" s="7"/>
    </row>
    <row r="89" spans="2:19" x14ac:dyDescent="0.25">
      <c r="B89" s="315" t="s">
        <v>276</v>
      </c>
      <c r="C89" t="s">
        <v>2225</v>
      </c>
      <c r="D89" t="s">
        <v>598</v>
      </c>
      <c r="E89" s="37"/>
      <c r="F89" s="81"/>
      <c r="G89" s="81"/>
      <c r="H89" s="81"/>
      <c r="I89" s="81"/>
      <c r="J89" s="81"/>
      <c r="K89" s="80"/>
      <c r="L89" s="80"/>
      <c r="M89" s="80"/>
      <c r="N89" s="80"/>
      <c r="O89" s="80"/>
      <c r="P89" s="223">
        <f>SUMPRODUCT(CLIN1_Material11[[#This Row],[Quantity
2021]:[Quantity
2025]],CLIN1_Material11[[#This Row],[Unit cost
2021]:[Unit cost
2025]])</f>
        <v>0</v>
      </c>
      <c r="Q89" s="166">
        <f>CLIN1_Material11[[#This Row],[Extended cost]]*$V$2</f>
        <v>0</v>
      </c>
      <c r="R89" s="7">
        <f>CLIN1_Material11[[#This Row],[Extended cost]]+CLIN1_Material11[[#This Row],[Profit]]</f>
        <v>0</v>
      </c>
      <c r="S89" s="7"/>
    </row>
    <row r="90" spans="2:19" x14ac:dyDescent="0.25">
      <c r="B90" s="315" t="s">
        <v>278</v>
      </c>
      <c r="C90" t="s">
        <v>2225</v>
      </c>
      <c r="D90" t="s">
        <v>598</v>
      </c>
      <c r="E90" s="37"/>
      <c r="F90" s="81"/>
      <c r="G90" s="81"/>
      <c r="H90" s="81"/>
      <c r="I90" s="81"/>
      <c r="J90" s="81"/>
      <c r="K90" s="80"/>
      <c r="L90" s="80"/>
      <c r="M90" s="80"/>
      <c r="N90" s="80"/>
      <c r="O90" s="80"/>
      <c r="P90" s="223">
        <f>SUMPRODUCT(CLIN1_Material11[[#This Row],[Quantity
2021]:[Quantity
2025]],CLIN1_Material11[[#This Row],[Unit cost
2021]:[Unit cost
2025]])</f>
        <v>0</v>
      </c>
      <c r="Q90" s="166">
        <f>CLIN1_Material11[[#This Row],[Extended cost]]*$V$2</f>
        <v>0</v>
      </c>
      <c r="R90" s="7">
        <f>CLIN1_Material11[[#This Row],[Extended cost]]+CLIN1_Material11[[#This Row],[Profit]]</f>
        <v>0</v>
      </c>
      <c r="S90" s="7"/>
    </row>
    <row r="91" spans="2:19" x14ac:dyDescent="0.25">
      <c r="B91" s="315" t="s">
        <v>280</v>
      </c>
      <c r="C91" t="s">
        <v>2225</v>
      </c>
      <c r="D91" t="s">
        <v>598</v>
      </c>
      <c r="E91" s="37"/>
      <c r="F91" s="81"/>
      <c r="G91" s="81"/>
      <c r="H91" s="81"/>
      <c r="I91" s="81"/>
      <c r="J91" s="81"/>
      <c r="K91" s="80"/>
      <c r="L91" s="80"/>
      <c r="M91" s="80"/>
      <c r="N91" s="80"/>
      <c r="O91" s="80"/>
      <c r="P91" s="223">
        <f>SUMPRODUCT(CLIN1_Material11[[#This Row],[Quantity
2021]:[Quantity
2025]],CLIN1_Material11[[#This Row],[Unit cost
2021]:[Unit cost
2025]])</f>
        <v>0</v>
      </c>
      <c r="Q91" s="166">
        <f>CLIN1_Material11[[#This Row],[Extended cost]]*$V$2</f>
        <v>0</v>
      </c>
      <c r="R91" s="7">
        <f>CLIN1_Material11[[#This Row],[Extended cost]]+CLIN1_Material11[[#This Row],[Profit]]</f>
        <v>0</v>
      </c>
      <c r="S91" s="7"/>
    </row>
    <row r="92" spans="2:19" x14ac:dyDescent="0.25">
      <c r="B92" s="315" t="s">
        <v>282</v>
      </c>
      <c r="C92" t="s">
        <v>2225</v>
      </c>
      <c r="D92" t="s">
        <v>598</v>
      </c>
      <c r="E92" s="37"/>
      <c r="F92" s="81"/>
      <c r="G92" s="81"/>
      <c r="H92" s="81"/>
      <c r="I92" s="81"/>
      <c r="J92" s="81"/>
      <c r="K92" s="80"/>
      <c r="L92" s="80"/>
      <c r="M92" s="80"/>
      <c r="N92" s="80"/>
      <c r="O92" s="80"/>
      <c r="P92" s="223">
        <f>SUMPRODUCT(CLIN1_Material11[[#This Row],[Quantity
2021]:[Quantity
2025]],CLIN1_Material11[[#This Row],[Unit cost
2021]:[Unit cost
2025]])</f>
        <v>0</v>
      </c>
      <c r="Q92" s="166">
        <f>CLIN1_Material11[[#This Row],[Extended cost]]*$V$2</f>
        <v>0</v>
      </c>
      <c r="R92" s="7">
        <f>CLIN1_Material11[[#This Row],[Extended cost]]+CLIN1_Material11[[#This Row],[Profit]]</f>
        <v>0</v>
      </c>
      <c r="S92" s="7"/>
    </row>
    <row r="93" spans="2:19" x14ac:dyDescent="0.25">
      <c r="B93" s="315" t="s">
        <v>284</v>
      </c>
      <c r="C93" t="s">
        <v>2225</v>
      </c>
      <c r="D93" t="s">
        <v>598</v>
      </c>
      <c r="E93" s="37"/>
      <c r="F93" s="81"/>
      <c r="G93" s="81"/>
      <c r="H93" s="81"/>
      <c r="I93" s="81"/>
      <c r="J93" s="81"/>
      <c r="K93" s="80"/>
      <c r="L93" s="80"/>
      <c r="M93" s="80"/>
      <c r="N93" s="80"/>
      <c r="O93" s="80"/>
      <c r="P93" s="223">
        <f>SUMPRODUCT(CLIN1_Material11[[#This Row],[Quantity
2021]:[Quantity
2025]],CLIN1_Material11[[#This Row],[Unit cost
2021]:[Unit cost
2025]])</f>
        <v>0</v>
      </c>
      <c r="Q93" s="166">
        <f>CLIN1_Material11[[#This Row],[Extended cost]]*$V$2</f>
        <v>0</v>
      </c>
      <c r="R93" s="7">
        <f>CLIN1_Material11[[#This Row],[Extended cost]]+CLIN1_Material11[[#This Row],[Profit]]</f>
        <v>0</v>
      </c>
      <c r="S93" s="7"/>
    </row>
    <row r="94" spans="2:19" x14ac:dyDescent="0.25">
      <c r="B94" s="315" t="s">
        <v>287</v>
      </c>
      <c r="C94" t="s">
        <v>2225</v>
      </c>
      <c r="D94" t="s">
        <v>598</v>
      </c>
      <c r="E94" s="37"/>
      <c r="F94" s="81"/>
      <c r="G94" s="81"/>
      <c r="H94" s="81"/>
      <c r="I94" s="81"/>
      <c r="J94" s="81"/>
      <c r="K94" s="80"/>
      <c r="L94" s="80"/>
      <c r="M94" s="80"/>
      <c r="N94" s="80"/>
      <c r="O94" s="80"/>
      <c r="P94" s="223">
        <f>SUMPRODUCT(CLIN1_Material11[[#This Row],[Quantity
2021]:[Quantity
2025]],CLIN1_Material11[[#This Row],[Unit cost
2021]:[Unit cost
2025]])</f>
        <v>0</v>
      </c>
      <c r="Q94" s="166">
        <f>CLIN1_Material11[[#This Row],[Extended cost]]*$V$2</f>
        <v>0</v>
      </c>
      <c r="R94" s="7">
        <f>CLIN1_Material11[[#This Row],[Extended cost]]+CLIN1_Material11[[#This Row],[Profit]]</f>
        <v>0</v>
      </c>
      <c r="S94" s="7"/>
    </row>
    <row r="95" spans="2:19" x14ac:dyDescent="0.25">
      <c r="B95" s="315" t="s">
        <v>290</v>
      </c>
      <c r="C95" t="s">
        <v>2225</v>
      </c>
      <c r="D95" t="s">
        <v>598</v>
      </c>
      <c r="E95" s="37"/>
      <c r="F95" s="81"/>
      <c r="G95" s="81"/>
      <c r="H95" s="81"/>
      <c r="I95" s="81"/>
      <c r="J95" s="81"/>
      <c r="K95" s="80"/>
      <c r="L95" s="80"/>
      <c r="M95" s="80"/>
      <c r="N95" s="80"/>
      <c r="O95" s="80"/>
      <c r="P95" s="223">
        <f>SUMPRODUCT(CLIN1_Material11[[#This Row],[Quantity
2021]:[Quantity
2025]],CLIN1_Material11[[#This Row],[Unit cost
2021]:[Unit cost
2025]])</f>
        <v>0</v>
      </c>
      <c r="Q95" s="166">
        <f>CLIN1_Material11[[#This Row],[Extended cost]]*$V$2</f>
        <v>0</v>
      </c>
      <c r="R95" s="7">
        <f>CLIN1_Material11[[#This Row],[Extended cost]]+CLIN1_Material11[[#This Row],[Profit]]</f>
        <v>0</v>
      </c>
      <c r="S95" s="7"/>
    </row>
    <row r="96" spans="2:19" x14ac:dyDescent="0.25">
      <c r="B96" s="315" t="s">
        <v>292</v>
      </c>
      <c r="C96" t="s">
        <v>2225</v>
      </c>
      <c r="D96" t="s">
        <v>598</v>
      </c>
      <c r="E96" s="37"/>
      <c r="F96" s="81"/>
      <c r="G96" s="81"/>
      <c r="H96" s="81"/>
      <c r="I96" s="81"/>
      <c r="J96" s="81"/>
      <c r="K96" s="80"/>
      <c r="L96" s="80"/>
      <c r="M96" s="80"/>
      <c r="N96" s="80"/>
      <c r="O96" s="80"/>
      <c r="P96" s="223">
        <f>SUMPRODUCT(CLIN1_Material11[[#This Row],[Quantity
2021]:[Quantity
2025]],CLIN1_Material11[[#This Row],[Unit cost
2021]:[Unit cost
2025]])</f>
        <v>0</v>
      </c>
      <c r="Q96" s="166">
        <f>CLIN1_Material11[[#This Row],[Extended cost]]*$V$2</f>
        <v>0</v>
      </c>
      <c r="R96" s="7">
        <f>CLIN1_Material11[[#This Row],[Extended cost]]+CLIN1_Material11[[#This Row],[Profit]]</f>
        <v>0</v>
      </c>
      <c r="S96" s="7"/>
    </row>
    <row r="97" spans="2:19" x14ac:dyDescent="0.25">
      <c r="B97" s="315" t="s">
        <v>294</v>
      </c>
      <c r="C97" t="s">
        <v>2225</v>
      </c>
      <c r="D97" t="s">
        <v>598</v>
      </c>
      <c r="E97" s="37"/>
      <c r="F97" s="81"/>
      <c r="G97" s="81"/>
      <c r="H97" s="81"/>
      <c r="I97" s="81"/>
      <c r="J97" s="81"/>
      <c r="K97" s="80"/>
      <c r="L97" s="80"/>
      <c r="M97" s="80"/>
      <c r="N97" s="80"/>
      <c r="O97" s="80"/>
      <c r="P97" s="223">
        <f>SUMPRODUCT(CLIN1_Material11[[#This Row],[Quantity
2021]:[Quantity
2025]],CLIN1_Material11[[#This Row],[Unit cost
2021]:[Unit cost
2025]])</f>
        <v>0</v>
      </c>
      <c r="Q97" s="166">
        <f>CLIN1_Material11[[#This Row],[Extended cost]]*$V$2</f>
        <v>0</v>
      </c>
      <c r="R97" s="7">
        <f>CLIN1_Material11[[#This Row],[Extended cost]]+CLIN1_Material11[[#This Row],[Profit]]</f>
        <v>0</v>
      </c>
      <c r="S97" s="7"/>
    </row>
    <row r="98" spans="2:19" x14ac:dyDescent="0.25">
      <c r="B98" s="315" t="s">
        <v>297</v>
      </c>
      <c r="C98" t="s">
        <v>2225</v>
      </c>
      <c r="D98" t="s">
        <v>598</v>
      </c>
      <c r="E98" s="37"/>
      <c r="F98" s="81"/>
      <c r="G98" s="81"/>
      <c r="H98" s="81"/>
      <c r="I98" s="81"/>
      <c r="J98" s="81"/>
      <c r="K98" s="80"/>
      <c r="L98" s="80"/>
      <c r="M98" s="80"/>
      <c r="N98" s="80"/>
      <c r="O98" s="80"/>
      <c r="P98" s="223">
        <f>SUMPRODUCT(CLIN1_Material11[[#This Row],[Quantity
2021]:[Quantity
2025]],CLIN1_Material11[[#This Row],[Unit cost
2021]:[Unit cost
2025]])</f>
        <v>0</v>
      </c>
      <c r="Q98" s="166">
        <f>CLIN1_Material11[[#This Row],[Extended cost]]*$V$2</f>
        <v>0</v>
      </c>
      <c r="R98" s="7">
        <f>CLIN1_Material11[[#This Row],[Extended cost]]+CLIN1_Material11[[#This Row],[Profit]]</f>
        <v>0</v>
      </c>
      <c r="S98" s="7"/>
    </row>
    <row r="99" spans="2:19" x14ac:dyDescent="0.25">
      <c r="B99" s="315" t="s">
        <v>299</v>
      </c>
      <c r="C99" t="s">
        <v>2225</v>
      </c>
      <c r="D99" t="s">
        <v>598</v>
      </c>
      <c r="E99" s="37"/>
      <c r="F99" s="81"/>
      <c r="G99" s="81"/>
      <c r="H99" s="81"/>
      <c r="I99" s="81"/>
      <c r="J99" s="81"/>
      <c r="K99" s="80"/>
      <c r="L99" s="80"/>
      <c r="M99" s="80"/>
      <c r="N99" s="80"/>
      <c r="O99" s="80"/>
      <c r="P99" s="223">
        <f>SUMPRODUCT(CLIN1_Material11[[#This Row],[Quantity
2021]:[Quantity
2025]],CLIN1_Material11[[#This Row],[Unit cost
2021]:[Unit cost
2025]])</f>
        <v>0</v>
      </c>
      <c r="Q99" s="166">
        <f>CLIN1_Material11[[#This Row],[Extended cost]]*$V$2</f>
        <v>0</v>
      </c>
      <c r="R99" s="7">
        <f>CLIN1_Material11[[#This Row],[Extended cost]]+CLIN1_Material11[[#This Row],[Profit]]</f>
        <v>0</v>
      </c>
      <c r="S99" s="7"/>
    </row>
    <row r="100" spans="2:19" x14ac:dyDescent="0.25">
      <c r="B100" s="315" t="s">
        <v>300</v>
      </c>
      <c r="C100" t="s">
        <v>2225</v>
      </c>
      <c r="D100" t="s">
        <v>598</v>
      </c>
      <c r="E100" s="37"/>
      <c r="F100" s="81"/>
      <c r="G100" s="81"/>
      <c r="H100" s="81"/>
      <c r="I100" s="81"/>
      <c r="J100" s="81"/>
      <c r="K100" s="80"/>
      <c r="L100" s="80"/>
      <c r="M100" s="80"/>
      <c r="N100" s="80"/>
      <c r="O100" s="80"/>
      <c r="P100" s="223">
        <f>SUMPRODUCT(CLIN1_Material11[[#This Row],[Quantity
2021]:[Quantity
2025]],CLIN1_Material11[[#This Row],[Unit cost
2021]:[Unit cost
2025]])</f>
        <v>0</v>
      </c>
      <c r="Q100" s="166">
        <f>CLIN1_Material11[[#This Row],[Extended cost]]*$V$2</f>
        <v>0</v>
      </c>
      <c r="R100" s="7">
        <f>CLIN1_Material11[[#This Row],[Extended cost]]+CLIN1_Material11[[#This Row],[Profit]]</f>
        <v>0</v>
      </c>
      <c r="S100" s="7"/>
    </row>
    <row r="101" spans="2:19" x14ac:dyDescent="0.25">
      <c r="B101" s="315" t="s">
        <v>301</v>
      </c>
      <c r="C101" t="s">
        <v>2225</v>
      </c>
      <c r="D101" t="s">
        <v>598</v>
      </c>
      <c r="E101" s="37"/>
      <c r="F101" s="81"/>
      <c r="G101" s="81"/>
      <c r="H101" s="81"/>
      <c r="I101" s="81"/>
      <c r="J101" s="81"/>
      <c r="K101" s="80"/>
      <c r="L101" s="80"/>
      <c r="M101" s="80"/>
      <c r="N101" s="80"/>
      <c r="O101" s="80"/>
      <c r="P101" s="223">
        <f>SUMPRODUCT(CLIN1_Material11[[#This Row],[Quantity
2021]:[Quantity
2025]],CLIN1_Material11[[#This Row],[Unit cost
2021]:[Unit cost
2025]])</f>
        <v>0</v>
      </c>
      <c r="Q101" s="166">
        <f>CLIN1_Material11[[#This Row],[Extended cost]]*$V$2</f>
        <v>0</v>
      </c>
      <c r="R101" s="7">
        <f>CLIN1_Material11[[#This Row],[Extended cost]]+CLIN1_Material11[[#This Row],[Profit]]</f>
        <v>0</v>
      </c>
      <c r="S101" s="7"/>
    </row>
    <row r="102" spans="2:19" x14ac:dyDescent="0.25">
      <c r="B102" s="315" t="s">
        <v>303</v>
      </c>
      <c r="C102" t="s">
        <v>2225</v>
      </c>
      <c r="D102" t="s">
        <v>598</v>
      </c>
      <c r="E102" s="37"/>
      <c r="F102" s="81"/>
      <c r="G102" s="81"/>
      <c r="H102" s="81"/>
      <c r="I102" s="81"/>
      <c r="J102" s="81"/>
      <c r="K102" s="80"/>
      <c r="L102" s="80"/>
      <c r="M102" s="80"/>
      <c r="N102" s="80"/>
      <c r="O102" s="80"/>
      <c r="P102" s="223">
        <f>SUMPRODUCT(CLIN1_Material11[[#This Row],[Quantity
2021]:[Quantity
2025]],CLIN1_Material11[[#This Row],[Unit cost
2021]:[Unit cost
2025]])</f>
        <v>0</v>
      </c>
      <c r="Q102" s="166">
        <f>CLIN1_Material11[[#This Row],[Extended cost]]*$V$2</f>
        <v>0</v>
      </c>
      <c r="R102" s="7">
        <f>CLIN1_Material11[[#This Row],[Extended cost]]+CLIN1_Material11[[#This Row],[Profit]]</f>
        <v>0</v>
      </c>
      <c r="S102" s="7"/>
    </row>
    <row r="103" spans="2:19" x14ac:dyDescent="0.25">
      <c r="B103" s="315" t="s">
        <v>309</v>
      </c>
      <c r="C103" t="s">
        <v>2225</v>
      </c>
      <c r="D103" t="s">
        <v>598</v>
      </c>
      <c r="E103" s="37"/>
      <c r="F103" s="81"/>
      <c r="G103" s="81"/>
      <c r="H103" s="81"/>
      <c r="I103" s="81"/>
      <c r="J103" s="81"/>
      <c r="K103" s="80"/>
      <c r="L103" s="80"/>
      <c r="M103" s="80"/>
      <c r="N103" s="80"/>
      <c r="O103" s="80"/>
      <c r="P103" s="223">
        <f>SUMPRODUCT(CLIN1_Material11[[#This Row],[Quantity
2021]:[Quantity
2025]],CLIN1_Material11[[#This Row],[Unit cost
2021]:[Unit cost
2025]])</f>
        <v>0</v>
      </c>
      <c r="Q103" s="166">
        <f>CLIN1_Material11[[#This Row],[Extended cost]]*$V$2</f>
        <v>0</v>
      </c>
      <c r="R103" s="7">
        <f>CLIN1_Material11[[#This Row],[Extended cost]]+CLIN1_Material11[[#This Row],[Profit]]</f>
        <v>0</v>
      </c>
      <c r="S103" s="7"/>
    </row>
    <row r="104" spans="2:19" x14ac:dyDescent="0.25">
      <c r="B104" s="315" t="s">
        <v>312</v>
      </c>
      <c r="C104" t="s">
        <v>2225</v>
      </c>
      <c r="D104" t="s">
        <v>598</v>
      </c>
      <c r="E104" s="37"/>
      <c r="F104" s="81"/>
      <c r="G104" s="81"/>
      <c r="H104" s="81"/>
      <c r="I104" s="81"/>
      <c r="J104" s="81"/>
      <c r="K104" s="80"/>
      <c r="L104" s="80"/>
      <c r="M104" s="80"/>
      <c r="N104" s="80"/>
      <c r="O104" s="80"/>
      <c r="P104" s="223">
        <f>SUMPRODUCT(CLIN1_Material11[[#This Row],[Quantity
2021]:[Quantity
2025]],CLIN1_Material11[[#This Row],[Unit cost
2021]:[Unit cost
2025]])</f>
        <v>0</v>
      </c>
      <c r="Q104" s="166">
        <f>CLIN1_Material11[[#This Row],[Extended cost]]*$V$2</f>
        <v>0</v>
      </c>
      <c r="R104" s="7">
        <f>CLIN1_Material11[[#This Row],[Extended cost]]+CLIN1_Material11[[#This Row],[Profit]]</f>
        <v>0</v>
      </c>
      <c r="S104" s="7"/>
    </row>
    <row r="105" spans="2:19" x14ac:dyDescent="0.25">
      <c r="B105" s="315" t="s">
        <v>313</v>
      </c>
      <c r="C105" t="s">
        <v>2225</v>
      </c>
      <c r="D105" t="s">
        <v>598</v>
      </c>
      <c r="E105" s="37"/>
      <c r="F105" s="81"/>
      <c r="G105" s="81"/>
      <c r="H105" s="81"/>
      <c r="I105" s="81"/>
      <c r="J105" s="81"/>
      <c r="K105" s="80"/>
      <c r="L105" s="80"/>
      <c r="M105" s="80"/>
      <c r="N105" s="80"/>
      <c r="O105" s="80"/>
      <c r="P105" s="223">
        <f>SUMPRODUCT(CLIN1_Material11[[#This Row],[Quantity
2021]:[Quantity
2025]],CLIN1_Material11[[#This Row],[Unit cost
2021]:[Unit cost
2025]])</f>
        <v>0</v>
      </c>
      <c r="Q105" s="166">
        <f>CLIN1_Material11[[#This Row],[Extended cost]]*$V$2</f>
        <v>0</v>
      </c>
      <c r="R105" s="7">
        <f>CLIN1_Material11[[#This Row],[Extended cost]]+CLIN1_Material11[[#This Row],[Profit]]</f>
        <v>0</v>
      </c>
      <c r="S105" s="7"/>
    </row>
    <row r="106" spans="2:19" x14ac:dyDescent="0.25">
      <c r="B106" s="315" t="s">
        <v>314</v>
      </c>
      <c r="C106" t="s">
        <v>2225</v>
      </c>
      <c r="D106" t="s">
        <v>598</v>
      </c>
      <c r="E106" s="37"/>
      <c r="F106" s="81"/>
      <c r="G106" s="81"/>
      <c r="H106" s="81"/>
      <c r="I106" s="81"/>
      <c r="J106" s="81"/>
      <c r="K106" s="80"/>
      <c r="L106" s="80"/>
      <c r="M106" s="80"/>
      <c r="N106" s="80"/>
      <c r="O106" s="80"/>
      <c r="P106" s="223">
        <f>SUMPRODUCT(CLIN1_Material11[[#This Row],[Quantity
2021]:[Quantity
2025]],CLIN1_Material11[[#This Row],[Unit cost
2021]:[Unit cost
2025]])</f>
        <v>0</v>
      </c>
      <c r="Q106" s="166">
        <f>CLIN1_Material11[[#This Row],[Extended cost]]*$V$2</f>
        <v>0</v>
      </c>
      <c r="R106" s="7">
        <f>CLIN1_Material11[[#This Row],[Extended cost]]+CLIN1_Material11[[#This Row],[Profit]]</f>
        <v>0</v>
      </c>
      <c r="S106" s="7"/>
    </row>
    <row r="107" spans="2:19" x14ac:dyDescent="0.25">
      <c r="B107" s="315" t="s">
        <v>316</v>
      </c>
      <c r="C107" t="s">
        <v>2225</v>
      </c>
      <c r="D107" t="s">
        <v>598</v>
      </c>
      <c r="E107" s="37"/>
      <c r="F107" s="316"/>
      <c r="K107" s="316"/>
      <c r="L107" s="316"/>
      <c r="M107" s="316"/>
      <c r="N107" s="316"/>
      <c r="O107" s="316"/>
      <c r="P107" s="223">
        <f>SUMPRODUCT(CLIN1_Material11[[#This Row],[Quantity
2021]:[Quantity
2025]],CLIN1_Material11[[#This Row],[Unit cost
2021]:[Unit cost
2025]])</f>
        <v>0</v>
      </c>
      <c r="Q107" s="166">
        <f>CLIN1_Material11[[#This Row],[Extended cost]]*$V$2</f>
        <v>0</v>
      </c>
      <c r="R107" s="7">
        <f>CLIN1_Material11[[#This Row],[Extended cost]]+CLIN1_Material11[[#This Row],[Profit]]</f>
        <v>0</v>
      </c>
      <c r="S107" s="7"/>
    </row>
    <row r="108" spans="2:19" x14ac:dyDescent="0.25">
      <c r="B108" s="315" t="s">
        <v>319</v>
      </c>
      <c r="C108" t="s">
        <v>2225</v>
      </c>
      <c r="D108" t="s">
        <v>598</v>
      </c>
      <c r="E108" s="37"/>
      <c r="F108" s="316"/>
      <c r="K108" s="316"/>
      <c r="L108" s="316"/>
      <c r="M108" s="316"/>
      <c r="N108" s="316"/>
      <c r="O108" s="316"/>
      <c r="P108" s="223">
        <f>SUMPRODUCT(CLIN1_Material11[[#This Row],[Quantity
2021]:[Quantity
2025]],CLIN1_Material11[[#This Row],[Unit cost
2021]:[Unit cost
2025]])</f>
        <v>0</v>
      </c>
      <c r="Q108" s="166">
        <f>CLIN1_Material11[[#This Row],[Extended cost]]*$V$2</f>
        <v>0</v>
      </c>
      <c r="R108" s="7">
        <f>CLIN1_Material11[[#This Row],[Extended cost]]+CLIN1_Material11[[#This Row],[Profit]]</f>
        <v>0</v>
      </c>
      <c r="S108" s="7"/>
    </row>
    <row r="109" spans="2:19" x14ac:dyDescent="0.25">
      <c r="B109" s="315" t="s">
        <v>320</v>
      </c>
      <c r="C109" t="s">
        <v>2225</v>
      </c>
      <c r="D109" t="s">
        <v>598</v>
      </c>
      <c r="E109" s="37"/>
      <c r="F109" s="316"/>
      <c r="K109" s="316"/>
      <c r="L109" s="316"/>
      <c r="M109" s="316"/>
      <c r="N109" s="316"/>
      <c r="O109" s="316"/>
      <c r="P109" s="223">
        <f>SUMPRODUCT(CLIN1_Material11[[#This Row],[Quantity
2021]:[Quantity
2025]],CLIN1_Material11[[#This Row],[Unit cost
2021]:[Unit cost
2025]])</f>
        <v>0</v>
      </c>
      <c r="Q109" s="166">
        <f>CLIN1_Material11[[#This Row],[Extended cost]]*$V$2</f>
        <v>0</v>
      </c>
      <c r="R109" s="7">
        <f>CLIN1_Material11[[#This Row],[Extended cost]]+CLIN1_Material11[[#This Row],[Profit]]</f>
        <v>0</v>
      </c>
      <c r="S109" s="7"/>
    </row>
    <row r="110" spans="2:19" x14ac:dyDescent="0.25">
      <c r="B110" s="315" t="s">
        <v>321</v>
      </c>
      <c r="C110" t="s">
        <v>2225</v>
      </c>
      <c r="D110" t="s">
        <v>598</v>
      </c>
      <c r="E110" s="37"/>
      <c r="F110" s="316"/>
      <c r="K110" s="316"/>
      <c r="L110" s="316"/>
      <c r="M110" s="316"/>
      <c r="N110" s="316"/>
      <c r="O110" s="316"/>
      <c r="P110" s="223">
        <f>SUMPRODUCT(CLIN1_Material11[[#This Row],[Quantity
2021]:[Quantity
2025]],CLIN1_Material11[[#This Row],[Unit cost
2021]:[Unit cost
2025]])</f>
        <v>0</v>
      </c>
      <c r="Q110" s="166">
        <f>CLIN1_Material11[[#This Row],[Extended cost]]*$V$2</f>
        <v>0</v>
      </c>
      <c r="R110" s="7">
        <f>CLIN1_Material11[[#This Row],[Extended cost]]+CLIN1_Material11[[#This Row],[Profit]]</f>
        <v>0</v>
      </c>
      <c r="S110" s="7"/>
    </row>
    <row r="111" spans="2:19" x14ac:dyDescent="0.25">
      <c r="B111" s="315" t="s">
        <v>2376</v>
      </c>
      <c r="C111" t="s">
        <v>2225</v>
      </c>
      <c r="D111" t="s">
        <v>598</v>
      </c>
      <c r="E111" s="37"/>
      <c r="F111" s="316"/>
      <c r="K111" s="316"/>
      <c r="L111" s="316"/>
      <c r="M111" s="316"/>
      <c r="N111" s="316"/>
      <c r="O111" s="316"/>
      <c r="P111" s="223">
        <f>SUMPRODUCT(CLIN1_Material11[[#This Row],[Quantity
2021]:[Quantity
2025]],CLIN1_Material11[[#This Row],[Unit cost
2021]:[Unit cost
2025]])</f>
        <v>0</v>
      </c>
      <c r="Q111" s="166">
        <f>CLIN1_Material11[[#This Row],[Extended cost]]*$V$2</f>
        <v>0</v>
      </c>
      <c r="R111" s="7">
        <f>CLIN1_Material11[[#This Row],[Extended cost]]+CLIN1_Material11[[#This Row],[Profit]]</f>
        <v>0</v>
      </c>
      <c r="S111" s="7"/>
    </row>
    <row r="112" spans="2:19" x14ac:dyDescent="0.25">
      <c r="B112" s="315" t="s">
        <v>2377</v>
      </c>
      <c r="C112" t="s">
        <v>2225</v>
      </c>
      <c r="D112" t="s">
        <v>598</v>
      </c>
      <c r="E112" s="37"/>
      <c r="F112" s="316"/>
      <c r="K112" s="316"/>
      <c r="L112" s="316"/>
      <c r="M112" s="316"/>
      <c r="N112" s="316"/>
      <c r="O112" s="316"/>
      <c r="P112" s="223">
        <f>SUMPRODUCT(CLIN1_Material11[[#This Row],[Quantity
2021]:[Quantity
2025]],CLIN1_Material11[[#This Row],[Unit cost
2021]:[Unit cost
2025]])</f>
        <v>0</v>
      </c>
      <c r="Q112" s="166">
        <f>CLIN1_Material11[[#This Row],[Extended cost]]*$V$2</f>
        <v>0</v>
      </c>
      <c r="R112" s="7">
        <f>CLIN1_Material11[[#This Row],[Extended cost]]+CLIN1_Material11[[#This Row],[Profit]]</f>
        <v>0</v>
      </c>
      <c r="S112" s="7"/>
    </row>
    <row r="113" spans="2:19" x14ac:dyDescent="0.25">
      <c r="B113" s="315" t="s">
        <v>326</v>
      </c>
      <c r="C113" t="s">
        <v>2225</v>
      </c>
      <c r="D113" t="s">
        <v>598</v>
      </c>
      <c r="E113" s="37"/>
      <c r="F113" s="316"/>
      <c r="K113" s="316"/>
      <c r="L113" s="316"/>
      <c r="M113" s="316"/>
      <c r="N113" s="316"/>
      <c r="O113" s="316"/>
      <c r="P113" s="223">
        <f>SUMPRODUCT(CLIN1_Material11[[#This Row],[Quantity
2021]:[Quantity
2025]],CLIN1_Material11[[#This Row],[Unit cost
2021]:[Unit cost
2025]])</f>
        <v>0</v>
      </c>
      <c r="Q113" s="166">
        <f>CLIN1_Material11[[#This Row],[Extended cost]]*$V$2</f>
        <v>0</v>
      </c>
      <c r="R113" s="7">
        <f>CLIN1_Material11[[#This Row],[Extended cost]]+CLIN1_Material11[[#This Row],[Profit]]</f>
        <v>0</v>
      </c>
      <c r="S113" s="7"/>
    </row>
    <row r="114" spans="2:19" x14ac:dyDescent="0.25">
      <c r="B114" s="315" t="s">
        <v>328</v>
      </c>
      <c r="C114" t="s">
        <v>2225</v>
      </c>
      <c r="D114" t="s">
        <v>598</v>
      </c>
      <c r="E114" s="37"/>
      <c r="F114" s="316"/>
      <c r="K114" s="316"/>
      <c r="L114" s="316"/>
      <c r="M114" s="316"/>
      <c r="N114" s="316"/>
      <c r="O114" s="316"/>
      <c r="P114" s="223">
        <f>SUMPRODUCT(CLIN1_Material11[[#This Row],[Quantity
2021]:[Quantity
2025]],CLIN1_Material11[[#This Row],[Unit cost
2021]:[Unit cost
2025]])</f>
        <v>0</v>
      </c>
      <c r="Q114" s="166">
        <f>CLIN1_Material11[[#This Row],[Extended cost]]*$V$2</f>
        <v>0</v>
      </c>
      <c r="R114" s="7">
        <f>CLIN1_Material11[[#This Row],[Extended cost]]+CLIN1_Material11[[#This Row],[Profit]]</f>
        <v>0</v>
      </c>
      <c r="S114" s="7"/>
    </row>
    <row r="115" spans="2:19" x14ac:dyDescent="0.25">
      <c r="B115" s="315" t="s">
        <v>331</v>
      </c>
      <c r="C115" t="s">
        <v>2225</v>
      </c>
      <c r="D115" t="s">
        <v>598</v>
      </c>
      <c r="E115" s="37"/>
      <c r="F115" s="316"/>
      <c r="K115" s="316"/>
      <c r="L115" s="316"/>
      <c r="M115" s="316"/>
      <c r="N115" s="316"/>
      <c r="O115" s="316"/>
      <c r="P115" s="223">
        <f>SUMPRODUCT(CLIN1_Material11[[#This Row],[Quantity
2021]:[Quantity
2025]],CLIN1_Material11[[#This Row],[Unit cost
2021]:[Unit cost
2025]])</f>
        <v>0</v>
      </c>
      <c r="Q115" s="166">
        <f>CLIN1_Material11[[#This Row],[Extended cost]]*$V$2</f>
        <v>0</v>
      </c>
      <c r="R115" s="7">
        <f>CLIN1_Material11[[#This Row],[Extended cost]]+CLIN1_Material11[[#This Row],[Profit]]</f>
        <v>0</v>
      </c>
      <c r="S115" s="7"/>
    </row>
    <row r="116" spans="2:19" x14ac:dyDescent="0.25">
      <c r="B116" s="315" t="s">
        <v>333</v>
      </c>
      <c r="C116" t="s">
        <v>2225</v>
      </c>
      <c r="D116" t="s">
        <v>598</v>
      </c>
      <c r="E116" s="37"/>
      <c r="F116" s="316"/>
      <c r="K116" s="316"/>
      <c r="L116" s="316"/>
      <c r="M116" s="316"/>
      <c r="N116" s="316"/>
      <c r="O116" s="316"/>
      <c r="P116" s="223">
        <f>SUMPRODUCT(CLIN1_Material11[[#This Row],[Quantity
2021]:[Quantity
2025]],CLIN1_Material11[[#This Row],[Unit cost
2021]:[Unit cost
2025]])</f>
        <v>0</v>
      </c>
      <c r="Q116" s="166">
        <f>CLIN1_Material11[[#This Row],[Extended cost]]*$V$2</f>
        <v>0</v>
      </c>
      <c r="R116" s="7">
        <f>CLIN1_Material11[[#This Row],[Extended cost]]+CLIN1_Material11[[#This Row],[Profit]]</f>
        <v>0</v>
      </c>
      <c r="S116" s="7"/>
    </row>
    <row r="117" spans="2:19" x14ac:dyDescent="0.25">
      <c r="B117" s="315" t="s">
        <v>335</v>
      </c>
      <c r="C117" t="s">
        <v>2225</v>
      </c>
      <c r="D117" t="s">
        <v>598</v>
      </c>
      <c r="E117" s="37"/>
      <c r="F117" s="316"/>
      <c r="K117" s="316"/>
      <c r="L117" s="316"/>
      <c r="M117" s="316"/>
      <c r="N117" s="316"/>
      <c r="O117" s="316"/>
      <c r="P117" s="223">
        <f>SUMPRODUCT(CLIN1_Material11[[#This Row],[Quantity
2021]:[Quantity
2025]],CLIN1_Material11[[#This Row],[Unit cost
2021]:[Unit cost
2025]])</f>
        <v>0</v>
      </c>
      <c r="Q117" s="166">
        <f>CLIN1_Material11[[#This Row],[Extended cost]]*$V$2</f>
        <v>0</v>
      </c>
      <c r="R117" s="7">
        <f>CLIN1_Material11[[#This Row],[Extended cost]]+CLIN1_Material11[[#This Row],[Profit]]</f>
        <v>0</v>
      </c>
      <c r="S117" s="7"/>
    </row>
    <row r="118" spans="2:19" x14ac:dyDescent="0.25">
      <c r="B118" s="315" t="s">
        <v>337</v>
      </c>
      <c r="C118" t="s">
        <v>2225</v>
      </c>
      <c r="D118" t="s">
        <v>598</v>
      </c>
      <c r="E118" s="37"/>
      <c r="F118" s="316"/>
      <c r="K118" s="316"/>
      <c r="L118" s="316"/>
      <c r="M118" s="316"/>
      <c r="N118" s="316"/>
      <c r="O118" s="316"/>
      <c r="P118" s="223">
        <f>SUMPRODUCT(CLIN1_Material11[[#This Row],[Quantity
2021]:[Quantity
2025]],CLIN1_Material11[[#This Row],[Unit cost
2021]:[Unit cost
2025]])</f>
        <v>0</v>
      </c>
      <c r="Q118" s="166">
        <f>CLIN1_Material11[[#This Row],[Extended cost]]*$V$2</f>
        <v>0</v>
      </c>
      <c r="R118" s="7">
        <f>CLIN1_Material11[[#This Row],[Extended cost]]+CLIN1_Material11[[#This Row],[Profit]]</f>
        <v>0</v>
      </c>
      <c r="S118" s="7"/>
    </row>
    <row r="119" spans="2:19" x14ac:dyDescent="0.25">
      <c r="B119" s="315" t="s">
        <v>340</v>
      </c>
      <c r="C119" t="s">
        <v>2225</v>
      </c>
      <c r="D119" t="s">
        <v>598</v>
      </c>
      <c r="E119" s="37"/>
      <c r="F119" s="316"/>
      <c r="K119" s="316"/>
      <c r="L119" s="316"/>
      <c r="M119" s="316"/>
      <c r="N119" s="316"/>
      <c r="O119" s="316"/>
      <c r="P119" s="223">
        <f>SUMPRODUCT(CLIN1_Material11[[#This Row],[Quantity
2021]:[Quantity
2025]],CLIN1_Material11[[#This Row],[Unit cost
2021]:[Unit cost
2025]])</f>
        <v>0</v>
      </c>
      <c r="Q119" s="166">
        <f>CLIN1_Material11[[#This Row],[Extended cost]]*$V$2</f>
        <v>0</v>
      </c>
      <c r="R119" s="7">
        <f>CLIN1_Material11[[#This Row],[Extended cost]]+CLIN1_Material11[[#This Row],[Profit]]</f>
        <v>0</v>
      </c>
      <c r="S119" s="7"/>
    </row>
    <row r="120" spans="2:19" x14ac:dyDescent="0.25">
      <c r="B120" s="315" t="s">
        <v>342</v>
      </c>
      <c r="C120" t="s">
        <v>2225</v>
      </c>
      <c r="D120" t="s">
        <v>598</v>
      </c>
      <c r="E120" s="37"/>
      <c r="F120" s="316"/>
      <c r="K120" s="316"/>
      <c r="L120" s="316"/>
      <c r="M120" s="316"/>
      <c r="N120" s="316"/>
      <c r="O120" s="316"/>
      <c r="P120" s="223">
        <f>SUMPRODUCT(CLIN1_Material11[[#This Row],[Quantity
2021]:[Quantity
2025]],CLIN1_Material11[[#This Row],[Unit cost
2021]:[Unit cost
2025]])</f>
        <v>0</v>
      </c>
      <c r="Q120" s="166">
        <f>CLIN1_Material11[[#This Row],[Extended cost]]*$V$2</f>
        <v>0</v>
      </c>
      <c r="R120" s="7">
        <f>CLIN1_Material11[[#This Row],[Extended cost]]+CLIN1_Material11[[#This Row],[Profit]]</f>
        <v>0</v>
      </c>
      <c r="S120" s="7"/>
    </row>
    <row r="121" spans="2:19" x14ac:dyDescent="0.25">
      <c r="B121" s="315" t="s">
        <v>344</v>
      </c>
      <c r="C121" t="s">
        <v>2225</v>
      </c>
      <c r="D121" t="s">
        <v>598</v>
      </c>
      <c r="E121" s="37"/>
      <c r="F121" s="316"/>
      <c r="K121" s="316"/>
      <c r="L121" s="316"/>
      <c r="M121" s="316"/>
      <c r="N121" s="316"/>
      <c r="O121" s="316"/>
      <c r="P121" s="223">
        <f>SUMPRODUCT(CLIN1_Material11[[#This Row],[Quantity
2021]:[Quantity
2025]],CLIN1_Material11[[#This Row],[Unit cost
2021]:[Unit cost
2025]])</f>
        <v>0</v>
      </c>
      <c r="Q121" s="166">
        <f>CLIN1_Material11[[#This Row],[Extended cost]]*$V$2</f>
        <v>0</v>
      </c>
      <c r="R121" s="7">
        <f>CLIN1_Material11[[#This Row],[Extended cost]]+CLIN1_Material11[[#This Row],[Profit]]</f>
        <v>0</v>
      </c>
      <c r="S121" s="7"/>
    </row>
    <row r="122" spans="2:19" x14ac:dyDescent="0.25">
      <c r="B122" s="315" t="s">
        <v>346</v>
      </c>
      <c r="C122" t="s">
        <v>2225</v>
      </c>
      <c r="D122" t="s">
        <v>598</v>
      </c>
      <c r="E122" s="37"/>
      <c r="F122" s="316"/>
      <c r="K122" s="316"/>
      <c r="L122" s="316"/>
      <c r="M122" s="316"/>
      <c r="N122" s="316"/>
      <c r="O122" s="316"/>
      <c r="P122" s="223">
        <f>SUMPRODUCT(CLIN1_Material11[[#This Row],[Quantity
2021]:[Quantity
2025]],CLIN1_Material11[[#This Row],[Unit cost
2021]:[Unit cost
2025]])</f>
        <v>0</v>
      </c>
      <c r="Q122" s="166">
        <f>CLIN1_Material11[[#This Row],[Extended cost]]*$V$2</f>
        <v>0</v>
      </c>
      <c r="R122" s="7">
        <f>CLIN1_Material11[[#This Row],[Extended cost]]+CLIN1_Material11[[#This Row],[Profit]]</f>
        <v>0</v>
      </c>
      <c r="S122" s="7"/>
    </row>
    <row r="123" spans="2:19" x14ac:dyDescent="0.25">
      <c r="B123" s="315">
        <v>7.1</v>
      </c>
      <c r="C123" t="s">
        <v>2225</v>
      </c>
      <c r="D123" t="s">
        <v>598</v>
      </c>
      <c r="E123" s="37"/>
      <c r="F123" s="316"/>
      <c r="K123" s="316"/>
      <c r="L123" s="316"/>
      <c r="M123" s="316"/>
      <c r="N123" s="316"/>
      <c r="O123" s="316"/>
      <c r="P123" s="223">
        <f>SUMPRODUCT(CLIN1_Material11[[#This Row],[Quantity
2021]:[Quantity
2025]],CLIN1_Material11[[#This Row],[Unit cost
2021]:[Unit cost
2025]])</f>
        <v>0</v>
      </c>
      <c r="Q123" s="166">
        <f>CLIN1_Material11[[#This Row],[Extended cost]]*$V$2</f>
        <v>0</v>
      </c>
      <c r="R123" s="7">
        <f>CLIN1_Material11[[#This Row],[Extended cost]]+CLIN1_Material11[[#This Row],[Profit]]</f>
        <v>0</v>
      </c>
      <c r="S123" s="7"/>
    </row>
    <row r="124" spans="2:19" x14ac:dyDescent="0.25">
      <c r="B124" s="315">
        <v>7.2</v>
      </c>
      <c r="C124" t="s">
        <v>2225</v>
      </c>
      <c r="D124" t="s">
        <v>598</v>
      </c>
      <c r="E124" s="37"/>
      <c r="F124" s="316"/>
      <c r="K124" s="316"/>
      <c r="L124" s="316"/>
      <c r="M124" s="316"/>
      <c r="N124" s="316"/>
      <c r="O124" s="316"/>
      <c r="P124" s="223">
        <f>SUMPRODUCT(CLIN1_Material11[[#This Row],[Quantity
2021]:[Quantity
2025]],CLIN1_Material11[[#This Row],[Unit cost
2021]:[Unit cost
2025]])</f>
        <v>0</v>
      </c>
      <c r="Q124" s="166">
        <f>CLIN1_Material11[[#This Row],[Extended cost]]*$V$2</f>
        <v>0</v>
      </c>
      <c r="R124" s="7">
        <f>CLIN1_Material11[[#This Row],[Extended cost]]+CLIN1_Material11[[#This Row],[Profit]]</f>
        <v>0</v>
      </c>
      <c r="S124" s="7"/>
    </row>
    <row r="125" spans="2:19" x14ac:dyDescent="0.25">
      <c r="B125" s="315">
        <v>7.4</v>
      </c>
      <c r="C125" t="s">
        <v>2225</v>
      </c>
      <c r="D125" t="s">
        <v>598</v>
      </c>
      <c r="E125" s="37"/>
      <c r="F125" s="316"/>
      <c r="K125" s="316"/>
      <c r="L125" s="316"/>
      <c r="M125" s="316"/>
      <c r="N125" s="316"/>
      <c r="O125" s="316"/>
      <c r="P125" s="223">
        <f>SUMPRODUCT(CLIN1_Material11[[#This Row],[Quantity
2021]:[Quantity
2025]],CLIN1_Material11[[#This Row],[Unit cost
2021]:[Unit cost
2025]])</f>
        <v>0</v>
      </c>
      <c r="Q125" s="166">
        <f>CLIN1_Material11[[#This Row],[Extended cost]]*$V$2</f>
        <v>0</v>
      </c>
      <c r="R125" s="7">
        <f>CLIN1_Material11[[#This Row],[Extended cost]]+CLIN1_Material11[[#This Row],[Profit]]</f>
        <v>0</v>
      </c>
      <c r="S125" s="7"/>
    </row>
    <row r="126" spans="2:19" x14ac:dyDescent="0.25">
      <c r="B126" s="315">
        <v>7.5</v>
      </c>
      <c r="C126" t="s">
        <v>2225</v>
      </c>
      <c r="D126" t="s">
        <v>598</v>
      </c>
      <c r="E126" s="37"/>
      <c r="F126" s="316"/>
      <c r="K126" s="316"/>
      <c r="L126" s="316"/>
      <c r="M126" s="316"/>
      <c r="N126" s="316"/>
      <c r="O126" s="316"/>
      <c r="P126" s="223">
        <f>SUMPRODUCT(CLIN1_Material11[[#This Row],[Quantity
2021]:[Quantity
2025]],CLIN1_Material11[[#This Row],[Unit cost
2021]:[Unit cost
2025]])</f>
        <v>0</v>
      </c>
      <c r="Q126" s="166">
        <f>CLIN1_Material11[[#This Row],[Extended cost]]*$V$2</f>
        <v>0</v>
      </c>
      <c r="R126" s="7">
        <f>CLIN1_Material11[[#This Row],[Extended cost]]+CLIN1_Material11[[#This Row],[Profit]]</f>
        <v>0</v>
      </c>
      <c r="S126" s="7"/>
    </row>
    <row r="127" spans="2:19" x14ac:dyDescent="0.25">
      <c r="B127" s="315">
        <v>7.6</v>
      </c>
      <c r="C127" t="s">
        <v>2225</v>
      </c>
      <c r="D127" t="s">
        <v>598</v>
      </c>
      <c r="E127" s="37"/>
      <c r="F127" s="316"/>
      <c r="K127" s="316"/>
      <c r="L127" s="316"/>
      <c r="M127" s="316"/>
      <c r="N127" s="316"/>
      <c r="O127" s="316"/>
      <c r="P127" s="223">
        <f>SUMPRODUCT(CLIN1_Material11[[#This Row],[Quantity
2021]:[Quantity
2025]],CLIN1_Material11[[#This Row],[Unit cost
2021]:[Unit cost
2025]])</f>
        <v>0</v>
      </c>
      <c r="Q127" s="166">
        <f>CLIN1_Material11[[#This Row],[Extended cost]]*$V$2</f>
        <v>0</v>
      </c>
      <c r="R127" s="7">
        <f>CLIN1_Material11[[#This Row],[Extended cost]]+CLIN1_Material11[[#This Row],[Profit]]</f>
        <v>0</v>
      </c>
      <c r="S127" s="7"/>
    </row>
    <row r="128" spans="2:19" x14ac:dyDescent="0.25">
      <c r="B128" s="315">
        <v>7.7</v>
      </c>
      <c r="C128" t="s">
        <v>2225</v>
      </c>
      <c r="D128" t="s">
        <v>598</v>
      </c>
      <c r="E128" s="37"/>
      <c r="F128" s="316"/>
      <c r="K128" s="316"/>
      <c r="L128" s="316"/>
      <c r="M128" s="316"/>
      <c r="N128" s="316"/>
      <c r="O128" s="316"/>
      <c r="P128" s="223">
        <f>SUMPRODUCT(CLIN1_Material11[[#This Row],[Quantity
2021]:[Quantity
2025]],CLIN1_Material11[[#This Row],[Unit cost
2021]:[Unit cost
2025]])</f>
        <v>0</v>
      </c>
      <c r="Q128" s="166">
        <f>CLIN1_Material11[[#This Row],[Extended cost]]*$V$2</f>
        <v>0</v>
      </c>
      <c r="R128" s="7">
        <f>CLIN1_Material11[[#This Row],[Extended cost]]+CLIN1_Material11[[#This Row],[Profit]]</f>
        <v>0</v>
      </c>
      <c r="S128" s="7"/>
    </row>
    <row r="129" spans="2:19" x14ac:dyDescent="0.25">
      <c r="B129" s="315">
        <v>7.8</v>
      </c>
      <c r="C129" t="s">
        <v>2225</v>
      </c>
      <c r="D129" t="s">
        <v>598</v>
      </c>
      <c r="E129" s="37"/>
      <c r="F129" s="316"/>
      <c r="K129" s="316"/>
      <c r="L129" s="316"/>
      <c r="M129" s="316"/>
      <c r="N129" s="316"/>
      <c r="O129" s="316"/>
      <c r="P129" s="223">
        <f>SUMPRODUCT(CLIN1_Material11[[#This Row],[Quantity
2021]:[Quantity
2025]],CLIN1_Material11[[#This Row],[Unit cost
2021]:[Unit cost
2025]])</f>
        <v>0</v>
      </c>
      <c r="Q129" s="166">
        <f>CLIN1_Material11[[#This Row],[Extended cost]]*$V$2</f>
        <v>0</v>
      </c>
      <c r="R129" s="7">
        <f>CLIN1_Material11[[#This Row],[Extended cost]]+CLIN1_Material11[[#This Row],[Profit]]</f>
        <v>0</v>
      </c>
      <c r="S129" s="7"/>
    </row>
    <row r="130" spans="2:19" x14ac:dyDescent="0.25">
      <c r="B130" s="315">
        <v>7.9</v>
      </c>
      <c r="C130" t="s">
        <v>2225</v>
      </c>
      <c r="D130" t="s">
        <v>598</v>
      </c>
      <c r="E130" s="37"/>
      <c r="F130" s="316"/>
      <c r="K130" s="316"/>
      <c r="L130" s="316"/>
      <c r="M130" s="316"/>
      <c r="N130" s="316"/>
      <c r="O130" s="316"/>
      <c r="P130" s="223">
        <f>SUMPRODUCT(CLIN1_Material11[[#This Row],[Quantity
2021]:[Quantity
2025]],CLIN1_Material11[[#This Row],[Unit cost
2021]:[Unit cost
2025]])</f>
        <v>0</v>
      </c>
      <c r="Q130" s="166">
        <f>CLIN1_Material11[[#This Row],[Extended cost]]*$V$2</f>
        <v>0</v>
      </c>
      <c r="R130" s="7">
        <f>CLIN1_Material11[[#This Row],[Extended cost]]+CLIN1_Material11[[#This Row],[Profit]]</f>
        <v>0</v>
      </c>
      <c r="S130" s="7"/>
    </row>
    <row r="131" spans="2:19" x14ac:dyDescent="0.25">
      <c r="B131" s="315" t="s">
        <v>957</v>
      </c>
      <c r="C131" t="s">
        <v>2225</v>
      </c>
      <c r="D131" t="s">
        <v>598</v>
      </c>
      <c r="E131" s="37"/>
      <c r="F131" s="316"/>
      <c r="K131" s="316"/>
      <c r="L131" s="316"/>
      <c r="M131" s="316"/>
      <c r="N131" s="316"/>
      <c r="O131" s="316"/>
      <c r="P131" s="223">
        <f>SUMPRODUCT(CLIN1_Material11[[#This Row],[Quantity
2021]:[Quantity
2025]],CLIN1_Material11[[#This Row],[Unit cost
2021]:[Unit cost
2025]])</f>
        <v>0</v>
      </c>
      <c r="Q131" s="166">
        <f>CLIN1_Material11[[#This Row],[Extended cost]]*$V$2</f>
        <v>0</v>
      </c>
      <c r="R131" s="7">
        <f>CLIN1_Material11[[#This Row],[Extended cost]]+CLIN1_Material11[[#This Row],[Profit]]</f>
        <v>0</v>
      </c>
      <c r="S131" s="7"/>
    </row>
    <row r="132" spans="2:19" x14ac:dyDescent="0.25">
      <c r="B132" s="315">
        <v>8.1</v>
      </c>
      <c r="C132" t="s">
        <v>2225</v>
      </c>
      <c r="D132" t="s">
        <v>598</v>
      </c>
      <c r="E132" s="37"/>
      <c r="F132" s="316"/>
      <c r="K132" s="316"/>
      <c r="L132" s="316"/>
      <c r="M132" s="316"/>
      <c r="N132" s="316"/>
      <c r="O132" s="316"/>
      <c r="P132" s="223">
        <f>SUMPRODUCT(CLIN1_Material11[[#This Row],[Quantity
2021]:[Quantity
2025]],CLIN1_Material11[[#This Row],[Unit cost
2021]:[Unit cost
2025]])</f>
        <v>0</v>
      </c>
      <c r="Q132" s="166">
        <f>CLIN1_Material11[[#This Row],[Extended cost]]*$V$2</f>
        <v>0</v>
      </c>
      <c r="R132" s="7">
        <f>CLIN1_Material11[[#This Row],[Extended cost]]+CLIN1_Material11[[#This Row],[Profit]]</f>
        <v>0</v>
      </c>
      <c r="S132" s="7"/>
    </row>
    <row r="133" spans="2:19" x14ac:dyDescent="0.25">
      <c r="B133" s="315" t="s">
        <v>363</v>
      </c>
      <c r="C133" t="s">
        <v>2225</v>
      </c>
      <c r="D133" t="s">
        <v>598</v>
      </c>
      <c r="E133" s="37"/>
      <c r="F133" s="316"/>
      <c r="K133" s="316"/>
      <c r="L133" s="316"/>
      <c r="M133" s="316"/>
      <c r="N133" s="316"/>
      <c r="O133" s="316"/>
      <c r="P133" s="223">
        <f>SUMPRODUCT(CLIN1_Material11[[#This Row],[Quantity
2021]:[Quantity
2025]],CLIN1_Material11[[#This Row],[Unit cost
2021]:[Unit cost
2025]])</f>
        <v>0</v>
      </c>
      <c r="Q133" s="166">
        <f>CLIN1_Material11[[#This Row],[Extended cost]]*$V$2</f>
        <v>0</v>
      </c>
      <c r="R133" s="7">
        <f>CLIN1_Material11[[#This Row],[Extended cost]]+CLIN1_Material11[[#This Row],[Profit]]</f>
        <v>0</v>
      </c>
      <c r="S133" s="7"/>
    </row>
    <row r="134" spans="2:19" x14ac:dyDescent="0.25">
      <c r="B134" s="315" t="s">
        <v>366</v>
      </c>
      <c r="C134" t="s">
        <v>2225</v>
      </c>
      <c r="D134" t="s">
        <v>598</v>
      </c>
      <c r="E134" s="37"/>
      <c r="F134" s="316"/>
      <c r="K134" s="316"/>
      <c r="L134" s="316"/>
      <c r="M134" s="316"/>
      <c r="N134" s="316"/>
      <c r="O134" s="316"/>
      <c r="P134" s="223">
        <f>SUMPRODUCT(CLIN1_Material11[[#This Row],[Quantity
2021]:[Quantity
2025]],CLIN1_Material11[[#This Row],[Unit cost
2021]:[Unit cost
2025]])</f>
        <v>0</v>
      </c>
      <c r="Q134" s="166">
        <f>CLIN1_Material11[[#This Row],[Extended cost]]*$V$2</f>
        <v>0</v>
      </c>
      <c r="R134" s="7">
        <f>CLIN1_Material11[[#This Row],[Extended cost]]+CLIN1_Material11[[#This Row],[Profit]]</f>
        <v>0</v>
      </c>
      <c r="S134" s="7"/>
    </row>
    <row r="135" spans="2:19" x14ac:dyDescent="0.25">
      <c r="B135" s="315" t="s">
        <v>368</v>
      </c>
      <c r="C135" t="s">
        <v>2225</v>
      </c>
      <c r="D135" t="s">
        <v>598</v>
      </c>
      <c r="E135" s="37"/>
      <c r="F135" s="316"/>
      <c r="K135" s="316"/>
      <c r="L135" s="316"/>
      <c r="M135" s="316"/>
      <c r="N135" s="316"/>
      <c r="O135" s="316"/>
      <c r="P135" s="223">
        <f>SUMPRODUCT(CLIN1_Material11[[#This Row],[Quantity
2021]:[Quantity
2025]],CLIN1_Material11[[#This Row],[Unit cost
2021]:[Unit cost
2025]])</f>
        <v>0</v>
      </c>
      <c r="Q135" s="166">
        <f>CLIN1_Material11[[#This Row],[Extended cost]]*$V$2</f>
        <v>0</v>
      </c>
      <c r="R135" s="7">
        <f>CLIN1_Material11[[#This Row],[Extended cost]]+CLIN1_Material11[[#This Row],[Profit]]</f>
        <v>0</v>
      </c>
      <c r="S135" s="7"/>
    </row>
    <row r="136" spans="2:19" x14ac:dyDescent="0.25">
      <c r="B136" s="315" t="s">
        <v>371</v>
      </c>
      <c r="C136" t="s">
        <v>2225</v>
      </c>
      <c r="D136" t="s">
        <v>598</v>
      </c>
      <c r="E136" s="37"/>
      <c r="F136" s="316"/>
      <c r="K136" s="316"/>
      <c r="L136" s="316"/>
      <c r="M136" s="316"/>
      <c r="N136" s="316"/>
      <c r="O136" s="316"/>
      <c r="P136" s="223">
        <f>SUMPRODUCT(CLIN1_Material11[[#This Row],[Quantity
2021]:[Quantity
2025]],CLIN1_Material11[[#This Row],[Unit cost
2021]:[Unit cost
2025]])</f>
        <v>0</v>
      </c>
      <c r="Q136" s="166">
        <f>CLIN1_Material11[[#This Row],[Extended cost]]*$V$2</f>
        <v>0</v>
      </c>
      <c r="R136" s="7">
        <f>CLIN1_Material11[[#This Row],[Extended cost]]+CLIN1_Material11[[#This Row],[Profit]]</f>
        <v>0</v>
      </c>
      <c r="S136" s="7"/>
    </row>
    <row r="137" spans="2:19" x14ac:dyDescent="0.25">
      <c r="B137" s="315" t="s">
        <v>374</v>
      </c>
      <c r="C137" t="s">
        <v>2225</v>
      </c>
      <c r="D137" t="s">
        <v>598</v>
      </c>
      <c r="E137" s="37"/>
      <c r="F137" s="316"/>
      <c r="K137" s="316"/>
      <c r="L137" s="316"/>
      <c r="M137" s="316"/>
      <c r="N137" s="316"/>
      <c r="O137" s="316"/>
      <c r="P137" s="223">
        <f>SUMPRODUCT(CLIN1_Material11[[#This Row],[Quantity
2021]:[Quantity
2025]],CLIN1_Material11[[#This Row],[Unit cost
2021]:[Unit cost
2025]])</f>
        <v>0</v>
      </c>
      <c r="Q137" s="166">
        <f>CLIN1_Material11[[#This Row],[Extended cost]]*$V$2</f>
        <v>0</v>
      </c>
      <c r="R137" s="7">
        <f>CLIN1_Material11[[#This Row],[Extended cost]]+CLIN1_Material11[[#This Row],[Profit]]</f>
        <v>0</v>
      </c>
      <c r="S137" s="7"/>
    </row>
    <row r="138" spans="2:19" x14ac:dyDescent="0.25">
      <c r="B138" s="315" t="s">
        <v>377</v>
      </c>
      <c r="C138" t="s">
        <v>2225</v>
      </c>
      <c r="D138" t="s">
        <v>598</v>
      </c>
      <c r="E138" s="37"/>
      <c r="F138" s="316"/>
      <c r="K138" s="316"/>
      <c r="L138" s="316"/>
      <c r="M138" s="316"/>
      <c r="N138" s="316"/>
      <c r="O138" s="316"/>
      <c r="P138" s="223">
        <f>SUMPRODUCT(CLIN1_Material11[[#This Row],[Quantity
2021]:[Quantity
2025]],CLIN1_Material11[[#This Row],[Unit cost
2021]:[Unit cost
2025]])</f>
        <v>0</v>
      </c>
      <c r="Q138" s="166">
        <f>CLIN1_Material11[[#This Row],[Extended cost]]*$V$2</f>
        <v>0</v>
      </c>
      <c r="R138" s="7">
        <f>CLIN1_Material11[[#This Row],[Extended cost]]+CLIN1_Material11[[#This Row],[Profit]]</f>
        <v>0</v>
      </c>
      <c r="S138" s="7"/>
    </row>
    <row r="139" spans="2:19" x14ac:dyDescent="0.25">
      <c r="B139" s="315" t="s">
        <v>379</v>
      </c>
      <c r="C139" t="s">
        <v>2225</v>
      </c>
      <c r="D139" t="s">
        <v>598</v>
      </c>
      <c r="E139" s="37"/>
      <c r="F139" s="316"/>
      <c r="K139" s="316"/>
      <c r="L139" s="316"/>
      <c r="M139" s="316"/>
      <c r="N139" s="316"/>
      <c r="O139" s="316"/>
      <c r="P139" s="223">
        <f>SUMPRODUCT(CLIN1_Material11[[#This Row],[Quantity
2021]:[Quantity
2025]],CLIN1_Material11[[#This Row],[Unit cost
2021]:[Unit cost
2025]])</f>
        <v>0</v>
      </c>
      <c r="Q139" s="166">
        <f>CLIN1_Material11[[#This Row],[Extended cost]]*$V$2</f>
        <v>0</v>
      </c>
      <c r="R139" s="7">
        <f>CLIN1_Material11[[#This Row],[Extended cost]]+CLIN1_Material11[[#This Row],[Profit]]</f>
        <v>0</v>
      </c>
      <c r="S139" s="7"/>
    </row>
    <row r="140" spans="2:19" x14ac:dyDescent="0.25">
      <c r="B140" s="315" t="s">
        <v>381</v>
      </c>
      <c r="C140" t="s">
        <v>2225</v>
      </c>
      <c r="D140" t="s">
        <v>598</v>
      </c>
      <c r="E140" s="37"/>
      <c r="F140" s="316"/>
      <c r="K140" s="316"/>
      <c r="L140" s="316"/>
      <c r="M140" s="316"/>
      <c r="N140" s="316"/>
      <c r="O140" s="316"/>
      <c r="P140" s="223">
        <f>SUMPRODUCT(CLIN1_Material11[[#This Row],[Quantity
2021]:[Quantity
2025]],CLIN1_Material11[[#This Row],[Unit cost
2021]:[Unit cost
2025]])</f>
        <v>0</v>
      </c>
      <c r="Q140" s="166">
        <f>CLIN1_Material11[[#This Row],[Extended cost]]*$V$2</f>
        <v>0</v>
      </c>
      <c r="R140" s="7">
        <f>CLIN1_Material11[[#This Row],[Extended cost]]+CLIN1_Material11[[#This Row],[Profit]]</f>
        <v>0</v>
      </c>
      <c r="S140" s="7"/>
    </row>
    <row r="141" spans="2:19" x14ac:dyDescent="0.25">
      <c r="B141" s="315" t="s">
        <v>383</v>
      </c>
      <c r="C141" t="s">
        <v>2225</v>
      </c>
      <c r="D141" t="s">
        <v>598</v>
      </c>
      <c r="E141" s="37"/>
      <c r="F141" s="316"/>
      <c r="K141" s="316"/>
      <c r="L141" s="316"/>
      <c r="M141" s="316"/>
      <c r="N141" s="316"/>
      <c r="O141" s="316"/>
      <c r="P141" s="223">
        <f>SUMPRODUCT(CLIN1_Material11[[#This Row],[Quantity
2021]:[Quantity
2025]],CLIN1_Material11[[#This Row],[Unit cost
2021]:[Unit cost
2025]])</f>
        <v>0</v>
      </c>
      <c r="Q141" s="166">
        <f>CLIN1_Material11[[#This Row],[Extended cost]]*$V$2</f>
        <v>0</v>
      </c>
      <c r="R141" s="7">
        <f>CLIN1_Material11[[#This Row],[Extended cost]]+CLIN1_Material11[[#This Row],[Profit]]</f>
        <v>0</v>
      </c>
      <c r="S141" s="7"/>
    </row>
    <row r="142" spans="2:19" x14ac:dyDescent="0.25">
      <c r="B142" s="315" t="s">
        <v>385</v>
      </c>
      <c r="C142" t="s">
        <v>2225</v>
      </c>
      <c r="D142" t="s">
        <v>598</v>
      </c>
      <c r="E142" s="37"/>
      <c r="F142" s="316"/>
      <c r="K142" s="316"/>
      <c r="L142" s="316"/>
      <c r="M142" s="316"/>
      <c r="N142" s="316"/>
      <c r="O142" s="316"/>
      <c r="P142" s="223">
        <f>SUMPRODUCT(CLIN1_Material11[[#This Row],[Quantity
2021]:[Quantity
2025]],CLIN1_Material11[[#This Row],[Unit cost
2021]:[Unit cost
2025]])</f>
        <v>0</v>
      </c>
      <c r="Q142" s="166">
        <f>CLIN1_Material11[[#This Row],[Extended cost]]*$V$2</f>
        <v>0</v>
      </c>
      <c r="R142" s="7">
        <f>CLIN1_Material11[[#This Row],[Extended cost]]+CLIN1_Material11[[#This Row],[Profit]]</f>
        <v>0</v>
      </c>
      <c r="S142" s="7"/>
    </row>
    <row r="143" spans="2:19" x14ac:dyDescent="0.25">
      <c r="B143" s="315" t="s">
        <v>388</v>
      </c>
      <c r="C143" t="s">
        <v>2225</v>
      </c>
      <c r="D143" t="s">
        <v>598</v>
      </c>
      <c r="E143" s="37"/>
      <c r="F143" s="316"/>
      <c r="K143" s="316"/>
      <c r="L143" s="316"/>
      <c r="M143" s="316"/>
      <c r="N143" s="316"/>
      <c r="O143" s="316"/>
      <c r="P143" s="223">
        <f>SUMPRODUCT(CLIN1_Material11[[#This Row],[Quantity
2021]:[Quantity
2025]],CLIN1_Material11[[#This Row],[Unit cost
2021]:[Unit cost
2025]])</f>
        <v>0</v>
      </c>
      <c r="Q143" s="166">
        <f>CLIN1_Material11[[#This Row],[Extended cost]]*$V$2</f>
        <v>0</v>
      </c>
      <c r="R143" s="7">
        <f>CLIN1_Material11[[#This Row],[Extended cost]]+CLIN1_Material11[[#This Row],[Profit]]</f>
        <v>0</v>
      </c>
      <c r="S143" s="7"/>
    </row>
    <row r="144" spans="2:19" x14ac:dyDescent="0.25">
      <c r="B144" s="315" t="s">
        <v>393</v>
      </c>
      <c r="C144" t="s">
        <v>2225</v>
      </c>
      <c r="D144" t="s">
        <v>598</v>
      </c>
      <c r="E144" s="37"/>
      <c r="F144" s="316"/>
      <c r="K144" s="316"/>
      <c r="L144" s="316"/>
      <c r="M144" s="316"/>
      <c r="N144" s="316"/>
      <c r="O144" s="316"/>
      <c r="P144" s="223">
        <f>SUMPRODUCT(CLIN1_Material11[[#This Row],[Quantity
2021]:[Quantity
2025]],CLIN1_Material11[[#This Row],[Unit cost
2021]:[Unit cost
2025]])</f>
        <v>0</v>
      </c>
      <c r="Q144" s="166">
        <f>CLIN1_Material11[[#This Row],[Extended cost]]*$V$2</f>
        <v>0</v>
      </c>
      <c r="R144" s="7">
        <f>CLIN1_Material11[[#This Row],[Extended cost]]+CLIN1_Material11[[#This Row],[Profit]]</f>
        <v>0</v>
      </c>
      <c r="S144" s="7"/>
    </row>
    <row r="145" spans="2:19" x14ac:dyDescent="0.25">
      <c r="B145" s="315" t="s">
        <v>394</v>
      </c>
      <c r="C145" t="s">
        <v>2225</v>
      </c>
      <c r="D145" t="s">
        <v>598</v>
      </c>
      <c r="E145" s="37"/>
      <c r="F145" s="316"/>
      <c r="K145" s="316"/>
      <c r="L145" s="316"/>
      <c r="M145" s="316"/>
      <c r="N145" s="316"/>
      <c r="O145" s="316"/>
      <c r="P145" s="223">
        <f>SUMPRODUCT(CLIN1_Material11[[#This Row],[Quantity
2021]:[Quantity
2025]],CLIN1_Material11[[#This Row],[Unit cost
2021]:[Unit cost
2025]])</f>
        <v>0</v>
      </c>
      <c r="Q145" s="166">
        <f>CLIN1_Material11[[#This Row],[Extended cost]]*$V$2</f>
        <v>0</v>
      </c>
      <c r="R145" s="7">
        <f>CLIN1_Material11[[#This Row],[Extended cost]]+CLIN1_Material11[[#This Row],[Profit]]</f>
        <v>0</v>
      </c>
      <c r="S145" s="7"/>
    </row>
    <row r="146" spans="2:19" x14ac:dyDescent="0.25">
      <c r="B146" s="315" t="s">
        <v>2254</v>
      </c>
      <c r="C146" t="s">
        <v>2225</v>
      </c>
      <c r="D146" t="s">
        <v>598</v>
      </c>
      <c r="E146" s="37"/>
      <c r="F146" s="316"/>
      <c r="K146" s="316"/>
      <c r="L146" s="316"/>
      <c r="M146" s="316"/>
      <c r="N146" s="316"/>
      <c r="O146" s="316"/>
      <c r="P146" s="223">
        <f>SUMPRODUCT(CLIN1_Material11[[#This Row],[Quantity
2021]:[Quantity
2025]],CLIN1_Material11[[#This Row],[Unit cost
2021]:[Unit cost
2025]])</f>
        <v>0</v>
      </c>
      <c r="Q146" s="166">
        <f>CLIN1_Material11[[#This Row],[Extended cost]]*$V$2</f>
        <v>0</v>
      </c>
      <c r="R146" s="7">
        <f>CLIN1_Material11[[#This Row],[Extended cost]]+CLIN1_Material11[[#This Row],[Profit]]</f>
        <v>0</v>
      </c>
      <c r="S146" s="7"/>
    </row>
    <row r="147" spans="2:19" x14ac:dyDescent="0.25">
      <c r="B147" s="315" t="s">
        <v>396</v>
      </c>
      <c r="C147" t="s">
        <v>2225</v>
      </c>
      <c r="D147" t="s">
        <v>598</v>
      </c>
      <c r="E147" s="37"/>
      <c r="F147" s="316"/>
      <c r="K147" s="316"/>
      <c r="L147" s="316"/>
      <c r="M147" s="316"/>
      <c r="N147" s="316"/>
      <c r="O147" s="316"/>
      <c r="P147" s="223">
        <f>SUMPRODUCT(CLIN1_Material11[[#This Row],[Quantity
2021]:[Quantity
2025]],CLIN1_Material11[[#This Row],[Unit cost
2021]:[Unit cost
2025]])</f>
        <v>0</v>
      </c>
      <c r="Q147" s="166">
        <f>CLIN1_Material11[[#This Row],[Extended cost]]*$V$2</f>
        <v>0</v>
      </c>
      <c r="R147" s="7">
        <f>CLIN1_Material11[[#This Row],[Extended cost]]+CLIN1_Material11[[#This Row],[Profit]]</f>
        <v>0</v>
      </c>
      <c r="S147" s="7"/>
    </row>
    <row r="148" spans="2:19" x14ac:dyDescent="0.25">
      <c r="B148" s="315" t="s">
        <v>397</v>
      </c>
      <c r="C148" t="s">
        <v>2225</v>
      </c>
      <c r="D148" t="s">
        <v>598</v>
      </c>
      <c r="E148" s="37"/>
      <c r="F148" s="316"/>
      <c r="K148" s="316"/>
      <c r="L148" s="316"/>
      <c r="M148" s="316"/>
      <c r="N148" s="316"/>
      <c r="O148" s="316"/>
      <c r="P148" s="223">
        <f>SUMPRODUCT(CLIN1_Material11[[#This Row],[Quantity
2021]:[Quantity
2025]],CLIN1_Material11[[#This Row],[Unit cost
2021]:[Unit cost
2025]])</f>
        <v>0</v>
      </c>
      <c r="Q148" s="166">
        <f>CLIN1_Material11[[#This Row],[Extended cost]]*$V$2</f>
        <v>0</v>
      </c>
      <c r="R148" s="7">
        <f>CLIN1_Material11[[#This Row],[Extended cost]]+CLIN1_Material11[[#This Row],[Profit]]</f>
        <v>0</v>
      </c>
      <c r="S148" s="7"/>
    </row>
    <row r="149" spans="2:19" x14ac:dyDescent="0.25">
      <c r="B149" s="315" t="s">
        <v>2317</v>
      </c>
      <c r="C149" t="s">
        <v>2225</v>
      </c>
      <c r="D149" t="s">
        <v>598</v>
      </c>
      <c r="E149" s="37"/>
      <c r="F149" s="316"/>
      <c r="K149" s="316"/>
      <c r="L149" s="316"/>
      <c r="M149" s="316"/>
      <c r="N149" s="316"/>
      <c r="O149" s="316"/>
      <c r="P149" s="223">
        <f>SUMPRODUCT(CLIN1_Material11[[#This Row],[Quantity
2021]:[Quantity
2025]],CLIN1_Material11[[#This Row],[Unit cost
2021]:[Unit cost
2025]])</f>
        <v>0</v>
      </c>
      <c r="Q149" s="166">
        <f>CLIN1_Material11[[#This Row],[Extended cost]]*$V$2</f>
        <v>0</v>
      </c>
      <c r="R149" s="7">
        <f>CLIN1_Material11[[#This Row],[Extended cost]]+CLIN1_Material11[[#This Row],[Profit]]</f>
        <v>0</v>
      </c>
      <c r="S149" s="7"/>
    </row>
    <row r="150" spans="2:19" x14ac:dyDescent="0.25">
      <c r="B150" s="315" t="s">
        <v>2318</v>
      </c>
      <c r="C150" t="s">
        <v>2225</v>
      </c>
      <c r="D150" t="s">
        <v>598</v>
      </c>
      <c r="E150" s="37"/>
      <c r="F150" s="316"/>
      <c r="K150" s="316"/>
      <c r="L150" s="316"/>
      <c r="M150" s="316"/>
      <c r="N150" s="316"/>
      <c r="O150" s="316"/>
      <c r="P150" s="223">
        <f>SUMPRODUCT(CLIN1_Material11[[#This Row],[Quantity
2021]:[Quantity
2025]],CLIN1_Material11[[#This Row],[Unit cost
2021]:[Unit cost
2025]])</f>
        <v>0</v>
      </c>
      <c r="Q150" s="166">
        <f>CLIN1_Material11[[#This Row],[Extended cost]]*$V$2</f>
        <v>0</v>
      </c>
      <c r="R150" s="7">
        <f>CLIN1_Material11[[#This Row],[Extended cost]]+CLIN1_Material11[[#This Row],[Profit]]</f>
        <v>0</v>
      </c>
      <c r="S150" s="7"/>
    </row>
    <row r="151" spans="2:19" x14ac:dyDescent="0.25">
      <c r="B151" s="315" t="s">
        <v>2325</v>
      </c>
      <c r="C151" t="s">
        <v>2225</v>
      </c>
      <c r="D151" t="s">
        <v>598</v>
      </c>
      <c r="E151" s="37"/>
      <c r="F151" s="316"/>
      <c r="K151" s="316"/>
      <c r="L151" s="316"/>
      <c r="M151" s="316"/>
      <c r="N151" s="316"/>
      <c r="O151" s="316"/>
      <c r="P151" s="223">
        <f>SUMPRODUCT(CLIN1_Material11[[#This Row],[Quantity
2021]:[Quantity
2025]],CLIN1_Material11[[#This Row],[Unit cost
2021]:[Unit cost
2025]])</f>
        <v>0</v>
      </c>
      <c r="Q151" s="166">
        <f>CLIN1_Material11[[#This Row],[Extended cost]]*$V$2</f>
        <v>0</v>
      </c>
      <c r="R151" s="7">
        <f>CLIN1_Material11[[#This Row],[Extended cost]]+CLIN1_Material11[[#This Row],[Profit]]</f>
        <v>0</v>
      </c>
      <c r="S151" s="7"/>
    </row>
    <row r="152" spans="2:19" x14ac:dyDescent="0.25">
      <c r="B152" s="315" t="s">
        <v>2326</v>
      </c>
      <c r="C152" t="s">
        <v>2225</v>
      </c>
      <c r="D152" t="s">
        <v>598</v>
      </c>
      <c r="E152" s="37"/>
      <c r="F152" s="316"/>
      <c r="K152" s="316"/>
      <c r="L152" s="316"/>
      <c r="M152" s="316"/>
      <c r="N152" s="316"/>
      <c r="O152" s="316"/>
      <c r="P152" s="223">
        <f>SUMPRODUCT(CLIN1_Material11[[#This Row],[Quantity
2021]:[Quantity
2025]],CLIN1_Material11[[#This Row],[Unit cost
2021]:[Unit cost
2025]])</f>
        <v>0</v>
      </c>
      <c r="Q152" s="166">
        <f>CLIN1_Material11[[#This Row],[Extended cost]]*$V$2</f>
        <v>0</v>
      </c>
      <c r="R152" s="7">
        <f>CLIN1_Material11[[#This Row],[Extended cost]]+CLIN1_Material11[[#This Row],[Profit]]</f>
        <v>0</v>
      </c>
      <c r="S152" s="7"/>
    </row>
    <row r="153" spans="2:19" x14ac:dyDescent="0.25">
      <c r="B153" s="315" t="s">
        <v>2327</v>
      </c>
      <c r="C153" t="s">
        <v>2225</v>
      </c>
      <c r="D153" t="s">
        <v>598</v>
      </c>
      <c r="E153" s="37"/>
      <c r="F153" s="316"/>
      <c r="K153" s="316"/>
      <c r="L153" s="316"/>
      <c r="M153" s="316"/>
      <c r="N153" s="316"/>
      <c r="O153" s="316"/>
      <c r="P153" s="223">
        <f>SUMPRODUCT(CLIN1_Material11[[#This Row],[Quantity
2021]:[Quantity
2025]],CLIN1_Material11[[#This Row],[Unit cost
2021]:[Unit cost
2025]])</f>
        <v>0</v>
      </c>
      <c r="Q153" s="166">
        <f>CLIN1_Material11[[#This Row],[Extended cost]]*$V$2</f>
        <v>0</v>
      </c>
      <c r="R153" s="7">
        <f>CLIN1_Material11[[#This Row],[Extended cost]]+CLIN1_Material11[[#This Row],[Profit]]</f>
        <v>0</v>
      </c>
      <c r="S153" s="7"/>
    </row>
    <row r="154" spans="2:19" x14ac:dyDescent="0.25">
      <c r="B154" s="315" t="s">
        <v>2379</v>
      </c>
      <c r="C154" t="s">
        <v>2225</v>
      </c>
      <c r="D154" t="s">
        <v>598</v>
      </c>
      <c r="E154" s="37"/>
      <c r="F154" s="316"/>
      <c r="K154" s="316"/>
      <c r="L154" s="316"/>
      <c r="M154" s="316"/>
      <c r="N154" s="316"/>
      <c r="O154" s="316"/>
      <c r="P154" s="223">
        <f>SUMPRODUCT(CLIN1_Material11[[#This Row],[Quantity
2021]:[Quantity
2025]],CLIN1_Material11[[#This Row],[Unit cost
2021]:[Unit cost
2025]])</f>
        <v>0</v>
      </c>
      <c r="Q154" s="166">
        <f>CLIN1_Material11[[#This Row],[Extended cost]]*$V$2</f>
        <v>0</v>
      </c>
      <c r="R154" s="7">
        <f>CLIN1_Material11[[#This Row],[Extended cost]]+CLIN1_Material11[[#This Row],[Profit]]</f>
        <v>0</v>
      </c>
      <c r="S154" s="7"/>
    </row>
    <row r="155" spans="2:19" x14ac:dyDescent="0.25">
      <c r="B155" s="315" t="s">
        <v>2380</v>
      </c>
      <c r="C155" t="s">
        <v>2225</v>
      </c>
      <c r="D155" t="s">
        <v>598</v>
      </c>
      <c r="E155" s="37"/>
      <c r="F155" s="316"/>
      <c r="K155" s="316"/>
      <c r="L155" s="316"/>
      <c r="M155" s="316"/>
      <c r="N155" s="316"/>
      <c r="O155" s="316"/>
      <c r="P155" s="223">
        <f>SUMPRODUCT(CLIN1_Material11[[#This Row],[Quantity
2021]:[Quantity
2025]],CLIN1_Material11[[#This Row],[Unit cost
2021]:[Unit cost
2025]])</f>
        <v>0</v>
      </c>
      <c r="Q155" s="166">
        <f>CLIN1_Material11[[#This Row],[Extended cost]]*$V$2</f>
        <v>0</v>
      </c>
      <c r="R155" s="7">
        <f>CLIN1_Material11[[#This Row],[Extended cost]]+CLIN1_Material11[[#This Row],[Profit]]</f>
        <v>0</v>
      </c>
      <c r="S155" s="7"/>
    </row>
    <row r="156" spans="2:19" x14ac:dyDescent="0.25">
      <c r="B156" s="315" t="s">
        <v>2381</v>
      </c>
      <c r="C156" t="s">
        <v>2225</v>
      </c>
      <c r="D156" t="s">
        <v>598</v>
      </c>
      <c r="E156" s="37"/>
      <c r="F156" s="316"/>
      <c r="K156" s="316"/>
      <c r="L156" s="316"/>
      <c r="M156" s="316"/>
      <c r="N156" s="316"/>
      <c r="O156" s="316"/>
      <c r="P156" s="223">
        <f>SUMPRODUCT(CLIN1_Material11[[#This Row],[Quantity
2021]:[Quantity
2025]],CLIN1_Material11[[#This Row],[Unit cost
2021]:[Unit cost
2025]])</f>
        <v>0</v>
      </c>
      <c r="Q156" s="166">
        <f>CLIN1_Material11[[#This Row],[Extended cost]]*$V$2</f>
        <v>0</v>
      </c>
      <c r="R156" s="7">
        <f>CLIN1_Material11[[#This Row],[Extended cost]]+CLIN1_Material11[[#This Row],[Profit]]</f>
        <v>0</v>
      </c>
      <c r="S156" s="7"/>
    </row>
    <row r="157" spans="2:19" x14ac:dyDescent="0.25">
      <c r="B157" s="315" t="s">
        <v>2382</v>
      </c>
      <c r="C157" t="s">
        <v>2225</v>
      </c>
      <c r="D157" t="s">
        <v>598</v>
      </c>
      <c r="E157" s="37"/>
      <c r="F157" s="316"/>
      <c r="K157" s="316"/>
      <c r="L157" s="316"/>
      <c r="M157" s="316"/>
      <c r="N157" s="316"/>
      <c r="O157" s="316"/>
      <c r="P157" s="223">
        <f>SUMPRODUCT(CLIN1_Material11[[#This Row],[Quantity
2021]:[Quantity
2025]],CLIN1_Material11[[#This Row],[Unit cost
2021]:[Unit cost
2025]])</f>
        <v>0</v>
      </c>
      <c r="Q157" s="166">
        <f>CLIN1_Material11[[#This Row],[Extended cost]]*$V$2</f>
        <v>0</v>
      </c>
      <c r="R157" s="7">
        <f>CLIN1_Material11[[#This Row],[Extended cost]]+CLIN1_Material11[[#This Row],[Profit]]</f>
        <v>0</v>
      </c>
      <c r="S157" s="7"/>
    </row>
    <row r="158" spans="2:19" x14ac:dyDescent="0.25">
      <c r="B158" s="315" t="s">
        <v>2383</v>
      </c>
      <c r="C158" t="s">
        <v>2225</v>
      </c>
      <c r="D158" t="s">
        <v>598</v>
      </c>
      <c r="E158" s="37"/>
      <c r="F158" s="316"/>
      <c r="K158" s="316"/>
      <c r="L158" s="316"/>
      <c r="M158" s="316"/>
      <c r="N158" s="316"/>
      <c r="O158" s="316"/>
      <c r="P158" s="223">
        <f>SUMPRODUCT(CLIN1_Material11[[#This Row],[Quantity
2021]:[Quantity
2025]],CLIN1_Material11[[#This Row],[Unit cost
2021]:[Unit cost
2025]])</f>
        <v>0</v>
      </c>
      <c r="Q158" s="166">
        <f>CLIN1_Material11[[#This Row],[Extended cost]]*$V$2</f>
        <v>0</v>
      </c>
      <c r="R158" s="7">
        <f>CLIN1_Material11[[#This Row],[Extended cost]]+CLIN1_Material11[[#This Row],[Profit]]</f>
        <v>0</v>
      </c>
      <c r="S158" s="7"/>
    </row>
    <row r="159" spans="2:19" x14ac:dyDescent="0.25">
      <c r="B159" s="315" t="s">
        <v>2384</v>
      </c>
      <c r="C159" t="s">
        <v>2225</v>
      </c>
      <c r="D159" t="s">
        <v>598</v>
      </c>
      <c r="E159" s="37"/>
      <c r="F159" s="316"/>
      <c r="K159" s="316"/>
      <c r="L159" s="316"/>
      <c r="M159" s="316"/>
      <c r="N159" s="316"/>
      <c r="O159" s="316"/>
      <c r="P159" s="223">
        <f>SUMPRODUCT(CLIN1_Material11[[#This Row],[Quantity
2021]:[Quantity
2025]],CLIN1_Material11[[#This Row],[Unit cost
2021]:[Unit cost
2025]])</f>
        <v>0</v>
      </c>
      <c r="Q159" s="166">
        <f>CLIN1_Material11[[#This Row],[Extended cost]]*$V$2</f>
        <v>0</v>
      </c>
      <c r="R159" s="7">
        <f>CLIN1_Material11[[#This Row],[Extended cost]]+CLIN1_Material11[[#This Row],[Profit]]</f>
        <v>0</v>
      </c>
      <c r="S159" s="7"/>
    </row>
    <row r="160" spans="2:19" x14ac:dyDescent="0.25">
      <c r="B160" s="315" t="s">
        <v>399</v>
      </c>
      <c r="C160" t="s">
        <v>2225</v>
      </c>
      <c r="D160" t="s">
        <v>598</v>
      </c>
      <c r="E160" s="37"/>
      <c r="F160" s="316"/>
      <c r="K160" s="316"/>
      <c r="L160" s="316"/>
      <c r="M160" s="316"/>
      <c r="N160" s="316"/>
      <c r="O160" s="316"/>
      <c r="P160" s="223">
        <f>SUMPRODUCT(CLIN1_Material11[[#This Row],[Quantity
2021]:[Quantity
2025]],CLIN1_Material11[[#This Row],[Unit cost
2021]:[Unit cost
2025]])</f>
        <v>0</v>
      </c>
      <c r="Q160" s="166">
        <f>CLIN1_Material11[[#This Row],[Extended cost]]*$V$2</f>
        <v>0</v>
      </c>
      <c r="R160" s="7">
        <f>CLIN1_Material11[[#This Row],[Extended cost]]+CLIN1_Material11[[#This Row],[Profit]]</f>
        <v>0</v>
      </c>
      <c r="S160" s="7"/>
    </row>
    <row r="161" spans="2:19" x14ac:dyDescent="0.25">
      <c r="B161" s="315" t="s">
        <v>402</v>
      </c>
      <c r="C161" t="s">
        <v>2225</v>
      </c>
      <c r="D161" t="s">
        <v>598</v>
      </c>
      <c r="E161" s="37"/>
      <c r="F161" s="316"/>
      <c r="K161" s="316"/>
      <c r="L161" s="316"/>
      <c r="M161" s="316"/>
      <c r="N161" s="316"/>
      <c r="O161" s="316"/>
      <c r="P161" s="223">
        <f>SUMPRODUCT(CLIN1_Material11[[#This Row],[Quantity
2021]:[Quantity
2025]],CLIN1_Material11[[#This Row],[Unit cost
2021]:[Unit cost
2025]])</f>
        <v>0</v>
      </c>
      <c r="Q161" s="166">
        <f>CLIN1_Material11[[#This Row],[Extended cost]]*$V$2</f>
        <v>0</v>
      </c>
      <c r="R161" s="7">
        <f>CLIN1_Material11[[#This Row],[Extended cost]]+CLIN1_Material11[[#This Row],[Profit]]</f>
        <v>0</v>
      </c>
      <c r="S161" s="7"/>
    </row>
    <row r="162" spans="2:19" x14ac:dyDescent="0.25">
      <c r="B162" s="315" t="s">
        <v>405</v>
      </c>
      <c r="C162" t="s">
        <v>2225</v>
      </c>
      <c r="D162" t="s">
        <v>598</v>
      </c>
      <c r="E162" s="37"/>
      <c r="F162" s="316"/>
      <c r="K162" s="316"/>
      <c r="L162" s="316"/>
      <c r="M162" s="316"/>
      <c r="N162" s="316"/>
      <c r="O162" s="316"/>
      <c r="P162" s="223">
        <f>SUMPRODUCT(CLIN1_Material11[[#This Row],[Quantity
2021]:[Quantity
2025]],CLIN1_Material11[[#This Row],[Unit cost
2021]:[Unit cost
2025]])</f>
        <v>0</v>
      </c>
      <c r="Q162" s="166">
        <f>CLIN1_Material11[[#This Row],[Extended cost]]*$V$2</f>
        <v>0</v>
      </c>
      <c r="R162" s="7">
        <f>CLIN1_Material11[[#This Row],[Extended cost]]+CLIN1_Material11[[#This Row],[Profit]]</f>
        <v>0</v>
      </c>
      <c r="S162" s="7"/>
    </row>
    <row r="163" spans="2:19" x14ac:dyDescent="0.25">
      <c r="B163" s="315" t="s">
        <v>408</v>
      </c>
      <c r="C163" t="s">
        <v>2225</v>
      </c>
      <c r="D163" t="s">
        <v>598</v>
      </c>
      <c r="E163" s="37"/>
      <c r="F163" s="316"/>
      <c r="K163" s="316"/>
      <c r="L163" s="316"/>
      <c r="M163" s="316"/>
      <c r="N163" s="316"/>
      <c r="O163" s="316"/>
      <c r="P163" s="223">
        <f>SUMPRODUCT(CLIN1_Material11[[#This Row],[Quantity
2021]:[Quantity
2025]],CLIN1_Material11[[#This Row],[Unit cost
2021]:[Unit cost
2025]])</f>
        <v>0</v>
      </c>
      <c r="Q163" s="166">
        <f>CLIN1_Material11[[#This Row],[Extended cost]]*$V$2</f>
        <v>0</v>
      </c>
      <c r="R163" s="7">
        <f>CLIN1_Material11[[#This Row],[Extended cost]]+CLIN1_Material11[[#This Row],[Profit]]</f>
        <v>0</v>
      </c>
      <c r="S163" s="7"/>
    </row>
    <row r="164" spans="2:19" x14ac:dyDescent="0.25">
      <c r="B164" s="315" t="s">
        <v>410</v>
      </c>
      <c r="C164" t="s">
        <v>2225</v>
      </c>
      <c r="D164" t="s">
        <v>598</v>
      </c>
      <c r="E164" s="37"/>
      <c r="F164" s="316"/>
      <c r="K164" s="316"/>
      <c r="L164" s="316"/>
      <c r="M164" s="316"/>
      <c r="N164" s="316"/>
      <c r="O164" s="316"/>
      <c r="P164" s="223">
        <f>SUMPRODUCT(CLIN1_Material11[[#This Row],[Quantity
2021]:[Quantity
2025]],CLIN1_Material11[[#This Row],[Unit cost
2021]:[Unit cost
2025]])</f>
        <v>0</v>
      </c>
      <c r="Q164" s="166">
        <f>CLIN1_Material11[[#This Row],[Extended cost]]*$V$2</f>
        <v>0</v>
      </c>
      <c r="R164" s="7">
        <f>CLIN1_Material11[[#This Row],[Extended cost]]+CLIN1_Material11[[#This Row],[Profit]]</f>
        <v>0</v>
      </c>
      <c r="S164" s="7"/>
    </row>
    <row r="165" spans="2:19" x14ac:dyDescent="0.25">
      <c r="B165" s="315" t="s">
        <v>412</v>
      </c>
      <c r="C165" t="s">
        <v>2225</v>
      </c>
      <c r="D165" t="s">
        <v>598</v>
      </c>
      <c r="E165" s="37"/>
      <c r="F165" s="316"/>
      <c r="K165" s="316"/>
      <c r="L165" s="316"/>
      <c r="M165" s="316"/>
      <c r="N165" s="316"/>
      <c r="O165" s="316"/>
      <c r="P165" s="223">
        <f>SUMPRODUCT(CLIN1_Material11[[#This Row],[Quantity
2021]:[Quantity
2025]],CLIN1_Material11[[#This Row],[Unit cost
2021]:[Unit cost
2025]])</f>
        <v>0</v>
      </c>
      <c r="Q165" s="166">
        <f>CLIN1_Material11[[#This Row],[Extended cost]]*$V$2</f>
        <v>0</v>
      </c>
      <c r="R165" s="7">
        <f>CLIN1_Material11[[#This Row],[Extended cost]]+CLIN1_Material11[[#This Row],[Profit]]</f>
        <v>0</v>
      </c>
      <c r="S165" s="7"/>
    </row>
    <row r="166" spans="2:19" x14ac:dyDescent="0.25">
      <c r="B166" s="315" t="s">
        <v>2385</v>
      </c>
      <c r="C166" t="s">
        <v>2225</v>
      </c>
      <c r="D166" t="s">
        <v>598</v>
      </c>
      <c r="E166" s="37"/>
      <c r="F166" s="316"/>
      <c r="K166" s="316"/>
      <c r="L166" s="316"/>
      <c r="M166" s="316"/>
      <c r="N166" s="316"/>
      <c r="O166" s="316"/>
      <c r="P166" s="223">
        <f>SUMPRODUCT(CLIN1_Material11[[#This Row],[Quantity
2021]:[Quantity
2025]],CLIN1_Material11[[#This Row],[Unit cost
2021]:[Unit cost
2025]])</f>
        <v>0</v>
      </c>
      <c r="Q166" s="166">
        <f>CLIN1_Material11[[#This Row],[Extended cost]]*$V$2</f>
        <v>0</v>
      </c>
      <c r="R166" s="7">
        <f>CLIN1_Material11[[#This Row],[Extended cost]]+CLIN1_Material11[[#This Row],[Profit]]</f>
        <v>0</v>
      </c>
      <c r="S166" s="7"/>
    </row>
    <row r="167" spans="2:19" x14ac:dyDescent="0.25">
      <c r="B167" s="315" t="s">
        <v>2386</v>
      </c>
      <c r="C167" t="s">
        <v>2225</v>
      </c>
      <c r="D167" t="s">
        <v>598</v>
      </c>
      <c r="E167" s="37"/>
      <c r="F167" s="316"/>
      <c r="K167" s="316"/>
      <c r="L167" s="316"/>
      <c r="M167" s="316"/>
      <c r="N167" s="316"/>
      <c r="O167" s="316"/>
      <c r="P167" s="223">
        <f>SUMPRODUCT(CLIN1_Material11[[#This Row],[Quantity
2021]:[Quantity
2025]],CLIN1_Material11[[#This Row],[Unit cost
2021]:[Unit cost
2025]])</f>
        <v>0</v>
      </c>
      <c r="Q167" s="166">
        <f>CLIN1_Material11[[#This Row],[Extended cost]]*$V$2</f>
        <v>0</v>
      </c>
      <c r="R167" s="7">
        <f>CLIN1_Material11[[#This Row],[Extended cost]]+CLIN1_Material11[[#This Row],[Profit]]</f>
        <v>0</v>
      </c>
      <c r="S167" s="7"/>
    </row>
    <row r="168" spans="2:19" x14ac:dyDescent="0.25">
      <c r="B168" s="315" t="s">
        <v>2387</v>
      </c>
      <c r="C168" t="s">
        <v>2225</v>
      </c>
      <c r="D168" t="s">
        <v>598</v>
      </c>
      <c r="E168" s="37"/>
      <c r="F168" s="316"/>
      <c r="K168" s="316"/>
      <c r="L168" s="316"/>
      <c r="M168" s="316"/>
      <c r="N168" s="316"/>
      <c r="O168" s="316"/>
      <c r="P168" s="223">
        <f>SUMPRODUCT(CLIN1_Material11[[#This Row],[Quantity
2021]:[Quantity
2025]],CLIN1_Material11[[#This Row],[Unit cost
2021]:[Unit cost
2025]])</f>
        <v>0</v>
      </c>
      <c r="Q168" s="166">
        <f>CLIN1_Material11[[#This Row],[Extended cost]]*$V$2</f>
        <v>0</v>
      </c>
      <c r="R168" s="7">
        <f>CLIN1_Material11[[#This Row],[Extended cost]]+CLIN1_Material11[[#This Row],[Profit]]</f>
        <v>0</v>
      </c>
      <c r="S168" s="7"/>
    </row>
    <row r="169" spans="2:19" x14ac:dyDescent="0.25">
      <c r="B169" s="315" t="s">
        <v>2388</v>
      </c>
      <c r="C169" t="s">
        <v>2225</v>
      </c>
      <c r="D169" t="s">
        <v>598</v>
      </c>
      <c r="E169" s="37"/>
      <c r="F169" s="316"/>
      <c r="K169" s="316"/>
      <c r="L169" s="316"/>
      <c r="M169" s="316"/>
      <c r="N169" s="316"/>
      <c r="O169" s="316"/>
      <c r="P169" s="223">
        <f>SUMPRODUCT(CLIN1_Material11[[#This Row],[Quantity
2021]:[Quantity
2025]],CLIN1_Material11[[#This Row],[Unit cost
2021]:[Unit cost
2025]])</f>
        <v>0</v>
      </c>
      <c r="Q169" s="166">
        <f>CLIN1_Material11[[#This Row],[Extended cost]]*$V$2</f>
        <v>0</v>
      </c>
      <c r="R169" s="7">
        <f>CLIN1_Material11[[#This Row],[Extended cost]]+CLIN1_Material11[[#This Row],[Profit]]</f>
        <v>0</v>
      </c>
      <c r="S169" s="7"/>
    </row>
    <row r="170" spans="2:19" x14ac:dyDescent="0.25">
      <c r="B170" s="315" t="s">
        <v>2389</v>
      </c>
      <c r="C170" t="s">
        <v>2225</v>
      </c>
      <c r="D170" t="s">
        <v>598</v>
      </c>
      <c r="E170" s="37"/>
      <c r="F170" s="316"/>
      <c r="K170" s="316"/>
      <c r="L170" s="316"/>
      <c r="M170" s="316"/>
      <c r="N170" s="316"/>
      <c r="O170" s="316"/>
      <c r="P170" s="223">
        <f>SUMPRODUCT(CLIN1_Material11[[#This Row],[Quantity
2021]:[Quantity
2025]],CLIN1_Material11[[#This Row],[Unit cost
2021]:[Unit cost
2025]])</f>
        <v>0</v>
      </c>
      <c r="Q170" s="166">
        <f>CLIN1_Material11[[#This Row],[Extended cost]]*$V$2</f>
        <v>0</v>
      </c>
      <c r="R170" s="7">
        <f>CLIN1_Material11[[#This Row],[Extended cost]]+CLIN1_Material11[[#This Row],[Profit]]</f>
        <v>0</v>
      </c>
      <c r="S170" s="7"/>
    </row>
    <row r="171" spans="2:19" x14ac:dyDescent="0.25">
      <c r="B171" s="315" t="s">
        <v>2390</v>
      </c>
      <c r="C171" t="s">
        <v>2225</v>
      </c>
      <c r="D171" t="s">
        <v>598</v>
      </c>
      <c r="E171" s="37"/>
      <c r="F171" s="316"/>
      <c r="K171" s="316"/>
      <c r="L171" s="316"/>
      <c r="M171" s="316"/>
      <c r="N171" s="316"/>
      <c r="O171" s="316"/>
      <c r="P171" s="223">
        <f>SUMPRODUCT(CLIN1_Material11[[#This Row],[Quantity
2021]:[Quantity
2025]],CLIN1_Material11[[#This Row],[Unit cost
2021]:[Unit cost
2025]])</f>
        <v>0</v>
      </c>
      <c r="Q171" s="166">
        <f>CLIN1_Material11[[#This Row],[Extended cost]]*$V$2</f>
        <v>0</v>
      </c>
      <c r="R171" s="7">
        <f>CLIN1_Material11[[#This Row],[Extended cost]]+CLIN1_Material11[[#This Row],[Profit]]</f>
        <v>0</v>
      </c>
      <c r="S171" s="7"/>
    </row>
    <row r="172" spans="2:19" x14ac:dyDescent="0.25">
      <c r="B172" s="315" t="s">
        <v>415</v>
      </c>
      <c r="C172" t="s">
        <v>2225</v>
      </c>
      <c r="D172" t="s">
        <v>598</v>
      </c>
      <c r="E172" s="37"/>
      <c r="F172" s="316"/>
      <c r="K172" s="316"/>
      <c r="L172" s="316"/>
      <c r="M172" s="316"/>
      <c r="N172" s="316"/>
      <c r="O172" s="316"/>
      <c r="P172" s="223">
        <f>SUMPRODUCT(CLIN1_Material11[[#This Row],[Quantity
2021]:[Quantity
2025]],CLIN1_Material11[[#This Row],[Unit cost
2021]:[Unit cost
2025]])</f>
        <v>0</v>
      </c>
      <c r="Q172" s="166">
        <f>CLIN1_Material11[[#This Row],[Extended cost]]*$V$2</f>
        <v>0</v>
      </c>
      <c r="R172" s="7">
        <f>CLIN1_Material11[[#This Row],[Extended cost]]+CLIN1_Material11[[#This Row],[Profit]]</f>
        <v>0</v>
      </c>
      <c r="S172" s="7"/>
    </row>
    <row r="173" spans="2:19" x14ac:dyDescent="0.25">
      <c r="B173" s="315" t="s">
        <v>416</v>
      </c>
      <c r="C173" t="s">
        <v>2225</v>
      </c>
      <c r="D173" t="s">
        <v>598</v>
      </c>
      <c r="E173" s="37"/>
      <c r="F173" s="316"/>
      <c r="K173" s="316"/>
      <c r="L173" s="316"/>
      <c r="M173" s="316"/>
      <c r="N173" s="316"/>
      <c r="O173" s="316"/>
      <c r="P173" s="223">
        <f>SUMPRODUCT(CLIN1_Material11[[#This Row],[Quantity
2021]:[Quantity
2025]],CLIN1_Material11[[#This Row],[Unit cost
2021]:[Unit cost
2025]])</f>
        <v>0</v>
      </c>
      <c r="Q173" s="166">
        <f>CLIN1_Material11[[#This Row],[Extended cost]]*$V$2</f>
        <v>0</v>
      </c>
      <c r="R173" s="7">
        <f>CLIN1_Material11[[#This Row],[Extended cost]]+CLIN1_Material11[[#This Row],[Profit]]</f>
        <v>0</v>
      </c>
      <c r="S173" s="7"/>
    </row>
    <row r="174" spans="2:19" x14ac:dyDescent="0.25">
      <c r="B174" s="315" t="s">
        <v>418</v>
      </c>
      <c r="C174" t="s">
        <v>2225</v>
      </c>
      <c r="D174" t="s">
        <v>598</v>
      </c>
      <c r="E174" s="37"/>
      <c r="F174" s="316"/>
      <c r="K174" s="316"/>
      <c r="L174" s="316"/>
      <c r="M174" s="316"/>
      <c r="N174" s="316"/>
      <c r="O174" s="316"/>
      <c r="P174" s="223">
        <f>SUMPRODUCT(CLIN1_Material11[[#This Row],[Quantity
2021]:[Quantity
2025]],CLIN1_Material11[[#This Row],[Unit cost
2021]:[Unit cost
2025]])</f>
        <v>0</v>
      </c>
      <c r="Q174" s="166">
        <f>CLIN1_Material11[[#This Row],[Extended cost]]*$V$2</f>
        <v>0</v>
      </c>
      <c r="R174" s="7">
        <f>CLIN1_Material11[[#This Row],[Extended cost]]+CLIN1_Material11[[#This Row],[Profit]]</f>
        <v>0</v>
      </c>
      <c r="S174" s="7"/>
    </row>
    <row r="175" spans="2:19" x14ac:dyDescent="0.25">
      <c r="B175" s="315" t="s">
        <v>428</v>
      </c>
      <c r="C175" t="s">
        <v>2225</v>
      </c>
      <c r="D175" t="s">
        <v>598</v>
      </c>
      <c r="E175" s="37"/>
      <c r="F175" s="316"/>
      <c r="K175" s="316"/>
      <c r="L175" s="316"/>
      <c r="M175" s="316"/>
      <c r="N175" s="316"/>
      <c r="O175" s="316"/>
      <c r="P175" s="223">
        <f>SUMPRODUCT(CLIN1_Material11[[#This Row],[Quantity
2021]:[Quantity
2025]],CLIN1_Material11[[#This Row],[Unit cost
2021]:[Unit cost
2025]])</f>
        <v>0</v>
      </c>
      <c r="Q175" s="166">
        <f>CLIN1_Material11[[#This Row],[Extended cost]]*$V$2</f>
        <v>0</v>
      </c>
      <c r="R175" s="7">
        <f>CLIN1_Material11[[#This Row],[Extended cost]]+CLIN1_Material11[[#This Row],[Profit]]</f>
        <v>0</v>
      </c>
      <c r="S175" s="7"/>
    </row>
    <row r="176" spans="2:19" x14ac:dyDescent="0.25">
      <c r="B176" s="315" t="s">
        <v>430</v>
      </c>
      <c r="C176" t="s">
        <v>2225</v>
      </c>
      <c r="D176" t="s">
        <v>598</v>
      </c>
      <c r="E176" s="37"/>
      <c r="F176" s="316"/>
      <c r="K176" s="316"/>
      <c r="L176" s="316"/>
      <c r="M176" s="316"/>
      <c r="N176" s="316"/>
      <c r="O176" s="316"/>
      <c r="P176" s="223">
        <f>SUMPRODUCT(CLIN1_Material11[[#This Row],[Quantity
2021]:[Quantity
2025]],CLIN1_Material11[[#This Row],[Unit cost
2021]:[Unit cost
2025]])</f>
        <v>0</v>
      </c>
      <c r="Q176" s="166">
        <f>CLIN1_Material11[[#This Row],[Extended cost]]*$V$2</f>
        <v>0</v>
      </c>
      <c r="R176" s="7">
        <f>CLIN1_Material11[[#This Row],[Extended cost]]+CLIN1_Material11[[#This Row],[Profit]]</f>
        <v>0</v>
      </c>
      <c r="S176" s="7"/>
    </row>
    <row r="177" spans="2:19" x14ac:dyDescent="0.25">
      <c r="B177" s="315" t="s">
        <v>432</v>
      </c>
      <c r="C177" t="s">
        <v>2225</v>
      </c>
      <c r="D177" t="s">
        <v>598</v>
      </c>
      <c r="E177" s="37"/>
      <c r="F177" s="316"/>
      <c r="K177" s="316"/>
      <c r="L177" s="316"/>
      <c r="M177" s="316"/>
      <c r="N177" s="316"/>
      <c r="O177" s="316"/>
      <c r="P177" s="223">
        <f>SUMPRODUCT(CLIN1_Material11[[#This Row],[Quantity
2021]:[Quantity
2025]],CLIN1_Material11[[#This Row],[Unit cost
2021]:[Unit cost
2025]])</f>
        <v>0</v>
      </c>
      <c r="Q177" s="166">
        <f>CLIN1_Material11[[#This Row],[Extended cost]]*$V$2</f>
        <v>0</v>
      </c>
      <c r="R177" s="7">
        <f>CLIN1_Material11[[#This Row],[Extended cost]]+CLIN1_Material11[[#This Row],[Profit]]</f>
        <v>0</v>
      </c>
      <c r="S177" s="7"/>
    </row>
    <row r="178" spans="2:19" x14ac:dyDescent="0.25">
      <c r="B178" s="315" t="s">
        <v>2391</v>
      </c>
      <c r="C178" t="s">
        <v>2225</v>
      </c>
      <c r="D178" t="s">
        <v>598</v>
      </c>
      <c r="E178" s="37"/>
      <c r="F178" s="316"/>
      <c r="K178" s="316"/>
      <c r="L178" s="316"/>
      <c r="M178" s="316"/>
      <c r="N178" s="316"/>
      <c r="O178" s="316"/>
      <c r="P178" s="223">
        <f>SUMPRODUCT(CLIN1_Material11[[#This Row],[Quantity
2021]:[Quantity
2025]],CLIN1_Material11[[#This Row],[Unit cost
2021]:[Unit cost
2025]])</f>
        <v>0</v>
      </c>
      <c r="Q178" s="166">
        <f>CLIN1_Material11[[#This Row],[Extended cost]]*$V$2</f>
        <v>0</v>
      </c>
      <c r="R178" s="7">
        <f>CLIN1_Material11[[#This Row],[Extended cost]]+CLIN1_Material11[[#This Row],[Profit]]</f>
        <v>0</v>
      </c>
      <c r="S178" s="7"/>
    </row>
    <row r="179" spans="2:19" x14ac:dyDescent="0.25">
      <c r="B179" s="315" t="s">
        <v>2392</v>
      </c>
      <c r="C179" t="s">
        <v>2225</v>
      </c>
      <c r="D179" t="s">
        <v>598</v>
      </c>
      <c r="E179" s="37"/>
      <c r="F179" s="316"/>
      <c r="K179" s="316"/>
      <c r="L179" s="316"/>
      <c r="M179" s="316"/>
      <c r="N179" s="316"/>
      <c r="O179" s="316"/>
      <c r="P179" s="223">
        <f>SUMPRODUCT(CLIN1_Material11[[#This Row],[Quantity
2021]:[Quantity
2025]],CLIN1_Material11[[#This Row],[Unit cost
2021]:[Unit cost
2025]])</f>
        <v>0</v>
      </c>
      <c r="Q179" s="166">
        <f>CLIN1_Material11[[#This Row],[Extended cost]]*$V$2</f>
        <v>0</v>
      </c>
      <c r="R179" s="7">
        <f>CLIN1_Material11[[#This Row],[Extended cost]]+CLIN1_Material11[[#This Row],[Profit]]</f>
        <v>0</v>
      </c>
      <c r="S179" s="7"/>
    </row>
    <row r="180" spans="2:19" x14ac:dyDescent="0.25">
      <c r="B180" s="315" t="s">
        <v>2393</v>
      </c>
      <c r="C180" t="s">
        <v>2225</v>
      </c>
      <c r="D180" t="s">
        <v>598</v>
      </c>
      <c r="E180" s="37"/>
      <c r="F180" s="316"/>
      <c r="K180" s="316"/>
      <c r="L180" s="316"/>
      <c r="M180" s="316"/>
      <c r="N180" s="316"/>
      <c r="O180" s="316"/>
      <c r="P180" s="223">
        <f>SUMPRODUCT(CLIN1_Material11[[#This Row],[Quantity
2021]:[Quantity
2025]],CLIN1_Material11[[#This Row],[Unit cost
2021]:[Unit cost
2025]])</f>
        <v>0</v>
      </c>
      <c r="Q180" s="166">
        <f>CLIN1_Material11[[#This Row],[Extended cost]]*$V$2</f>
        <v>0</v>
      </c>
      <c r="R180" s="7">
        <f>CLIN1_Material11[[#This Row],[Extended cost]]+CLIN1_Material11[[#This Row],[Profit]]</f>
        <v>0</v>
      </c>
      <c r="S180" s="7"/>
    </row>
    <row r="181" spans="2:19" x14ac:dyDescent="0.25">
      <c r="B181" s="315" t="s">
        <v>435</v>
      </c>
      <c r="C181" t="s">
        <v>2225</v>
      </c>
      <c r="D181" t="s">
        <v>598</v>
      </c>
      <c r="E181" s="37"/>
      <c r="F181" s="316"/>
      <c r="K181" s="316"/>
      <c r="L181" s="316"/>
      <c r="M181" s="316"/>
      <c r="N181" s="316"/>
      <c r="O181" s="316"/>
      <c r="P181" s="223">
        <f>SUMPRODUCT(CLIN1_Material11[[#This Row],[Quantity
2021]:[Quantity
2025]],CLIN1_Material11[[#This Row],[Unit cost
2021]:[Unit cost
2025]])</f>
        <v>0</v>
      </c>
      <c r="Q181" s="166">
        <f>CLIN1_Material11[[#This Row],[Extended cost]]*$V$2</f>
        <v>0</v>
      </c>
      <c r="R181" s="7">
        <f>CLIN1_Material11[[#This Row],[Extended cost]]+CLIN1_Material11[[#This Row],[Profit]]</f>
        <v>0</v>
      </c>
      <c r="S181" s="7"/>
    </row>
    <row r="182" spans="2:19" x14ac:dyDescent="0.25">
      <c r="B182" s="315" t="s">
        <v>449</v>
      </c>
      <c r="C182" t="s">
        <v>2225</v>
      </c>
      <c r="D182" t="s">
        <v>598</v>
      </c>
      <c r="E182" s="37"/>
      <c r="F182" s="316"/>
      <c r="K182" s="316"/>
      <c r="L182" s="316"/>
      <c r="M182" s="316"/>
      <c r="N182" s="316"/>
      <c r="O182" s="316"/>
      <c r="P182" s="223">
        <f>SUMPRODUCT(CLIN1_Material11[[#This Row],[Quantity
2021]:[Quantity
2025]],CLIN1_Material11[[#This Row],[Unit cost
2021]:[Unit cost
2025]])</f>
        <v>0</v>
      </c>
      <c r="Q182" s="166">
        <f>CLIN1_Material11[[#This Row],[Extended cost]]*$V$2</f>
        <v>0</v>
      </c>
      <c r="R182" s="7">
        <f>CLIN1_Material11[[#This Row],[Extended cost]]+CLIN1_Material11[[#This Row],[Profit]]</f>
        <v>0</v>
      </c>
      <c r="S182" s="7"/>
    </row>
    <row r="183" spans="2:19" x14ac:dyDescent="0.25">
      <c r="B183" s="315" t="s">
        <v>450</v>
      </c>
      <c r="C183" t="s">
        <v>2225</v>
      </c>
      <c r="D183" t="s">
        <v>598</v>
      </c>
      <c r="E183" s="37"/>
      <c r="F183" s="316"/>
      <c r="K183" s="316"/>
      <c r="L183" s="316"/>
      <c r="M183" s="316"/>
      <c r="N183" s="316"/>
      <c r="O183" s="316"/>
      <c r="P183" s="223">
        <f>SUMPRODUCT(CLIN1_Material11[[#This Row],[Quantity
2021]:[Quantity
2025]],CLIN1_Material11[[#This Row],[Unit cost
2021]:[Unit cost
2025]])</f>
        <v>0</v>
      </c>
      <c r="Q183" s="166">
        <f>CLIN1_Material11[[#This Row],[Extended cost]]*$V$2</f>
        <v>0</v>
      </c>
      <c r="R183" s="7">
        <f>CLIN1_Material11[[#This Row],[Extended cost]]+CLIN1_Material11[[#This Row],[Profit]]</f>
        <v>0</v>
      </c>
      <c r="S183" s="7"/>
    </row>
    <row r="184" spans="2:19" x14ac:dyDescent="0.25">
      <c r="B184" s="315" t="s">
        <v>451</v>
      </c>
      <c r="C184" t="s">
        <v>2225</v>
      </c>
      <c r="D184" t="s">
        <v>598</v>
      </c>
      <c r="E184" s="37"/>
      <c r="F184" s="316"/>
      <c r="K184" s="316"/>
      <c r="L184" s="316"/>
      <c r="M184" s="316"/>
      <c r="N184" s="316"/>
      <c r="O184" s="316"/>
      <c r="P184" s="223">
        <f>SUMPRODUCT(CLIN1_Material11[[#This Row],[Quantity
2021]:[Quantity
2025]],CLIN1_Material11[[#This Row],[Unit cost
2021]:[Unit cost
2025]])</f>
        <v>0</v>
      </c>
      <c r="Q184" s="166">
        <f>CLIN1_Material11[[#This Row],[Extended cost]]*$V$2</f>
        <v>0</v>
      </c>
      <c r="R184" s="7">
        <f>CLIN1_Material11[[#This Row],[Extended cost]]+CLIN1_Material11[[#This Row],[Profit]]</f>
        <v>0</v>
      </c>
      <c r="S184" s="7"/>
    </row>
    <row r="185" spans="2:19" x14ac:dyDescent="0.25">
      <c r="B185" s="315" t="s">
        <v>453</v>
      </c>
      <c r="C185" t="s">
        <v>2225</v>
      </c>
      <c r="D185" t="s">
        <v>598</v>
      </c>
      <c r="E185" s="37"/>
      <c r="F185" s="316"/>
      <c r="K185" s="316"/>
      <c r="L185" s="316"/>
      <c r="M185" s="316"/>
      <c r="N185" s="316"/>
      <c r="O185" s="316"/>
      <c r="P185" s="223">
        <f>SUMPRODUCT(CLIN1_Material11[[#This Row],[Quantity
2021]:[Quantity
2025]],CLIN1_Material11[[#This Row],[Unit cost
2021]:[Unit cost
2025]])</f>
        <v>0</v>
      </c>
      <c r="Q185" s="166">
        <f>CLIN1_Material11[[#This Row],[Extended cost]]*$V$2</f>
        <v>0</v>
      </c>
      <c r="R185" s="7">
        <f>CLIN1_Material11[[#This Row],[Extended cost]]+CLIN1_Material11[[#This Row],[Profit]]</f>
        <v>0</v>
      </c>
      <c r="S185" s="7"/>
    </row>
    <row r="186" spans="2:19" x14ac:dyDescent="0.25">
      <c r="B186" s="315" t="s">
        <v>455</v>
      </c>
      <c r="C186" t="s">
        <v>2225</v>
      </c>
      <c r="D186" t="s">
        <v>598</v>
      </c>
      <c r="E186" s="37"/>
      <c r="F186" s="316"/>
      <c r="K186" s="316"/>
      <c r="L186" s="316"/>
      <c r="M186" s="316"/>
      <c r="N186" s="316"/>
      <c r="O186" s="316"/>
      <c r="P186" s="223">
        <f>SUMPRODUCT(CLIN1_Material11[[#This Row],[Quantity
2021]:[Quantity
2025]],CLIN1_Material11[[#This Row],[Unit cost
2021]:[Unit cost
2025]])</f>
        <v>0</v>
      </c>
      <c r="Q186" s="166">
        <f>CLIN1_Material11[[#This Row],[Extended cost]]*$V$2</f>
        <v>0</v>
      </c>
      <c r="R186" s="7">
        <f>CLIN1_Material11[[#This Row],[Extended cost]]+CLIN1_Material11[[#This Row],[Profit]]</f>
        <v>0</v>
      </c>
      <c r="S186" s="7"/>
    </row>
    <row r="187" spans="2:19" x14ac:dyDescent="0.25">
      <c r="B187" s="315" t="s">
        <v>456</v>
      </c>
      <c r="C187" t="s">
        <v>2225</v>
      </c>
      <c r="D187" t="s">
        <v>598</v>
      </c>
      <c r="E187" s="37"/>
      <c r="F187" s="316"/>
      <c r="K187" s="316"/>
      <c r="L187" s="316"/>
      <c r="M187" s="316"/>
      <c r="N187" s="316"/>
      <c r="O187" s="316"/>
      <c r="P187" s="223">
        <f>SUMPRODUCT(CLIN1_Material11[[#This Row],[Quantity
2021]:[Quantity
2025]],CLIN1_Material11[[#This Row],[Unit cost
2021]:[Unit cost
2025]])</f>
        <v>0</v>
      </c>
      <c r="Q187" s="166">
        <f>CLIN1_Material11[[#This Row],[Extended cost]]*$V$2</f>
        <v>0</v>
      </c>
      <c r="R187" s="7">
        <f>CLIN1_Material11[[#This Row],[Extended cost]]+CLIN1_Material11[[#This Row],[Profit]]</f>
        <v>0</v>
      </c>
      <c r="S187" s="7"/>
    </row>
    <row r="188" spans="2:19" x14ac:dyDescent="0.25">
      <c r="B188" s="315" t="s">
        <v>459</v>
      </c>
      <c r="C188" t="s">
        <v>2225</v>
      </c>
      <c r="D188" t="s">
        <v>598</v>
      </c>
      <c r="E188" s="37"/>
      <c r="F188" s="316"/>
      <c r="K188" s="316"/>
      <c r="L188" s="316"/>
      <c r="M188" s="316"/>
      <c r="N188" s="316"/>
      <c r="O188" s="316"/>
      <c r="P188" s="223">
        <f>SUMPRODUCT(CLIN1_Material11[[#This Row],[Quantity
2021]:[Quantity
2025]],CLIN1_Material11[[#This Row],[Unit cost
2021]:[Unit cost
2025]])</f>
        <v>0</v>
      </c>
      <c r="Q188" s="166">
        <f>CLIN1_Material11[[#This Row],[Extended cost]]*$V$2</f>
        <v>0</v>
      </c>
      <c r="R188" s="7">
        <f>CLIN1_Material11[[#This Row],[Extended cost]]+CLIN1_Material11[[#This Row],[Profit]]</f>
        <v>0</v>
      </c>
      <c r="S188" s="7"/>
    </row>
    <row r="189" spans="2:19" x14ac:dyDescent="0.25">
      <c r="B189" s="315" t="s">
        <v>460</v>
      </c>
      <c r="C189" t="s">
        <v>2225</v>
      </c>
      <c r="D189" t="s">
        <v>598</v>
      </c>
      <c r="E189" s="37"/>
      <c r="F189" s="316"/>
      <c r="K189" s="316"/>
      <c r="L189" s="316"/>
      <c r="M189" s="316"/>
      <c r="N189" s="316"/>
      <c r="O189" s="316"/>
      <c r="P189" s="223">
        <f>SUMPRODUCT(CLIN1_Material11[[#This Row],[Quantity
2021]:[Quantity
2025]],CLIN1_Material11[[#This Row],[Unit cost
2021]:[Unit cost
2025]])</f>
        <v>0</v>
      </c>
      <c r="Q189" s="166">
        <f>CLIN1_Material11[[#This Row],[Extended cost]]*$V$2</f>
        <v>0</v>
      </c>
      <c r="R189" s="7">
        <f>CLIN1_Material11[[#This Row],[Extended cost]]+CLIN1_Material11[[#This Row],[Profit]]</f>
        <v>0</v>
      </c>
      <c r="S189" s="7"/>
    </row>
    <row r="190" spans="2:19" x14ac:dyDescent="0.25">
      <c r="B190" s="315" t="s">
        <v>461</v>
      </c>
      <c r="C190" t="s">
        <v>2225</v>
      </c>
      <c r="D190" t="s">
        <v>598</v>
      </c>
      <c r="E190" s="37"/>
      <c r="F190" s="316"/>
      <c r="K190" s="316"/>
      <c r="L190" s="316"/>
      <c r="M190" s="316"/>
      <c r="N190" s="316"/>
      <c r="O190" s="316"/>
      <c r="P190" s="223">
        <f>SUMPRODUCT(CLIN1_Material11[[#This Row],[Quantity
2021]:[Quantity
2025]],CLIN1_Material11[[#This Row],[Unit cost
2021]:[Unit cost
2025]])</f>
        <v>0</v>
      </c>
      <c r="Q190" s="166">
        <f>CLIN1_Material11[[#This Row],[Extended cost]]*$V$2</f>
        <v>0</v>
      </c>
      <c r="R190" s="7">
        <f>CLIN1_Material11[[#This Row],[Extended cost]]+CLIN1_Material11[[#This Row],[Profit]]</f>
        <v>0</v>
      </c>
      <c r="S190" s="7"/>
    </row>
    <row r="191" spans="2:19" x14ac:dyDescent="0.25">
      <c r="B191" s="315" t="s">
        <v>467</v>
      </c>
      <c r="C191" t="s">
        <v>2225</v>
      </c>
      <c r="D191" t="s">
        <v>598</v>
      </c>
      <c r="E191" s="37"/>
      <c r="F191" s="316"/>
      <c r="K191" s="316"/>
      <c r="L191" s="316"/>
      <c r="M191" s="316"/>
      <c r="N191" s="316"/>
      <c r="O191" s="316"/>
      <c r="P191" s="223">
        <f>SUMPRODUCT(CLIN1_Material11[[#This Row],[Quantity
2021]:[Quantity
2025]],CLIN1_Material11[[#This Row],[Unit cost
2021]:[Unit cost
2025]])</f>
        <v>0</v>
      </c>
      <c r="Q191" s="166">
        <f>CLIN1_Material11[[#This Row],[Extended cost]]*$V$2</f>
        <v>0</v>
      </c>
      <c r="R191" s="7">
        <f>CLIN1_Material11[[#This Row],[Extended cost]]+CLIN1_Material11[[#This Row],[Profit]]</f>
        <v>0</v>
      </c>
      <c r="S191" s="7"/>
    </row>
    <row r="192" spans="2:19" x14ac:dyDescent="0.25">
      <c r="B192" s="315" t="s">
        <v>2373</v>
      </c>
      <c r="C192" t="s">
        <v>2225</v>
      </c>
      <c r="D192" t="s">
        <v>598</v>
      </c>
      <c r="E192" s="37"/>
      <c r="F192" s="316"/>
      <c r="K192" s="316"/>
      <c r="L192" s="316"/>
      <c r="M192" s="316"/>
      <c r="N192" s="316"/>
      <c r="O192" s="316"/>
      <c r="P192" s="223">
        <f>SUMPRODUCT(CLIN1_Material11[[#This Row],[Quantity
2021]:[Quantity
2025]],CLIN1_Material11[[#This Row],[Unit cost
2021]:[Unit cost
2025]])</f>
        <v>0</v>
      </c>
      <c r="Q192" s="166">
        <f>CLIN1_Material11[[#This Row],[Extended cost]]*$V$2</f>
        <v>0</v>
      </c>
      <c r="R192" s="7">
        <f>CLIN1_Material11[[#This Row],[Extended cost]]+CLIN1_Material11[[#This Row],[Profit]]</f>
        <v>0</v>
      </c>
      <c r="S192" s="7"/>
    </row>
    <row r="193" spans="2:19" x14ac:dyDescent="0.25">
      <c r="B193" s="315" t="s">
        <v>2374</v>
      </c>
      <c r="C193" t="s">
        <v>2225</v>
      </c>
      <c r="D193" t="s">
        <v>598</v>
      </c>
      <c r="E193" s="37"/>
      <c r="F193" s="316"/>
      <c r="K193" s="316"/>
      <c r="L193" s="316"/>
      <c r="M193" s="316"/>
      <c r="N193" s="316"/>
      <c r="O193" s="316"/>
      <c r="P193" s="223">
        <f>SUMPRODUCT(CLIN1_Material11[[#This Row],[Quantity
2021]:[Quantity
2025]],CLIN1_Material11[[#This Row],[Unit cost
2021]:[Unit cost
2025]])</f>
        <v>0</v>
      </c>
      <c r="Q193" s="166">
        <f>CLIN1_Material11[[#This Row],[Extended cost]]*$V$2</f>
        <v>0</v>
      </c>
      <c r="R193" s="7">
        <f>CLIN1_Material11[[#This Row],[Extended cost]]+CLIN1_Material11[[#This Row],[Profit]]</f>
        <v>0</v>
      </c>
      <c r="S193" s="7"/>
    </row>
    <row r="194" spans="2:19" x14ac:dyDescent="0.25">
      <c r="B194" s="315" t="s">
        <v>471</v>
      </c>
      <c r="C194" t="s">
        <v>2225</v>
      </c>
      <c r="D194" t="s">
        <v>598</v>
      </c>
      <c r="E194" s="37"/>
      <c r="F194" s="316"/>
      <c r="K194" s="316"/>
      <c r="L194" s="316"/>
      <c r="M194" s="316"/>
      <c r="N194" s="316"/>
      <c r="O194" s="316"/>
      <c r="P194" s="223">
        <f>SUMPRODUCT(CLIN1_Material11[[#This Row],[Quantity
2021]:[Quantity
2025]],CLIN1_Material11[[#This Row],[Unit cost
2021]:[Unit cost
2025]])</f>
        <v>0</v>
      </c>
      <c r="Q194" s="166">
        <f>CLIN1_Material11[[#This Row],[Extended cost]]*$V$2</f>
        <v>0</v>
      </c>
      <c r="R194" s="7">
        <f>CLIN1_Material11[[#This Row],[Extended cost]]+CLIN1_Material11[[#This Row],[Profit]]</f>
        <v>0</v>
      </c>
      <c r="S194" s="7"/>
    </row>
    <row r="195" spans="2:19" x14ac:dyDescent="0.25">
      <c r="B195" s="315" t="s">
        <v>472</v>
      </c>
      <c r="C195" t="s">
        <v>2225</v>
      </c>
      <c r="D195" t="s">
        <v>598</v>
      </c>
      <c r="E195" s="37"/>
      <c r="F195" s="316"/>
      <c r="K195" s="316"/>
      <c r="L195" s="316"/>
      <c r="M195" s="316"/>
      <c r="N195" s="316"/>
      <c r="O195" s="316"/>
      <c r="P195" s="223">
        <f>SUMPRODUCT(CLIN1_Material11[[#This Row],[Quantity
2021]:[Quantity
2025]],CLIN1_Material11[[#This Row],[Unit cost
2021]:[Unit cost
2025]])</f>
        <v>0</v>
      </c>
      <c r="Q195" s="166">
        <f>CLIN1_Material11[[#This Row],[Extended cost]]*$V$2</f>
        <v>0</v>
      </c>
      <c r="R195" s="7">
        <f>CLIN1_Material11[[#This Row],[Extended cost]]+CLIN1_Material11[[#This Row],[Profit]]</f>
        <v>0</v>
      </c>
      <c r="S195" s="7"/>
    </row>
    <row r="196" spans="2:19" x14ac:dyDescent="0.25">
      <c r="B196" s="315" t="s">
        <v>473</v>
      </c>
      <c r="C196" t="s">
        <v>2225</v>
      </c>
      <c r="D196" t="s">
        <v>598</v>
      </c>
      <c r="E196" s="37"/>
      <c r="F196" s="316"/>
      <c r="K196" s="316"/>
      <c r="L196" s="316"/>
      <c r="M196" s="316"/>
      <c r="N196" s="316"/>
      <c r="O196" s="316"/>
      <c r="P196" s="223">
        <f>SUMPRODUCT(CLIN1_Material11[[#This Row],[Quantity
2021]:[Quantity
2025]],CLIN1_Material11[[#This Row],[Unit cost
2021]:[Unit cost
2025]])</f>
        <v>0</v>
      </c>
      <c r="Q196" s="166">
        <f>CLIN1_Material11[[#This Row],[Extended cost]]*$V$2</f>
        <v>0</v>
      </c>
      <c r="R196" s="7">
        <f>CLIN1_Material11[[#This Row],[Extended cost]]+CLIN1_Material11[[#This Row],[Profit]]</f>
        <v>0</v>
      </c>
      <c r="S196" s="7"/>
    </row>
    <row r="197" spans="2:19" x14ac:dyDescent="0.25">
      <c r="B197" s="315" t="s">
        <v>2395</v>
      </c>
      <c r="C197" t="s">
        <v>2225</v>
      </c>
      <c r="D197" t="s">
        <v>598</v>
      </c>
      <c r="E197" s="37"/>
      <c r="F197" s="316"/>
      <c r="K197" s="316"/>
      <c r="L197" s="316"/>
      <c r="M197" s="316"/>
      <c r="N197" s="316"/>
      <c r="O197" s="316"/>
      <c r="P197" s="223">
        <f>SUMPRODUCT(CLIN1_Material11[[#This Row],[Quantity
2021]:[Quantity
2025]],CLIN1_Material11[[#This Row],[Unit cost
2021]:[Unit cost
2025]])</f>
        <v>0</v>
      </c>
      <c r="Q197" s="166">
        <f>CLIN1_Material11[[#This Row],[Extended cost]]*$V$2</f>
        <v>0</v>
      </c>
      <c r="R197" s="7">
        <f>CLIN1_Material11[[#This Row],[Extended cost]]+CLIN1_Material11[[#This Row],[Profit]]</f>
        <v>0</v>
      </c>
      <c r="S197" s="7"/>
    </row>
    <row r="198" spans="2:19" x14ac:dyDescent="0.25">
      <c r="B198" s="315" t="s">
        <v>2396</v>
      </c>
      <c r="C198" t="s">
        <v>2225</v>
      </c>
      <c r="D198" t="s">
        <v>598</v>
      </c>
      <c r="E198" s="37"/>
      <c r="F198" s="316"/>
      <c r="K198" s="316"/>
      <c r="L198" s="316"/>
      <c r="M198" s="316"/>
      <c r="N198" s="316"/>
      <c r="O198" s="316"/>
      <c r="P198" s="223">
        <f>SUMPRODUCT(CLIN1_Material11[[#This Row],[Quantity
2021]:[Quantity
2025]],CLIN1_Material11[[#This Row],[Unit cost
2021]:[Unit cost
2025]])</f>
        <v>0</v>
      </c>
      <c r="Q198" s="166">
        <f>CLIN1_Material11[[#This Row],[Extended cost]]*$V$2</f>
        <v>0</v>
      </c>
      <c r="R198" s="7">
        <f>CLIN1_Material11[[#This Row],[Extended cost]]+CLIN1_Material11[[#This Row],[Profit]]</f>
        <v>0</v>
      </c>
      <c r="S198" s="7"/>
    </row>
    <row r="199" spans="2:19" x14ac:dyDescent="0.25">
      <c r="B199" s="315" t="s">
        <v>2397</v>
      </c>
      <c r="C199" t="s">
        <v>2225</v>
      </c>
      <c r="D199" t="s">
        <v>598</v>
      </c>
      <c r="E199" s="37"/>
      <c r="F199" s="316"/>
      <c r="K199" s="316"/>
      <c r="L199" s="316"/>
      <c r="M199" s="316"/>
      <c r="N199" s="316"/>
      <c r="O199" s="316"/>
      <c r="P199" s="223">
        <f>SUMPRODUCT(CLIN1_Material11[[#This Row],[Quantity
2021]:[Quantity
2025]],CLIN1_Material11[[#This Row],[Unit cost
2021]:[Unit cost
2025]])</f>
        <v>0</v>
      </c>
      <c r="Q199" s="166">
        <f>CLIN1_Material11[[#This Row],[Extended cost]]*$V$2</f>
        <v>0</v>
      </c>
      <c r="R199" s="7">
        <f>CLIN1_Material11[[#This Row],[Extended cost]]+CLIN1_Material11[[#This Row],[Profit]]</f>
        <v>0</v>
      </c>
      <c r="S199" s="7"/>
    </row>
    <row r="200" spans="2:19" x14ac:dyDescent="0.25">
      <c r="B200" s="315" t="s">
        <v>2398</v>
      </c>
      <c r="C200" t="s">
        <v>2225</v>
      </c>
      <c r="D200" t="s">
        <v>598</v>
      </c>
      <c r="E200" s="37"/>
      <c r="F200" s="316"/>
      <c r="K200" s="316"/>
      <c r="L200" s="316"/>
      <c r="M200" s="316"/>
      <c r="N200" s="316"/>
      <c r="O200" s="316"/>
      <c r="P200" s="223">
        <f>SUMPRODUCT(CLIN1_Material11[[#This Row],[Quantity
2021]:[Quantity
2025]],CLIN1_Material11[[#This Row],[Unit cost
2021]:[Unit cost
2025]])</f>
        <v>0</v>
      </c>
      <c r="Q200" s="166">
        <f>CLIN1_Material11[[#This Row],[Extended cost]]*$V$2</f>
        <v>0</v>
      </c>
      <c r="R200" s="7">
        <f>CLIN1_Material11[[#This Row],[Extended cost]]+CLIN1_Material11[[#This Row],[Profit]]</f>
        <v>0</v>
      </c>
      <c r="S200" s="7"/>
    </row>
    <row r="201" spans="2:19" x14ac:dyDescent="0.25">
      <c r="B201" s="315" t="s">
        <v>2399</v>
      </c>
      <c r="C201" t="s">
        <v>2225</v>
      </c>
      <c r="D201" t="s">
        <v>598</v>
      </c>
      <c r="E201" s="37"/>
      <c r="F201" s="316"/>
      <c r="K201" s="316"/>
      <c r="L201" s="316"/>
      <c r="M201" s="316"/>
      <c r="N201" s="316"/>
      <c r="O201" s="316"/>
      <c r="P201" s="223">
        <f>SUMPRODUCT(CLIN1_Material11[[#This Row],[Quantity
2021]:[Quantity
2025]],CLIN1_Material11[[#This Row],[Unit cost
2021]:[Unit cost
2025]])</f>
        <v>0</v>
      </c>
      <c r="Q201" s="166">
        <f>CLIN1_Material11[[#This Row],[Extended cost]]*$V$2</f>
        <v>0</v>
      </c>
      <c r="R201" s="7">
        <f>CLIN1_Material11[[#This Row],[Extended cost]]+CLIN1_Material11[[#This Row],[Profit]]</f>
        <v>0</v>
      </c>
      <c r="S201" s="7"/>
    </row>
    <row r="202" spans="2:19" x14ac:dyDescent="0.25">
      <c r="B202" s="315" t="s">
        <v>2400</v>
      </c>
      <c r="C202" t="s">
        <v>2225</v>
      </c>
      <c r="D202" t="s">
        <v>598</v>
      </c>
      <c r="E202" s="37"/>
      <c r="F202" s="316"/>
      <c r="K202" s="316"/>
      <c r="L202" s="316"/>
      <c r="M202" s="316"/>
      <c r="N202" s="316"/>
      <c r="O202" s="316"/>
      <c r="P202" s="223">
        <f>SUMPRODUCT(CLIN1_Material11[[#This Row],[Quantity
2021]:[Quantity
2025]],CLIN1_Material11[[#This Row],[Unit cost
2021]:[Unit cost
2025]])</f>
        <v>0</v>
      </c>
      <c r="Q202" s="166">
        <f>CLIN1_Material11[[#This Row],[Extended cost]]*$V$2</f>
        <v>0</v>
      </c>
      <c r="R202" s="7">
        <f>CLIN1_Material11[[#This Row],[Extended cost]]+CLIN1_Material11[[#This Row],[Profit]]</f>
        <v>0</v>
      </c>
      <c r="S202" s="7"/>
    </row>
    <row r="203" spans="2:19" x14ac:dyDescent="0.25">
      <c r="B203" s="315" t="s">
        <v>2402</v>
      </c>
      <c r="C203" t="s">
        <v>2225</v>
      </c>
      <c r="D203" t="s">
        <v>598</v>
      </c>
      <c r="E203" s="37"/>
      <c r="F203" s="316"/>
      <c r="K203" s="316"/>
      <c r="L203" s="316"/>
      <c r="M203" s="316"/>
      <c r="N203" s="316"/>
      <c r="O203" s="316"/>
      <c r="P203" s="223">
        <f>SUMPRODUCT(CLIN1_Material11[[#This Row],[Quantity
2021]:[Quantity
2025]],CLIN1_Material11[[#This Row],[Unit cost
2021]:[Unit cost
2025]])</f>
        <v>0</v>
      </c>
      <c r="Q203" s="166">
        <f>CLIN1_Material11[[#This Row],[Extended cost]]*$V$2</f>
        <v>0</v>
      </c>
      <c r="R203" s="7">
        <f>CLIN1_Material11[[#This Row],[Extended cost]]+CLIN1_Material11[[#This Row],[Profit]]</f>
        <v>0</v>
      </c>
      <c r="S203" s="7"/>
    </row>
    <row r="204" spans="2:19" x14ac:dyDescent="0.25">
      <c r="B204" s="315" t="s">
        <v>2403</v>
      </c>
      <c r="C204" t="s">
        <v>2225</v>
      </c>
      <c r="D204" t="s">
        <v>598</v>
      </c>
      <c r="E204" s="37"/>
      <c r="F204" s="316"/>
      <c r="K204" s="316"/>
      <c r="L204" s="316"/>
      <c r="M204" s="316"/>
      <c r="N204" s="316"/>
      <c r="O204" s="316"/>
      <c r="P204" s="223">
        <f>SUMPRODUCT(CLIN1_Material11[[#This Row],[Quantity
2021]:[Quantity
2025]],CLIN1_Material11[[#This Row],[Unit cost
2021]:[Unit cost
2025]])</f>
        <v>0</v>
      </c>
      <c r="Q204" s="166">
        <f>CLIN1_Material11[[#This Row],[Extended cost]]*$V$2</f>
        <v>0</v>
      </c>
      <c r="R204" s="7">
        <f>CLIN1_Material11[[#This Row],[Extended cost]]+CLIN1_Material11[[#This Row],[Profit]]</f>
        <v>0</v>
      </c>
      <c r="S204" s="7"/>
    </row>
    <row r="205" spans="2:19" x14ac:dyDescent="0.25">
      <c r="B205" s="315" t="s">
        <v>2405</v>
      </c>
      <c r="C205" t="s">
        <v>2225</v>
      </c>
      <c r="D205" t="s">
        <v>598</v>
      </c>
      <c r="E205" s="37"/>
      <c r="F205" s="316"/>
      <c r="K205" s="316"/>
      <c r="L205" s="316"/>
      <c r="M205" s="316"/>
      <c r="N205" s="316"/>
      <c r="O205" s="316"/>
      <c r="P205" s="223">
        <f>SUMPRODUCT(CLIN1_Material11[[#This Row],[Quantity
2021]:[Quantity
2025]],CLIN1_Material11[[#This Row],[Unit cost
2021]:[Unit cost
2025]])</f>
        <v>0</v>
      </c>
      <c r="Q205" s="166">
        <f>CLIN1_Material11[[#This Row],[Extended cost]]*$V$2</f>
        <v>0</v>
      </c>
      <c r="R205" s="7">
        <f>CLIN1_Material11[[#This Row],[Extended cost]]+CLIN1_Material11[[#This Row],[Profit]]</f>
        <v>0</v>
      </c>
      <c r="S205" s="7"/>
    </row>
    <row r="206" spans="2:19" x14ac:dyDescent="0.25">
      <c r="B206" s="315" t="s">
        <v>2406</v>
      </c>
      <c r="C206" t="s">
        <v>2225</v>
      </c>
      <c r="D206" t="s">
        <v>598</v>
      </c>
      <c r="E206" s="37"/>
      <c r="F206" s="316"/>
      <c r="K206" s="316"/>
      <c r="L206" s="316"/>
      <c r="M206" s="316"/>
      <c r="N206" s="316"/>
      <c r="O206" s="316"/>
      <c r="P206" s="223">
        <f>SUMPRODUCT(CLIN1_Material11[[#This Row],[Quantity
2021]:[Quantity
2025]],CLIN1_Material11[[#This Row],[Unit cost
2021]:[Unit cost
2025]])</f>
        <v>0</v>
      </c>
      <c r="Q206" s="166">
        <f>CLIN1_Material11[[#This Row],[Extended cost]]*$V$2</f>
        <v>0</v>
      </c>
      <c r="R206" s="7">
        <f>CLIN1_Material11[[#This Row],[Extended cost]]+CLIN1_Material11[[#This Row],[Profit]]</f>
        <v>0</v>
      </c>
      <c r="S206" s="7"/>
    </row>
    <row r="207" spans="2:19" x14ac:dyDescent="0.25">
      <c r="B207" s="315" t="s">
        <v>2407</v>
      </c>
      <c r="C207" t="s">
        <v>2225</v>
      </c>
      <c r="D207" t="s">
        <v>598</v>
      </c>
      <c r="E207" s="37"/>
      <c r="F207" s="316"/>
      <c r="K207" s="316"/>
      <c r="L207" s="316"/>
      <c r="M207" s="316"/>
      <c r="N207" s="316"/>
      <c r="O207" s="316"/>
      <c r="P207" s="223">
        <f>SUMPRODUCT(CLIN1_Material11[[#This Row],[Quantity
2021]:[Quantity
2025]],CLIN1_Material11[[#This Row],[Unit cost
2021]:[Unit cost
2025]])</f>
        <v>0</v>
      </c>
      <c r="Q207" s="166">
        <f>CLIN1_Material11[[#This Row],[Extended cost]]*$V$2</f>
        <v>0</v>
      </c>
      <c r="R207" s="7">
        <f>CLIN1_Material11[[#This Row],[Extended cost]]+CLIN1_Material11[[#This Row],[Profit]]</f>
        <v>0</v>
      </c>
      <c r="S207" s="7"/>
    </row>
    <row r="208" spans="2:19" x14ac:dyDescent="0.25">
      <c r="B208" s="315">
        <v>9.11</v>
      </c>
      <c r="C208" t="s">
        <v>2225</v>
      </c>
      <c r="D208" t="s">
        <v>598</v>
      </c>
      <c r="E208" s="37"/>
      <c r="F208" s="316"/>
      <c r="K208" s="316"/>
      <c r="L208" s="316"/>
      <c r="M208" s="316"/>
      <c r="N208" s="316"/>
      <c r="O208" s="316"/>
      <c r="P208" s="223">
        <f>SUMPRODUCT(CLIN1_Material11[[#This Row],[Quantity
2021]:[Quantity
2025]],CLIN1_Material11[[#This Row],[Unit cost
2021]:[Unit cost
2025]])</f>
        <v>0</v>
      </c>
      <c r="Q208" s="166">
        <f>CLIN1_Material11[[#This Row],[Extended cost]]*$V$2</f>
        <v>0</v>
      </c>
      <c r="R208" s="7">
        <f>CLIN1_Material11[[#This Row],[Extended cost]]+CLIN1_Material11[[#This Row],[Profit]]</f>
        <v>0</v>
      </c>
      <c r="S208" s="7"/>
    </row>
    <row r="209" spans="2:19" x14ac:dyDescent="0.25">
      <c r="B209" s="315">
        <v>9.1199999999999992</v>
      </c>
      <c r="C209" t="s">
        <v>2225</v>
      </c>
      <c r="D209" t="s">
        <v>598</v>
      </c>
      <c r="E209" s="37"/>
      <c r="F209" s="316"/>
      <c r="K209" s="316"/>
      <c r="L209" s="316"/>
      <c r="M209" s="316"/>
      <c r="N209" s="316"/>
      <c r="O209" s="316"/>
      <c r="P209" s="223">
        <f>SUMPRODUCT(CLIN1_Material11[[#This Row],[Quantity
2021]:[Quantity
2025]],CLIN1_Material11[[#This Row],[Unit cost
2021]:[Unit cost
2025]])</f>
        <v>0</v>
      </c>
      <c r="Q209" s="166">
        <f>CLIN1_Material11[[#This Row],[Extended cost]]*$V$2</f>
        <v>0</v>
      </c>
      <c r="R209" s="7">
        <f>CLIN1_Material11[[#This Row],[Extended cost]]+CLIN1_Material11[[#This Row],[Profit]]</f>
        <v>0</v>
      </c>
      <c r="S209" s="7"/>
    </row>
    <row r="210" spans="2:19" x14ac:dyDescent="0.25">
      <c r="B210" s="315">
        <v>9.1300000000000008</v>
      </c>
      <c r="C210" t="s">
        <v>2225</v>
      </c>
      <c r="D210" t="s">
        <v>598</v>
      </c>
      <c r="E210" s="37"/>
      <c r="F210" s="316"/>
      <c r="K210" s="316"/>
      <c r="L210" s="316"/>
      <c r="M210" s="316"/>
      <c r="N210" s="316"/>
      <c r="O210" s="316"/>
      <c r="P210" s="223">
        <f>SUMPRODUCT(CLIN1_Material11[[#This Row],[Quantity
2021]:[Quantity
2025]],CLIN1_Material11[[#This Row],[Unit cost
2021]:[Unit cost
2025]])</f>
        <v>0</v>
      </c>
      <c r="Q210" s="166">
        <f>CLIN1_Material11[[#This Row],[Extended cost]]*$V$2</f>
        <v>0</v>
      </c>
      <c r="R210" s="7">
        <f>CLIN1_Material11[[#This Row],[Extended cost]]+CLIN1_Material11[[#This Row],[Profit]]</f>
        <v>0</v>
      </c>
      <c r="S210" s="7"/>
    </row>
    <row r="211" spans="2:19" x14ac:dyDescent="0.25">
      <c r="B211" s="315" t="s">
        <v>2411</v>
      </c>
      <c r="C211" t="s">
        <v>2225</v>
      </c>
      <c r="D211" t="s">
        <v>598</v>
      </c>
      <c r="E211" s="37"/>
      <c r="F211" s="316"/>
      <c r="K211" s="316"/>
      <c r="L211" s="316"/>
      <c r="M211" s="316"/>
      <c r="N211" s="316"/>
      <c r="O211" s="316"/>
      <c r="P211" s="223">
        <f>SUMPRODUCT(CLIN1_Material11[[#This Row],[Quantity
2021]:[Quantity
2025]],CLIN1_Material11[[#This Row],[Unit cost
2021]:[Unit cost
2025]])</f>
        <v>0</v>
      </c>
      <c r="Q211" s="166">
        <f>CLIN1_Material11[[#This Row],[Extended cost]]*$V$2</f>
        <v>0</v>
      </c>
      <c r="R211" s="7">
        <f>CLIN1_Material11[[#This Row],[Extended cost]]+CLIN1_Material11[[#This Row],[Profit]]</f>
        <v>0</v>
      </c>
      <c r="S211" s="7"/>
    </row>
    <row r="212" spans="2:19" x14ac:dyDescent="0.25">
      <c r="B212" s="315">
        <v>11.1</v>
      </c>
      <c r="C212" t="s">
        <v>2225</v>
      </c>
      <c r="D212" t="s">
        <v>598</v>
      </c>
      <c r="E212" s="323"/>
      <c r="F212" s="327"/>
      <c r="K212" s="327"/>
      <c r="L212" s="327"/>
      <c r="M212" s="327"/>
      <c r="N212" s="327"/>
      <c r="O212" s="327"/>
      <c r="P212" s="223">
        <f>SUMPRODUCT(CLIN1_Material11[[#This Row],[Quantity
2021]:[Quantity
2025]],CLIN1_Material11[[#This Row],[Unit cost
2021]:[Unit cost
2025]])</f>
        <v>0</v>
      </c>
      <c r="Q212" s="166">
        <f>CLIN1_Material11[[#This Row],[Extended cost]]*$V$2</f>
        <v>0</v>
      </c>
      <c r="R212" s="7">
        <f>CLIN1_Material11[[#This Row],[Extended cost]]+CLIN1_Material11[[#This Row],[Profit]]</f>
        <v>0</v>
      </c>
      <c r="S212" s="326"/>
    </row>
    <row r="213" spans="2:19" x14ac:dyDescent="0.25">
      <c r="B213" s="315">
        <v>11.2</v>
      </c>
      <c r="C213" t="s">
        <v>2225</v>
      </c>
      <c r="D213" t="s">
        <v>598</v>
      </c>
      <c r="E213" s="37"/>
      <c r="F213" s="316"/>
      <c r="K213" s="316"/>
      <c r="L213" s="316"/>
      <c r="M213" s="316"/>
      <c r="N213" s="316"/>
      <c r="O213" s="316"/>
      <c r="P213" s="223">
        <f>SUMPRODUCT(CLIN1_Material11[[#This Row],[Quantity
2021]:[Quantity
2025]],CLIN1_Material11[[#This Row],[Unit cost
2021]:[Unit cost
2025]])</f>
        <v>0</v>
      </c>
      <c r="Q213" s="166">
        <f>CLIN1_Material11[[#This Row],[Extended cost]]*$V$2</f>
        <v>0</v>
      </c>
      <c r="R213" s="7">
        <f>CLIN1_Material11[[#This Row],[Extended cost]]+CLIN1_Material11[[#This Row],[Profit]]</f>
        <v>0</v>
      </c>
      <c r="S213" s="7"/>
    </row>
    <row r="214" spans="2:19" x14ac:dyDescent="0.25">
      <c r="B214" s="315">
        <v>11.4</v>
      </c>
      <c r="C214" t="s">
        <v>2225</v>
      </c>
      <c r="D214" t="s">
        <v>598</v>
      </c>
      <c r="E214" s="37"/>
      <c r="F214" s="316"/>
      <c r="K214" s="316"/>
      <c r="L214" s="316"/>
      <c r="M214" s="316"/>
      <c r="N214" s="316"/>
      <c r="O214" s="316"/>
      <c r="P214" s="223">
        <f>SUMPRODUCT(CLIN1_Material11[[#This Row],[Quantity
2021]:[Quantity
2025]],CLIN1_Material11[[#This Row],[Unit cost
2021]:[Unit cost
2025]])</f>
        <v>0</v>
      </c>
      <c r="Q214" s="166">
        <f>CLIN1_Material11[[#This Row],[Extended cost]]*$V$2</f>
        <v>0</v>
      </c>
      <c r="R214" s="7">
        <f>CLIN1_Material11[[#This Row],[Extended cost]]+CLIN1_Material11[[#This Row],[Profit]]</f>
        <v>0</v>
      </c>
      <c r="S214" s="7"/>
    </row>
    <row r="215" spans="2:19" x14ac:dyDescent="0.25">
      <c r="B215" s="315">
        <v>11.5</v>
      </c>
      <c r="C215" t="s">
        <v>2225</v>
      </c>
      <c r="D215" t="s">
        <v>598</v>
      </c>
      <c r="E215" s="37"/>
      <c r="F215" s="316"/>
      <c r="K215" s="316"/>
      <c r="L215" s="316"/>
      <c r="M215" s="316"/>
      <c r="N215" s="316"/>
      <c r="O215" s="316"/>
      <c r="P215" s="223">
        <f>SUMPRODUCT(CLIN1_Material11[[#This Row],[Quantity
2021]:[Quantity
2025]],CLIN1_Material11[[#This Row],[Unit cost
2021]:[Unit cost
2025]])</f>
        <v>0</v>
      </c>
      <c r="Q215" s="166">
        <f>CLIN1_Material11[[#This Row],[Extended cost]]*$V$2</f>
        <v>0</v>
      </c>
      <c r="R215" s="7">
        <f>CLIN1_Material11[[#This Row],[Extended cost]]+CLIN1_Material11[[#This Row],[Profit]]</f>
        <v>0</v>
      </c>
      <c r="S215" s="7"/>
    </row>
    <row r="216" spans="2:19" x14ac:dyDescent="0.25">
      <c r="B216" s="315">
        <v>11.6</v>
      </c>
      <c r="C216" t="s">
        <v>2225</v>
      </c>
      <c r="D216" t="s">
        <v>598</v>
      </c>
      <c r="E216" s="37"/>
      <c r="F216" s="316"/>
      <c r="K216" s="316"/>
      <c r="L216" s="316"/>
      <c r="M216" s="316"/>
      <c r="N216" s="316"/>
      <c r="O216" s="316"/>
      <c r="P216" s="223">
        <f>SUMPRODUCT(CLIN1_Material11[[#This Row],[Quantity
2021]:[Quantity
2025]],CLIN1_Material11[[#This Row],[Unit cost
2021]:[Unit cost
2025]])</f>
        <v>0</v>
      </c>
      <c r="Q216" s="166">
        <f>CLIN1_Material11[[#This Row],[Extended cost]]*$V$2</f>
        <v>0</v>
      </c>
      <c r="R216" s="7">
        <f>CLIN1_Material11[[#This Row],[Extended cost]]+CLIN1_Material11[[#This Row],[Profit]]</f>
        <v>0</v>
      </c>
      <c r="S216" s="7"/>
    </row>
    <row r="217" spans="2:19" x14ac:dyDescent="0.25">
      <c r="B217" s="315">
        <v>11.7</v>
      </c>
      <c r="C217" t="s">
        <v>2225</v>
      </c>
      <c r="D217" t="s">
        <v>598</v>
      </c>
      <c r="E217" s="37"/>
      <c r="F217" s="316"/>
      <c r="K217" s="316"/>
      <c r="L217" s="316"/>
      <c r="M217" s="316"/>
      <c r="N217" s="316"/>
      <c r="O217" s="316"/>
      <c r="P217" s="223">
        <f>SUMPRODUCT(CLIN1_Material11[[#This Row],[Quantity
2021]:[Quantity
2025]],CLIN1_Material11[[#This Row],[Unit cost
2021]:[Unit cost
2025]])</f>
        <v>0</v>
      </c>
      <c r="Q217" s="166">
        <f>CLIN1_Material11[[#This Row],[Extended cost]]*$V$2</f>
        <v>0</v>
      </c>
      <c r="R217" s="7">
        <f>CLIN1_Material11[[#This Row],[Extended cost]]+CLIN1_Material11[[#This Row],[Profit]]</f>
        <v>0</v>
      </c>
      <c r="S217" s="7"/>
    </row>
    <row r="218" spans="2:19" x14ac:dyDescent="0.25">
      <c r="B218" s="315">
        <v>11.8</v>
      </c>
      <c r="C218" t="s">
        <v>2225</v>
      </c>
      <c r="D218" t="s">
        <v>598</v>
      </c>
      <c r="E218" s="37"/>
      <c r="F218" s="316"/>
      <c r="K218" s="316"/>
      <c r="L218" s="316"/>
      <c r="M218" s="316"/>
      <c r="N218" s="316"/>
      <c r="O218" s="316"/>
      <c r="P218" s="223">
        <f>SUMPRODUCT(CLIN1_Material11[[#This Row],[Quantity
2021]:[Quantity
2025]],CLIN1_Material11[[#This Row],[Unit cost
2021]:[Unit cost
2025]])</f>
        <v>0</v>
      </c>
      <c r="Q218" s="166">
        <f>CLIN1_Material11[[#This Row],[Extended cost]]*$V$2</f>
        <v>0</v>
      </c>
      <c r="R218" s="7">
        <f>CLIN1_Material11[[#This Row],[Extended cost]]+CLIN1_Material11[[#This Row],[Profit]]</f>
        <v>0</v>
      </c>
      <c r="S218" s="7"/>
    </row>
    <row r="219" spans="2:19" x14ac:dyDescent="0.25">
      <c r="B219" s="315">
        <v>11.9</v>
      </c>
      <c r="C219" t="s">
        <v>2225</v>
      </c>
      <c r="D219" t="s">
        <v>598</v>
      </c>
      <c r="E219" s="37"/>
      <c r="F219" s="316"/>
      <c r="K219" s="316"/>
      <c r="L219" s="316"/>
      <c r="M219" s="316"/>
      <c r="N219" s="316"/>
      <c r="O219" s="316"/>
      <c r="P219" s="223">
        <f>SUMPRODUCT(CLIN1_Material11[[#This Row],[Quantity
2021]:[Quantity
2025]],CLIN1_Material11[[#This Row],[Unit cost
2021]:[Unit cost
2025]])</f>
        <v>0</v>
      </c>
      <c r="Q219" s="166">
        <f>CLIN1_Material11[[#This Row],[Extended cost]]*$V$2</f>
        <v>0</v>
      </c>
      <c r="R219" s="7">
        <f>CLIN1_Material11[[#This Row],[Extended cost]]+CLIN1_Material11[[#This Row],[Profit]]</f>
        <v>0</v>
      </c>
      <c r="S219" s="7"/>
    </row>
    <row r="220" spans="2:19" x14ac:dyDescent="0.25">
      <c r="B220" s="315" t="s">
        <v>960</v>
      </c>
      <c r="C220" t="s">
        <v>2225</v>
      </c>
      <c r="D220" t="s">
        <v>598</v>
      </c>
      <c r="E220" s="37"/>
      <c r="F220" s="316"/>
      <c r="K220" s="316"/>
      <c r="L220" s="316"/>
      <c r="M220" s="316"/>
      <c r="N220" s="316"/>
      <c r="O220" s="316"/>
      <c r="P220" s="223">
        <f>SUMPRODUCT(CLIN1_Material11[[#This Row],[Quantity
2021]:[Quantity
2025]],CLIN1_Material11[[#This Row],[Unit cost
2021]:[Unit cost
2025]])</f>
        <v>0</v>
      </c>
      <c r="Q220" s="166">
        <f>CLIN1_Material11[[#This Row],[Extended cost]]*$V$2</f>
        <v>0</v>
      </c>
      <c r="R220" s="7">
        <f>CLIN1_Material11[[#This Row],[Extended cost]]+CLIN1_Material11[[#This Row],[Profit]]</f>
        <v>0</v>
      </c>
      <c r="S220" s="7"/>
    </row>
    <row r="221" spans="2:19" x14ac:dyDescent="0.25">
      <c r="B221" s="315">
        <v>11.12</v>
      </c>
      <c r="C221" t="s">
        <v>2225</v>
      </c>
      <c r="D221" t="s">
        <v>598</v>
      </c>
      <c r="E221" s="37"/>
      <c r="F221" s="316"/>
      <c r="K221" s="316"/>
      <c r="L221" s="316"/>
      <c r="M221" s="316"/>
      <c r="N221" s="316"/>
      <c r="O221" s="316"/>
      <c r="P221" s="223">
        <f>SUMPRODUCT(CLIN1_Material11[[#This Row],[Quantity
2021]:[Quantity
2025]],CLIN1_Material11[[#This Row],[Unit cost
2021]:[Unit cost
2025]])</f>
        <v>0</v>
      </c>
      <c r="Q221" s="166">
        <f>CLIN1_Material11[[#This Row],[Extended cost]]*$V$2</f>
        <v>0</v>
      </c>
      <c r="R221" s="7">
        <f>CLIN1_Material11[[#This Row],[Extended cost]]+CLIN1_Material11[[#This Row],[Profit]]</f>
        <v>0</v>
      </c>
      <c r="S221" s="7"/>
    </row>
    <row r="222" spans="2:19" x14ac:dyDescent="0.25">
      <c r="B222" s="315">
        <v>12.1</v>
      </c>
      <c r="C222" t="s">
        <v>2225</v>
      </c>
      <c r="D222" t="s">
        <v>598</v>
      </c>
      <c r="E222" s="37"/>
      <c r="F222" s="316"/>
      <c r="K222" s="316"/>
      <c r="L222" s="316"/>
      <c r="M222" s="316"/>
      <c r="N222" s="316"/>
      <c r="O222" s="316"/>
      <c r="P222" s="223">
        <f>SUMPRODUCT(CLIN1_Material11[[#This Row],[Quantity
2021]:[Quantity
2025]],CLIN1_Material11[[#This Row],[Unit cost
2021]:[Unit cost
2025]])</f>
        <v>0</v>
      </c>
      <c r="Q222" s="166">
        <f>CLIN1_Material11[[#This Row],[Extended cost]]*$V$2</f>
        <v>0</v>
      </c>
      <c r="R222" s="7">
        <f>CLIN1_Material11[[#This Row],[Extended cost]]+CLIN1_Material11[[#This Row],[Profit]]</f>
        <v>0</v>
      </c>
      <c r="S222" s="7"/>
    </row>
    <row r="223" spans="2:19" x14ac:dyDescent="0.25">
      <c r="B223" s="315">
        <v>12.2</v>
      </c>
      <c r="C223" t="s">
        <v>2225</v>
      </c>
      <c r="D223" t="s">
        <v>598</v>
      </c>
      <c r="E223" s="37"/>
      <c r="F223" s="316"/>
      <c r="K223" s="316"/>
      <c r="L223" s="316"/>
      <c r="M223" s="316"/>
      <c r="N223" s="316"/>
      <c r="O223" s="316"/>
      <c r="P223" s="223">
        <f>SUMPRODUCT(CLIN1_Material11[[#This Row],[Quantity
2021]:[Quantity
2025]],CLIN1_Material11[[#This Row],[Unit cost
2021]:[Unit cost
2025]])</f>
        <v>0</v>
      </c>
      <c r="Q223" s="166">
        <f>CLIN1_Material11[[#This Row],[Extended cost]]*$V$2</f>
        <v>0</v>
      </c>
      <c r="R223" s="7">
        <f>CLIN1_Material11[[#This Row],[Extended cost]]+CLIN1_Material11[[#This Row],[Profit]]</f>
        <v>0</v>
      </c>
      <c r="S223" s="7"/>
    </row>
    <row r="224" spans="2:19" x14ac:dyDescent="0.25">
      <c r="B224" t="s">
        <v>565</v>
      </c>
      <c r="F224" s="405"/>
      <c r="K224" s="405"/>
      <c r="L224" s="405"/>
      <c r="M224" s="405"/>
      <c r="N224" s="405"/>
      <c r="O224" s="405"/>
      <c r="P224" s="406"/>
      <c r="Q224" s="406"/>
      <c r="R224" s="406">
        <f>SUBTOTAL(109,CLIN1_Material11[Fully burdened cost])</f>
        <v>0</v>
      </c>
      <c r="S224" s="405"/>
    </row>
  </sheetData>
  <mergeCells count="1">
    <mergeCell ref="U1:V1"/>
  </mergeCells>
  <dataValidations count="2">
    <dataValidation type="list" allowBlank="1" showInputMessage="1" showErrorMessage="1" sqref="B3">
      <formula1>Clin_List</formula1>
    </dataValidation>
    <dataValidation type="list" allowBlank="1" showInputMessage="1" showErrorMessage="1" sqref="E3:E223">
      <formula1>rngCurrencies</formula1>
    </dataValidation>
  </dataValidations>
  <pageMargins left="0.70866141732283472" right="0.70866141732283472" top="0.74803149606299213" bottom="0.74803149606299213" header="0.31496062992125984" footer="0.31496062992125984"/>
  <pageSetup paperSize="9" scale="46" fitToHeight="10" orientation="landscape" horizontalDpi="1200" verticalDpi="1200" r:id="rId1"/>
  <headerFooter>
    <oddHeader>&amp;CNATO UNCLASSIFIED&amp;RCO-14252-NNMS</oddHeader>
    <oddFooter>&amp;CNATO UNCLASSIFIED&amp;RCO-14252-NNMS</oddFooter>
  </headerFooter>
  <drawing r:id="rId2"/>
  <legacyDrawing r:id="rId3"/>
  <tableParts count="1">
    <tablePart r:id="rId4"/>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P224"/>
  <sheetViews>
    <sheetView zoomScaleNormal="100" workbookViewId="0">
      <pane ySplit="2" topLeftCell="A3" activePane="bottomLeft" state="frozen"/>
      <selection activeCell="D21" sqref="C21:D21"/>
      <selection pane="bottomLeft" activeCell="D4" sqref="D4"/>
    </sheetView>
  </sheetViews>
  <sheetFormatPr defaultRowHeight="15" x14ac:dyDescent="0.25"/>
  <cols>
    <col min="1" max="1" width="1.7109375" customWidth="1"/>
    <col min="2" max="2" width="20.7109375" customWidth="1"/>
    <col min="3" max="3" width="77.42578125" bestFit="1" customWidth="1"/>
    <col min="4" max="4" width="8" customWidth="1"/>
    <col min="5" max="5" width="13.5703125" customWidth="1"/>
    <col min="6" max="6" width="9.85546875" customWidth="1"/>
    <col min="7" max="7" width="11.28515625" customWidth="1"/>
    <col min="8" max="8" width="14.42578125" bestFit="1" customWidth="1"/>
    <col min="9" max="9" width="16.140625" bestFit="1" customWidth="1"/>
    <col min="10" max="10" width="13.28515625" customWidth="1"/>
    <col min="11" max="11" width="16.28515625" bestFit="1" customWidth="1"/>
    <col min="12" max="12" width="17" customWidth="1"/>
    <col min="13" max="13" width="12.140625" bestFit="1" customWidth="1"/>
    <col min="14" max="14" width="3.7109375" customWidth="1"/>
  </cols>
  <sheetData>
    <row r="1" spans="2:16" ht="113.25" x14ac:dyDescent="0.25">
      <c r="B1" s="116" t="s">
        <v>599</v>
      </c>
      <c r="C1" s="116" t="s">
        <v>600</v>
      </c>
      <c r="D1" s="116" t="s">
        <v>601</v>
      </c>
      <c r="E1" s="116" t="s">
        <v>527</v>
      </c>
      <c r="F1" s="116" t="s">
        <v>602</v>
      </c>
      <c r="G1" s="116" t="s">
        <v>603</v>
      </c>
      <c r="H1" s="116" t="s">
        <v>604</v>
      </c>
      <c r="I1" s="116" t="s">
        <v>605</v>
      </c>
      <c r="J1" s="116" t="s">
        <v>606</v>
      </c>
      <c r="K1" s="116" t="s">
        <v>607</v>
      </c>
      <c r="L1" s="116" t="s">
        <v>539</v>
      </c>
      <c r="M1" s="116" t="s">
        <v>608</v>
      </c>
      <c r="N1" s="117"/>
      <c r="O1" s="426" t="s">
        <v>609</v>
      </c>
      <c r="P1" s="426"/>
    </row>
    <row r="2" spans="2:16" s="2" customFormat="1" ht="30" x14ac:dyDescent="0.25">
      <c r="B2" s="3" t="s">
        <v>45</v>
      </c>
      <c r="C2" s="3" t="s">
        <v>610</v>
      </c>
      <c r="D2" s="3" t="s">
        <v>611</v>
      </c>
      <c r="E2" s="3" t="s">
        <v>494</v>
      </c>
      <c r="F2" s="3" t="s">
        <v>612</v>
      </c>
      <c r="G2" s="3" t="s">
        <v>613</v>
      </c>
      <c r="H2" s="3" t="s">
        <v>614</v>
      </c>
      <c r="I2" s="3" t="s">
        <v>615</v>
      </c>
      <c r="J2" s="30" t="s">
        <v>616</v>
      </c>
      <c r="K2" s="30" t="s">
        <v>496</v>
      </c>
      <c r="L2" s="30" t="s">
        <v>497</v>
      </c>
      <c r="M2" s="30" t="s">
        <v>617</v>
      </c>
      <c r="N2" s="30"/>
      <c r="O2" s="88" t="s">
        <v>554</v>
      </c>
      <c r="P2" s="62">
        <v>0</v>
      </c>
    </row>
    <row r="3" spans="2:16" ht="15" customHeight="1" x14ac:dyDescent="0.3">
      <c r="B3" s="44" t="s">
        <v>555</v>
      </c>
      <c r="C3" s="44" t="s">
        <v>618</v>
      </c>
      <c r="D3" s="44">
        <v>2021</v>
      </c>
      <c r="E3" s="45" t="s">
        <v>557</v>
      </c>
      <c r="F3" s="44">
        <v>4</v>
      </c>
      <c r="G3" s="44">
        <v>3</v>
      </c>
      <c r="H3" s="44">
        <v>5</v>
      </c>
      <c r="I3" s="73">
        <v>600</v>
      </c>
      <c r="J3" s="73">
        <v>150</v>
      </c>
      <c r="K3" s="71" t="s">
        <v>619</v>
      </c>
      <c r="L3" s="71" t="s">
        <v>620</v>
      </c>
      <c r="M3" s="71" t="s">
        <v>621</v>
      </c>
      <c r="N3" s="43"/>
      <c r="O3" s="43" t="s">
        <v>561</v>
      </c>
    </row>
    <row r="4" spans="2:16" x14ac:dyDescent="0.25">
      <c r="B4" s="315" t="s">
        <v>58</v>
      </c>
      <c r="C4" s="136" t="s">
        <v>2227</v>
      </c>
      <c r="E4" s="5"/>
      <c r="F4" s="72"/>
      <c r="G4" s="72"/>
      <c r="H4" s="72"/>
      <c r="I4" s="69"/>
      <c r="J4" s="69"/>
      <c r="K4" s="115">
        <f>Table3812[[#This Row],[Nr of
trips]]*Table3812[[#This Row],[Nr of
people]]*Table3812[[#This Row],[Cost per roundtrip]]+Table3812[[#This Row],[Nr of
trips]]*Table3812[[#This Row],[Nr of
people]]*Table3812[[#This Row],[Nr of Days
per trip]]*Table3812[[#This Row],[Per Diem]]</f>
        <v>0</v>
      </c>
      <c r="L4" s="69">
        <f>Table3812[[#This Row],[Extended cost]]*$P$2</f>
        <v>0</v>
      </c>
      <c r="M4" s="69">
        <f>Table3812[[#This Row],[Extended cost]]+Table3812[[#This Row],[Profit]]</f>
        <v>0</v>
      </c>
    </row>
    <row r="5" spans="2:16" x14ac:dyDescent="0.25">
      <c r="B5" s="315" t="s">
        <v>63</v>
      </c>
      <c r="C5" s="136" t="s">
        <v>2227</v>
      </c>
      <c r="E5" s="5"/>
      <c r="F5" s="72"/>
      <c r="G5" s="72"/>
      <c r="H5" s="72"/>
      <c r="I5" s="69"/>
      <c r="J5" s="69"/>
      <c r="K5" s="115">
        <f>Table3812[[#This Row],[Nr of
trips]]*Table3812[[#This Row],[Nr of
people]]*Table3812[[#This Row],[Cost per roundtrip]]+Table3812[[#This Row],[Nr of
trips]]*Table3812[[#This Row],[Nr of
people]]*Table3812[[#This Row],[Nr of Days
per trip]]*Table3812[[#This Row],[Per Diem]]</f>
        <v>0</v>
      </c>
      <c r="L5" s="69">
        <f>Table3812[[#This Row],[Extended cost]]*$P$2</f>
        <v>0</v>
      </c>
      <c r="M5" s="69">
        <f>Table3812[[#This Row],[Extended cost]]+Table3812[[#This Row],[Profit]]</f>
        <v>0</v>
      </c>
    </row>
    <row r="6" spans="2:16" x14ac:dyDescent="0.25">
      <c r="B6" s="315" t="s">
        <v>66</v>
      </c>
      <c r="C6" s="136" t="s">
        <v>2227</v>
      </c>
      <c r="E6" s="5"/>
      <c r="F6" s="72"/>
      <c r="G6" s="72"/>
      <c r="H6" s="72"/>
      <c r="I6" s="69"/>
      <c r="J6" s="69"/>
      <c r="K6" s="115">
        <f>Table3812[[#This Row],[Nr of
trips]]*Table3812[[#This Row],[Nr of
people]]*Table3812[[#This Row],[Cost per roundtrip]]+Table3812[[#This Row],[Nr of
trips]]*Table3812[[#This Row],[Nr of
people]]*Table3812[[#This Row],[Nr of Days
per trip]]*Table3812[[#This Row],[Per Diem]]</f>
        <v>0</v>
      </c>
      <c r="L6" s="69">
        <f>Table3812[[#This Row],[Extended cost]]*$P$2</f>
        <v>0</v>
      </c>
      <c r="M6" s="69">
        <f>Table3812[[#This Row],[Extended cost]]+Table3812[[#This Row],[Profit]]</f>
        <v>0</v>
      </c>
    </row>
    <row r="7" spans="2:16" x14ac:dyDescent="0.25">
      <c r="B7" s="315" t="s">
        <v>70</v>
      </c>
      <c r="C7" s="136" t="s">
        <v>2227</v>
      </c>
      <c r="E7" s="5"/>
      <c r="F7" s="72"/>
      <c r="G7" s="72"/>
      <c r="H7" s="72"/>
      <c r="I7" s="69"/>
      <c r="J7" s="69"/>
      <c r="K7" s="115">
        <f>Table3812[[#This Row],[Nr of
trips]]*Table3812[[#This Row],[Nr of
people]]*Table3812[[#This Row],[Cost per roundtrip]]+Table3812[[#This Row],[Nr of
trips]]*Table3812[[#This Row],[Nr of
people]]*Table3812[[#This Row],[Nr of Days
per trip]]*Table3812[[#This Row],[Per Diem]]</f>
        <v>0</v>
      </c>
      <c r="L7" s="69">
        <f>Table3812[[#This Row],[Extended cost]]*$P$2</f>
        <v>0</v>
      </c>
      <c r="M7" s="69">
        <f>Table3812[[#This Row],[Extended cost]]+Table3812[[#This Row],[Profit]]</f>
        <v>0</v>
      </c>
    </row>
    <row r="8" spans="2:16" x14ac:dyDescent="0.25">
      <c r="B8" s="315" t="s">
        <v>72</v>
      </c>
      <c r="C8" s="136" t="s">
        <v>2227</v>
      </c>
      <c r="E8" s="5"/>
      <c r="F8" s="72"/>
      <c r="G8" s="72"/>
      <c r="H8" s="72"/>
      <c r="I8" s="69"/>
      <c r="J8" s="69"/>
      <c r="K8" s="115">
        <f>Table3812[[#This Row],[Nr of
trips]]*Table3812[[#This Row],[Nr of
people]]*Table3812[[#This Row],[Cost per roundtrip]]+Table3812[[#This Row],[Nr of
trips]]*Table3812[[#This Row],[Nr of
people]]*Table3812[[#This Row],[Nr of Days
per trip]]*Table3812[[#This Row],[Per Diem]]</f>
        <v>0</v>
      </c>
      <c r="L8" s="69">
        <f>Table3812[[#This Row],[Extended cost]]*$P$2</f>
        <v>0</v>
      </c>
      <c r="M8" s="69">
        <f>Table3812[[#This Row],[Extended cost]]+Table3812[[#This Row],[Profit]]</f>
        <v>0</v>
      </c>
    </row>
    <row r="9" spans="2:16" x14ac:dyDescent="0.25">
      <c r="B9" s="315" t="s">
        <v>75</v>
      </c>
      <c r="C9" s="136" t="s">
        <v>2227</v>
      </c>
      <c r="E9" s="5"/>
      <c r="F9" s="72"/>
      <c r="G9" s="72"/>
      <c r="H9" s="72"/>
      <c r="I9" s="69"/>
      <c r="J9" s="69"/>
      <c r="K9" s="115">
        <f>Table3812[[#This Row],[Nr of
trips]]*Table3812[[#This Row],[Nr of
people]]*Table3812[[#This Row],[Cost per roundtrip]]+Table3812[[#This Row],[Nr of
trips]]*Table3812[[#This Row],[Nr of
people]]*Table3812[[#This Row],[Nr of Days
per trip]]*Table3812[[#This Row],[Per Diem]]</f>
        <v>0</v>
      </c>
      <c r="L9" s="69">
        <f>Table3812[[#This Row],[Extended cost]]*$P$2</f>
        <v>0</v>
      </c>
      <c r="M9" s="69">
        <f>Table3812[[#This Row],[Extended cost]]+Table3812[[#This Row],[Profit]]</f>
        <v>0</v>
      </c>
    </row>
    <row r="10" spans="2:16" x14ac:dyDescent="0.25">
      <c r="B10" s="315" t="s">
        <v>77</v>
      </c>
      <c r="C10" s="136" t="s">
        <v>2227</v>
      </c>
      <c r="E10" s="5"/>
      <c r="F10" s="72"/>
      <c r="G10" s="72"/>
      <c r="H10" s="72"/>
      <c r="I10" s="69"/>
      <c r="J10" s="69"/>
      <c r="K10" s="115">
        <f>Table3812[[#This Row],[Nr of
trips]]*Table3812[[#This Row],[Nr of
people]]*Table3812[[#This Row],[Cost per roundtrip]]+Table3812[[#This Row],[Nr of
trips]]*Table3812[[#This Row],[Nr of
people]]*Table3812[[#This Row],[Nr of Days
per trip]]*Table3812[[#This Row],[Per Diem]]</f>
        <v>0</v>
      </c>
      <c r="L10" s="69">
        <f>Table3812[[#This Row],[Extended cost]]*$P$2</f>
        <v>0</v>
      </c>
      <c r="M10" s="69">
        <f>Table3812[[#This Row],[Extended cost]]+Table3812[[#This Row],[Profit]]</f>
        <v>0</v>
      </c>
    </row>
    <row r="11" spans="2:16" x14ac:dyDescent="0.25">
      <c r="B11" s="315" t="s">
        <v>80</v>
      </c>
      <c r="C11" s="136" t="s">
        <v>2227</v>
      </c>
      <c r="E11" s="5"/>
      <c r="F11" s="72"/>
      <c r="G11" s="72"/>
      <c r="H11" s="72"/>
      <c r="I11" s="69"/>
      <c r="J11" s="69"/>
      <c r="K11" s="115">
        <f>Table3812[[#This Row],[Nr of
trips]]*Table3812[[#This Row],[Nr of
people]]*Table3812[[#This Row],[Cost per roundtrip]]+Table3812[[#This Row],[Nr of
trips]]*Table3812[[#This Row],[Nr of
people]]*Table3812[[#This Row],[Nr of Days
per trip]]*Table3812[[#This Row],[Per Diem]]</f>
        <v>0</v>
      </c>
      <c r="L11" s="69">
        <f>Table3812[[#This Row],[Extended cost]]*$P$2</f>
        <v>0</v>
      </c>
      <c r="M11" s="69">
        <f>Table3812[[#This Row],[Extended cost]]+Table3812[[#This Row],[Profit]]</f>
        <v>0</v>
      </c>
    </row>
    <row r="12" spans="2:16" x14ac:dyDescent="0.25">
      <c r="B12" s="315" t="s">
        <v>82</v>
      </c>
      <c r="C12" s="136" t="s">
        <v>2227</v>
      </c>
      <c r="E12" s="5"/>
      <c r="F12" s="72"/>
      <c r="G12" s="72"/>
      <c r="H12" s="72"/>
      <c r="I12" s="69"/>
      <c r="J12" s="69"/>
      <c r="K12" s="115">
        <f>Table3812[[#This Row],[Nr of
trips]]*Table3812[[#This Row],[Nr of
people]]*Table3812[[#This Row],[Cost per roundtrip]]+Table3812[[#This Row],[Nr of
trips]]*Table3812[[#This Row],[Nr of
people]]*Table3812[[#This Row],[Nr of Days
per trip]]*Table3812[[#This Row],[Per Diem]]</f>
        <v>0</v>
      </c>
      <c r="L12" s="69">
        <f>Table3812[[#This Row],[Extended cost]]*$P$2</f>
        <v>0</v>
      </c>
      <c r="M12" s="69">
        <f>Table3812[[#This Row],[Extended cost]]+Table3812[[#This Row],[Profit]]</f>
        <v>0</v>
      </c>
    </row>
    <row r="13" spans="2:16" x14ac:dyDescent="0.25">
      <c r="B13" s="315" t="s">
        <v>86</v>
      </c>
      <c r="C13" s="136" t="s">
        <v>2227</v>
      </c>
      <c r="E13" s="5"/>
      <c r="F13" s="72"/>
      <c r="G13" s="72"/>
      <c r="H13" s="72"/>
      <c r="I13" s="69"/>
      <c r="J13" s="69"/>
      <c r="K13" s="115">
        <f>Table3812[[#This Row],[Nr of
trips]]*Table3812[[#This Row],[Nr of
people]]*Table3812[[#This Row],[Cost per roundtrip]]+Table3812[[#This Row],[Nr of
trips]]*Table3812[[#This Row],[Nr of
people]]*Table3812[[#This Row],[Nr of Days
per trip]]*Table3812[[#This Row],[Per Diem]]</f>
        <v>0</v>
      </c>
      <c r="L13" s="69">
        <f>Table3812[[#This Row],[Extended cost]]*$P$2</f>
        <v>0</v>
      </c>
      <c r="M13" s="69">
        <f>Table3812[[#This Row],[Extended cost]]+Table3812[[#This Row],[Profit]]</f>
        <v>0</v>
      </c>
    </row>
    <row r="14" spans="2:16" x14ac:dyDescent="0.25">
      <c r="B14" s="315" t="s">
        <v>89</v>
      </c>
      <c r="C14" s="136" t="s">
        <v>2227</v>
      </c>
      <c r="D14" s="10"/>
      <c r="E14" s="5"/>
      <c r="F14" s="158"/>
      <c r="G14" s="158"/>
      <c r="H14" s="158"/>
      <c r="I14" s="159"/>
      <c r="J14" s="159"/>
      <c r="K14" s="160">
        <f>Table3812[[#This Row],[Nr of
trips]]*Table3812[[#This Row],[Nr of
people]]*Table3812[[#This Row],[Cost per roundtrip]]+Table3812[[#This Row],[Nr of
trips]]*Table3812[[#This Row],[Nr of
people]]*Table3812[[#This Row],[Nr of Days
per trip]]*Table3812[[#This Row],[Per Diem]]</f>
        <v>0</v>
      </c>
      <c r="L14" s="159">
        <f>Table3812[[#This Row],[Extended cost]]*$P$2</f>
        <v>0</v>
      </c>
      <c r="M14" s="159">
        <f>Table3812[[#This Row],[Extended cost]]+Table3812[[#This Row],[Profit]]</f>
        <v>0</v>
      </c>
    </row>
    <row r="15" spans="2:16" x14ac:dyDescent="0.25">
      <c r="B15" s="315" t="s">
        <v>92</v>
      </c>
      <c r="C15" s="136" t="s">
        <v>2227</v>
      </c>
      <c r="D15" s="10"/>
      <c r="E15" s="5"/>
      <c r="F15" s="158"/>
      <c r="G15" s="158"/>
      <c r="H15" s="158"/>
      <c r="I15" s="159"/>
      <c r="J15" s="159"/>
      <c r="K15" s="160">
        <f>Table3812[[#This Row],[Nr of
trips]]*Table3812[[#This Row],[Nr of
people]]*Table3812[[#This Row],[Cost per roundtrip]]+Table3812[[#This Row],[Nr of
trips]]*Table3812[[#This Row],[Nr of
people]]*Table3812[[#This Row],[Nr of Days
per trip]]*Table3812[[#This Row],[Per Diem]]</f>
        <v>0</v>
      </c>
      <c r="L15" s="159">
        <f>Table3812[[#This Row],[Extended cost]]*$P$2</f>
        <v>0</v>
      </c>
      <c r="M15" s="159">
        <f>Table3812[[#This Row],[Extended cost]]+Table3812[[#This Row],[Profit]]</f>
        <v>0</v>
      </c>
    </row>
    <row r="16" spans="2:16" x14ac:dyDescent="0.25">
      <c r="B16" s="315" t="s">
        <v>95</v>
      </c>
      <c r="C16" s="136" t="s">
        <v>2227</v>
      </c>
      <c r="D16" s="10"/>
      <c r="E16" s="5"/>
      <c r="F16" s="158"/>
      <c r="G16" s="158"/>
      <c r="H16" s="158"/>
      <c r="I16" s="159"/>
      <c r="J16" s="159"/>
      <c r="K16" s="160">
        <f>Table3812[[#This Row],[Nr of
trips]]*Table3812[[#This Row],[Nr of
people]]*Table3812[[#This Row],[Cost per roundtrip]]+Table3812[[#This Row],[Nr of
trips]]*Table3812[[#This Row],[Nr of
people]]*Table3812[[#This Row],[Nr of Days
per trip]]*Table3812[[#This Row],[Per Diem]]</f>
        <v>0</v>
      </c>
      <c r="L16" s="159">
        <f>Table3812[[#This Row],[Extended cost]]*$P$2</f>
        <v>0</v>
      </c>
      <c r="M16" s="159">
        <f>Table3812[[#This Row],[Extended cost]]+Table3812[[#This Row],[Profit]]</f>
        <v>0</v>
      </c>
    </row>
    <row r="17" spans="2:13" x14ac:dyDescent="0.25">
      <c r="B17" s="315" t="s">
        <v>99</v>
      </c>
      <c r="C17" s="136" t="s">
        <v>2227</v>
      </c>
      <c r="D17" s="10"/>
      <c r="E17" s="5"/>
      <c r="F17" s="158"/>
      <c r="G17" s="158"/>
      <c r="H17" s="158"/>
      <c r="I17" s="159"/>
      <c r="J17" s="159"/>
      <c r="K17" s="160">
        <f>Table3812[[#This Row],[Nr of
trips]]*Table3812[[#This Row],[Nr of
people]]*Table3812[[#This Row],[Cost per roundtrip]]+Table3812[[#This Row],[Nr of
trips]]*Table3812[[#This Row],[Nr of
people]]*Table3812[[#This Row],[Nr of Days
per trip]]*Table3812[[#This Row],[Per Diem]]</f>
        <v>0</v>
      </c>
      <c r="L17" s="159">
        <f>Table3812[[#This Row],[Extended cost]]*$P$2</f>
        <v>0</v>
      </c>
      <c r="M17" s="159">
        <f>Table3812[[#This Row],[Extended cost]]+Table3812[[#This Row],[Profit]]</f>
        <v>0</v>
      </c>
    </row>
    <row r="18" spans="2:13" x14ac:dyDescent="0.25">
      <c r="B18" s="315" t="s">
        <v>102</v>
      </c>
      <c r="C18" s="136" t="s">
        <v>2227</v>
      </c>
      <c r="D18" s="10"/>
      <c r="E18" s="5"/>
      <c r="F18" s="158"/>
      <c r="G18" s="158"/>
      <c r="H18" s="158"/>
      <c r="I18" s="159"/>
      <c r="J18" s="159"/>
      <c r="K18" s="160">
        <f>Table3812[[#This Row],[Nr of
trips]]*Table3812[[#This Row],[Nr of
people]]*Table3812[[#This Row],[Cost per roundtrip]]+Table3812[[#This Row],[Nr of
trips]]*Table3812[[#This Row],[Nr of
people]]*Table3812[[#This Row],[Nr of Days
per trip]]*Table3812[[#This Row],[Per Diem]]</f>
        <v>0</v>
      </c>
      <c r="L18" s="159">
        <f>Table3812[[#This Row],[Extended cost]]*$P$2</f>
        <v>0</v>
      </c>
      <c r="M18" s="159">
        <f>Table3812[[#This Row],[Extended cost]]+Table3812[[#This Row],[Profit]]</f>
        <v>0</v>
      </c>
    </row>
    <row r="19" spans="2:13" x14ac:dyDescent="0.25">
      <c r="B19" s="315" t="s">
        <v>105</v>
      </c>
      <c r="C19" s="136" t="s">
        <v>2227</v>
      </c>
      <c r="D19" s="10"/>
      <c r="E19" s="5"/>
      <c r="F19" s="158"/>
      <c r="G19" s="158"/>
      <c r="H19" s="158"/>
      <c r="I19" s="159"/>
      <c r="J19" s="159"/>
      <c r="K19" s="160">
        <f>Table3812[[#This Row],[Nr of
trips]]*Table3812[[#This Row],[Nr of
people]]*Table3812[[#This Row],[Cost per roundtrip]]+Table3812[[#This Row],[Nr of
trips]]*Table3812[[#This Row],[Nr of
people]]*Table3812[[#This Row],[Nr of Days
per trip]]*Table3812[[#This Row],[Per Diem]]</f>
        <v>0</v>
      </c>
      <c r="L19" s="159">
        <f>Table3812[[#This Row],[Extended cost]]*$P$2</f>
        <v>0</v>
      </c>
      <c r="M19" s="159">
        <f>Table3812[[#This Row],[Extended cost]]+Table3812[[#This Row],[Profit]]</f>
        <v>0</v>
      </c>
    </row>
    <row r="20" spans="2:13" x14ac:dyDescent="0.25">
      <c r="B20" s="315" t="s">
        <v>108</v>
      </c>
      <c r="C20" s="136" t="s">
        <v>2227</v>
      </c>
      <c r="D20" s="10"/>
      <c r="E20" s="5"/>
      <c r="F20" s="158"/>
      <c r="G20" s="158"/>
      <c r="H20" s="158"/>
      <c r="I20" s="159"/>
      <c r="J20" s="159"/>
      <c r="K20" s="160">
        <f>Table3812[[#This Row],[Nr of
trips]]*Table3812[[#This Row],[Nr of
people]]*Table3812[[#This Row],[Cost per roundtrip]]+Table3812[[#This Row],[Nr of
trips]]*Table3812[[#This Row],[Nr of
people]]*Table3812[[#This Row],[Nr of Days
per trip]]*Table3812[[#This Row],[Per Diem]]</f>
        <v>0</v>
      </c>
      <c r="L20" s="159">
        <f>Table3812[[#This Row],[Extended cost]]*$P$2</f>
        <v>0</v>
      </c>
      <c r="M20" s="159">
        <f>Table3812[[#This Row],[Extended cost]]+Table3812[[#This Row],[Profit]]</f>
        <v>0</v>
      </c>
    </row>
    <row r="21" spans="2:13" x14ac:dyDescent="0.25">
      <c r="B21" s="315" t="s">
        <v>111</v>
      </c>
      <c r="C21" s="136" t="s">
        <v>2227</v>
      </c>
      <c r="D21" s="10"/>
      <c r="E21" s="5"/>
      <c r="F21" s="158"/>
      <c r="G21" s="158"/>
      <c r="H21" s="158"/>
      <c r="I21" s="159"/>
      <c r="J21" s="159"/>
      <c r="K21" s="160">
        <f>Table3812[[#This Row],[Nr of
trips]]*Table3812[[#This Row],[Nr of
people]]*Table3812[[#This Row],[Cost per roundtrip]]+Table3812[[#This Row],[Nr of
trips]]*Table3812[[#This Row],[Nr of
people]]*Table3812[[#This Row],[Nr of Days
per trip]]*Table3812[[#This Row],[Per Diem]]</f>
        <v>0</v>
      </c>
      <c r="L21" s="159">
        <f>Table3812[[#This Row],[Extended cost]]*$P$2</f>
        <v>0</v>
      </c>
      <c r="M21" s="159">
        <f>Table3812[[#This Row],[Extended cost]]+Table3812[[#This Row],[Profit]]</f>
        <v>0</v>
      </c>
    </row>
    <row r="22" spans="2:13" x14ac:dyDescent="0.25">
      <c r="B22" s="315" t="s">
        <v>119</v>
      </c>
      <c r="C22" s="136" t="s">
        <v>2227</v>
      </c>
      <c r="D22" s="10"/>
      <c r="E22" s="5"/>
      <c r="F22" s="158"/>
      <c r="G22" s="158"/>
      <c r="H22" s="158"/>
      <c r="I22" s="159"/>
      <c r="J22" s="159"/>
      <c r="K22" s="160">
        <f>Table3812[[#This Row],[Nr of
trips]]*Table3812[[#This Row],[Nr of
people]]*Table3812[[#This Row],[Cost per roundtrip]]+Table3812[[#This Row],[Nr of
trips]]*Table3812[[#This Row],[Nr of
people]]*Table3812[[#This Row],[Nr of Days
per trip]]*Table3812[[#This Row],[Per Diem]]</f>
        <v>0</v>
      </c>
      <c r="L22" s="159">
        <f>Table3812[[#This Row],[Extended cost]]*$P$2</f>
        <v>0</v>
      </c>
      <c r="M22" s="159">
        <f>Table3812[[#This Row],[Extended cost]]+Table3812[[#This Row],[Profit]]</f>
        <v>0</v>
      </c>
    </row>
    <row r="23" spans="2:13" x14ac:dyDescent="0.25">
      <c r="B23" s="315" t="s">
        <v>60</v>
      </c>
      <c r="C23" s="136" t="s">
        <v>2227</v>
      </c>
      <c r="D23" s="10"/>
      <c r="E23" s="5"/>
      <c r="F23" s="158"/>
      <c r="G23" s="158"/>
      <c r="H23" s="158"/>
      <c r="I23" s="159"/>
      <c r="J23" s="159"/>
      <c r="K23" s="160">
        <f>Table3812[[#This Row],[Nr of
trips]]*Table3812[[#This Row],[Nr of
people]]*Table3812[[#This Row],[Cost per roundtrip]]+Table3812[[#This Row],[Nr of
trips]]*Table3812[[#This Row],[Nr of
people]]*Table3812[[#This Row],[Nr of Days
per trip]]*Table3812[[#This Row],[Per Diem]]</f>
        <v>0</v>
      </c>
      <c r="L23" s="159">
        <f>Table3812[[#This Row],[Extended cost]]*$P$2</f>
        <v>0</v>
      </c>
      <c r="M23" s="159">
        <f>Table3812[[#This Row],[Extended cost]]+Table3812[[#This Row],[Profit]]</f>
        <v>0</v>
      </c>
    </row>
    <row r="24" spans="2:13" x14ac:dyDescent="0.25">
      <c r="B24" s="315" t="s">
        <v>65</v>
      </c>
      <c r="C24" s="136" t="s">
        <v>2227</v>
      </c>
      <c r="D24" s="10"/>
      <c r="E24" s="5"/>
      <c r="F24" s="158"/>
      <c r="G24" s="158"/>
      <c r="H24" s="158"/>
      <c r="I24" s="159"/>
      <c r="J24" s="159"/>
      <c r="K24" s="160">
        <f>Table3812[[#This Row],[Nr of
trips]]*Table3812[[#This Row],[Nr of
people]]*Table3812[[#This Row],[Cost per roundtrip]]+Table3812[[#This Row],[Nr of
trips]]*Table3812[[#This Row],[Nr of
people]]*Table3812[[#This Row],[Nr of Days
per trip]]*Table3812[[#This Row],[Per Diem]]</f>
        <v>0</v>
      </c>
      <c r="L24" s="159">
        <f>Table3812[[#This Row],[Extended cost]]*$P$2</f>
        <v>0</v>
      </c>
      <c r="M24" s="159">
        <f>Table3812[[#This Row],[Extended cost]]+Table3812[[#This Row],[Profit]]</f>
        <v>0</v>
      </c>
    </row>
    <row r="25" spans="2:13" x14ac:dyDescent="0.25">
      <c r="B25" s="315" t="s">
        <v>132</v>
      </c>
      <c r="C25" s="136" t="s">
        <v>2227</v>
      </c>
      <c r="D25" s="10"/>
      <c r="E25" s="5"/>
      <c r="F25" s="158"/>
      <c r="G25" s="158"/>
      <c r="H25" s="158"/>
      <c r="I25" s="159"/>
      <c r="J25" s="159"/>
      <c r="K25" s="160">
        <f>Table3812[[#This Row],[Nr of
trips]]*Table3812[[#This Row],[Nr of
people]]*Table3812[[#This Row],[Cost per roundtrip]]+Table3812[[#This Row],[Nr of
trips]]*Table3812[[#This Row],[Nr of
people]]*Table3812[[#This Row],[Nr of Days
per trip]]*Table3812[[#This Row],[Per Diem]]</f>
        <v>0</v>
      </c>
      <c r="L25" s="159">
        <f>Table3812[[#This Row],[Extended cost]]*$P$2</f>
        <v>0</v>
      </c>
      <c r="M25" s="159">
        <f>Table3812[[#This Row],[Extended cost]]+Table3812[[#This Row],[Profit]]</f>
        <v>0</v>
      </c>
    </row>
    <row r="26" spans="2:13" x14ac:dyDescent="0.25">
      <c r="B26" s="315" t="s">
        <v>135</v>
      </c>
      <c r="C26" s="136" t="s">
        <v>2227</v>
      </c>
      <c r="D26" s="10"/>
      <c r="E26" s="5"/>
      <c r="F26" s="158"/>
      <c r="G26" s="158"/>
      <c r="H26" s="158"/>
      <c r="I26" s="159"/>
      <c r="J26" s="159"/>
      <c r="K26" s="160">
        <f>Table3812[[#This Row],[Nr of
trips]]*Table3812[[#This Row],[Nr of
people]]*Table3812[[#This Row],[Cost per roundtrip]]+Table3812[[#This Row],[Nr of
trips]]*Table3812[[#This Row],[Nr of
people]]*Table3812[[#This Row],[Nr of Days
per trip]]*Table3812[[#This Row],[Per Diem]]</f>
        <v>0</v>
      </c>
      <c r="L26" s="159">
        <f>Table3812[[#This Row],[Extended cost]]*$P$2</f>
        <v>0</v>
      </c>
      <c r="M26" s="159">
        <f>Table3812[[#This Row],[Extended cost]]+Table3812[[#This Row],[Profit]]</f>
        <v>0</v>
      </c>
    </row>
    <row r="27" spans="2:13" x14ac:dyDescent="0.25">
      <c r="B27" s="315" t="s">
        <v>136</v>
      </c>
      <c r="C27" s="136" t="s">
        <v>2227</v>
      </c>
      <c r="D27" s="10"/>
      <c r="E27" s="5"/>
      <c r="F27" s="158"/>
      <c r="G27" s="158"/>
      <c r="H27" s="158"/>
      <c r="I27" s="159"/>
      <c r="J27" s="159"/>
      <c r="K27" s="160">
        <f>Table3812[[#This Row],[Nr of
trips]]*Table3812[[#This Row],[Nr of
people]]*Table3812[[#This Row],[Cost per roundtrip]]+Table3812[[#This Row],[Nr of
trips]]*Table3812[[#This Row],[Nr of
people]]*Table3812[[#This Row],[Nr of Days
per trip]]*Table3812[[#This Row],[Per Diem]]</f>
        <v>0</v>
      </c>
      <c r="L27" s="159">
        <f>Table3812[[#This Row],[Extended cost]]*$P$2</f>
        <v>0</v>
      </c>
      <c r="M27" s="159">
        <f>Table3812[[#This Row],[Extended cost]]+Table3812[[#This Row],[Profit]]</f>
        <v>0</v>
      </c>
    </row>
    <row r="28" spans="2:13" x14ac:dyDescent="0.25">
      <c r="B28" s="315" t="s">
        <v>137</v>
      </c>
      <c r="C28" s="136" t="s">
        <v>2227</v>
      </c>
      <c r="D28" s="10"/>
      <c r="E28" s="5"/>
      <c r="F28" s="158"/>
      <c r="G28" s="158"/>
      <c r="H28" s="158"/>
      <c r="I28" s="159"/>
      <c r="J28" s="159"/>
      <c r="K28" s="160">
        <f>Table3812[[#This Row],[Nr of
trips]]*Table3812[[#This Row],[Nr of
people]]*Table3812[[#This Row],[Cost per roundtrip]]+Table3812[[#This Row],[Nr of
trips]]*Table3812[[#This Row],[Nr of
people]]*Table3812[[#This Row],[Nr of Days
per trip]]*Table3812[[#This Row],[Per Diem]]</f>
        <v>0</v>
      </c>
      <c r="L28" s="159">
        <f>Table3812[[#This Row],[Extended cost]]*$P$2</f>
        <v>0</v>
      </c>
      <c r="M28" s="159">
        <f>Table3812[[#This Row],[Extended cost]]+Table3812[[#This Row],[Profit]]</f>
        <v>0</v>
      </c>
    </row>
    <row r="29" spans="2:13" x14ac:dyDescent="0.25">
      <c r="B29" s="315" t="s">
        <v>138</v>
      </c>
      <c r="C29" s="136" t="s">
        <v>2227</v>
      </c>
      <c r="D29" s="10"/>
      <c r="E29" s="5"/>
      <c r="F29" s="158"/>
      <c r="G29" s="158"/>
      <c r="H29" s="158"/>
      <c r="I29" s="159"/>
      <c r="J29" s="159"/>
      <c r="K29" s="160">
        <f>Table3812[[#This Row],[Nr of
trips]]*Table3812[[#This Row],[Nr of
people]]*Table3812[[#This Row],[Cost per roundtrip]]+Table3812[[#This Row],[Nr of
trips]]*Table3812[[#This Row],[Nr of
people]]*Table3812[[#This Row],[Nr of Days
per trip]]*Table3812[[#This Row],[Per Diem]]</f>
        <v>0</v>
      </c>
      <c r="L29" s="159">
        <f>Table3812[[#This Row],[Extended cost]]*$P$2</f>
        <v>0</v>
      </c>
      <c r="M29" s="159">
        <f>Table3812[[#This Row],[Extended cost]]+Table3812[[#This Row],[Profit]]</f>
        <v>0</v>
      </c>
    </row>
    <row r="30" spans="2:13" x14ac:dyDescent="0.25">
      <c r="B30" s="315" t="s">
        <v>125</v>
      </c>
      <c r="C30" s="136" t="s">
        <v>2227</v>
      </c>
      <c r="D30" s="10"/>
      <c r="E30" s="5"/>
      <c r="F30" s="158"/>
      <c r="G30" s="158"/>
      <c r="H30" s="158"/>
      <c r="I30" s="159"/>
      <c r="J30" s="159"/>
      <c r="K30" s="160">
        <f>Table3812[[#This Row],[Nr of
trips]]*Table3812[[#This Row],[Nr of
people]]*Table3812[[#This Row],[Cost per roundtrip]]+Table3812[[#This Row],[Nr of
trips]]*Table3812[[#This Row],[Nr of
people]]*Table3812[[#This Row],[Nr of Days
per trip]]*Table3812[[#This Row],[Per Diem]]</f>
        <v>0</v>
      </c>
      <c r="L30" s="159">
        <f>Table3812[[#This Row],[Extended cost]]*$P$2</f>
        <v>0</v>
      </c>
      <c r="M30" s="159">
        <f>Table3812[[#This Row],[Extended cost]]+Table3812[[#This Row],[Profit]]</f>
        <v>0</v>
      </c>
    </row>
    <row r="31" spans="2:13" x14ac:dyDescent="0.25">
      <c r="B31" s="315" t="s">
        <v>133</v>
      </c>
      <c r="C31" s="136" t="s">
        <v>2227</v>
      </c>
      <c r="D31" s="10"/>
      <c r="E31" s="5"/>
      <c r="F31" s="158"/>
      <c r="G31" s="158"/>
      <c r="H31" s="158"/>
      <c r="I31" s="159"/>
      <c r="J31" s="159"/>
      <c r="K31" s="160">
        <f>Table3812[[#This Row],[Nr of
trips]]*Table3812[[#This Row],[Nr of
people]]*Table3812[[#This Row],[Cost per roundtrip]]+Table3812[[#This Row],[Nr of
trips]]*Table3812[[#This Row],[Nr of
people]]*Table3812[[#This Row],[Nr of Days
per trip]]*Table3812[[#This Row],[Per Diem]]</f>
        <v>0</v>
      </c>
      <c r="L31" s="159">
        <f>Table3812[[#This Row],[Extended cost]]*$P$2</f>
        <v>0</v>
      </c>
      <c r="M31" s="159">
        <f>Table3812[[#This Row],[Extended cost]]+Table3812[[#This Row],[Profit]]</f>
        <v>0</v>
      </c>
    </row>
    <row r="32" spans="2:13" x14ac:dyDescent="0.25">
      <c r="B32" s="315" t="s">
        <v>140</v>
      </c>
      <c r="C32" s="136" t="s">
        <v>2227</v>
      </c>
      <c r="E32" s="5"/>
      <c r="F32" s="72"/>
      <c r="G32" s="72"/>
      <c r="H32" s="72"/>
      <c r="I32" s="69"/>
      <c r="J32" s="69"/>
      <c r="K32" s="115">
        <f>Table3812[[#This Row],[Nr of
trips]]*Table3812[[#This Row],[Nr of
people]]*Table3812[[#This Row],[Cost per roundtrip]]+Table3812[[#This Row],[Nr of
trips]]*Table3812[[#This Row],[Nr of
people]]*Table3812[[#This Row],[Nr of Days
per trip]]*Table3812[[#This Row],[Per Diem]]</f>
        <v>0</v>
      </c>
      <c r="L32" s="69">
        <f>Table3812[[#This Row],[Extended cost]]*$P$2</f>
        <v>0</v>
      </c>
      <c r="M32" s="69">
        <f>Table3812[[#This Row],[Extended cost]]+Table3812[[#This Row],[Profit]]</f>
        <v>0</v>
      </c>
    </row>
    <row r="33" spans="2:13" x14ac:dyDescent="0.25">
      <c r="B33" s="315" t="s">
        <v>145</v>
      </c>
      <c r="C33" s="136" t="s">
        <v>2227</v>
      </c>
      <c r="E33" s="5"/>
      <c r="F33" s="72"/>
      <c r="G33" s="72"/>
      <c r="H33" s="72"/>
      <c r="I33" s="69"/>
      <c r="J33" s="69"/>
      <c r="K33" s="115">
        <f>Table3812[[#This Row],[Nr of
trips]]*Table3812[[#This Row],[Nr of
people]]*Table3812[[#This Row],[Cost per roundtrip]]+Table3812[[#This Row],[Nr of
trips]]*Table3812[[#This Row],[Nr of
people]]*Table3812[[#This Row],[Nr of Days
per trip]]*Table3812[[#This Row],[Per Diem]]</f>
        <v>0</v>
      </c>
      <c r="L33" s="69">
        <f>Table3812[[#This Row],[Extended cost]]*$P$2</f>
        <v>0</v>
      </c>
      <c r="M33" s="69">
        <f>Table3812[[#This Row],[Extended cost]]+Table3812[[#This Row],[Profit]]</f>
        <v>0</v>
      </c>
    </row>
    <row r="34" spans="2:13" x14ac:dyDescent="0.25">
      <c r="B34" s="315" t="s">
        <v>146</v>
      </c>
      <c r="C34" s="136" t="s">
        <v>2227</v>
      </c>
      <c r="E34" s="5"/>
      <c r="F34" s="72"/>
      <c r="G34" s="72"/>
      <c r="H34" s="72"/>
      <c r="I34" s="69"/>
      <c r="J34" s="69"/>
      <c r="K34" s="115">
        <f>Table3812[[#This Row],[Nr of
trips]]*Table3812[[#This Row],[Nr of
people]]*Table3812[[#This Row],[Cost per roundtrip]]+Table3812[[#This Row],[Nr of
trips]]*Table3812[[#This Row],[Nr of
people]]*Table3812[[#This Row],[Nr of Days
per trip]]*Table3812[[#This Row],[Per Diem]]</f>
        <v>0</v>
      </c>
      <c r="L34" s="69">
        <f>Table3812[[#This Row],[Extended cost]]*$P$2</f>
        <v>0</v>
      </c>
      <c r="M34" s="69">
        <f>Table3812[[#This Row],[Extended cost]]+Table3812[[#This Row],[Profit]]</f>
        <v>0</v>
      </c>
    </row>
    <row r="35" spans="2:13" x14ac:dyDescent="0.25">
      <c r="B35" s="315" t="s">
        <v>147</v>
      </c>
      <c r="C35" s="136" t="s">
        <v>2227</v>
      </c>
      <c r="E35" s="5"/>
      <c r="F35" s="72"/>
      <c r="G35" s="72"/>
      <c r="H35" s="72"/>
      <c r="I35" s="69"/>
      <c r="J35" s="69"/>
      <c r="K35" s="115">
        <f>Table3812[[#This Row],[Nr of
trips]]*Table3812[[#This Row],[Nr of
people]]*Table3812[[#This Row],[Cost per roundtrip]]+Table3812[[#This Row],[Nr of
trips]]*Table3812[[#This Row],[Nr of
people]]*Table3812[[#This Row],[Nr of Days
per trip]]*Table3812[[#This Row],[Per Diem]]</f>
        <v>0</v>
      </c>
      <c r="L35" s="69">
        <f>Table3812[[#This Row],[Extended cost]]*$P$2</f>
        <v>0</v>
      </c>
      <c r="M35" s="69">
        <f>Table3812[[#This Row],[Extended cost]]+Table3812[[#This Row],[Profit]]</f>
        <v>0</v>
      </c>
    </row>
    <row r="36" spans="2:13" x14ac:dyDescent="0.25">
      <c r="B36" s="315" t="s">
        <v>148</v>
      </c>
      <c r="C36" s="136" t="s">
        <v>2227</v>
      </c>
      <c r="E36" s="5"/>
      <c r="F36" s="72"/>
      <c r="G36" s="72"/>
      <c r="H36" s="72"/>
      <c r="I36" s="69"/>
      <c r="J36" s="69"/>
      <c r="K36" s="115">
        <f>Table3812[[#This Row],[Nr of
trips]]*Table3812[[#This Row],[Nr of
people]]*Table3812[[#This Row],[Cost per roundtrip]]+Table3812[[#This Row],[Nr of
trips]]*Table3812[[#This Row],[Nr of
people]]*Table3812[[#This Row],[Nr of Days
per trip]]*Table3812[[#This Row],[Per Diem]]</f>
        <v>0</v>
      </c>
      <c r="L36" s="69">
        <f>Table3812[[#This Row],[Extended cost]]*$P$2</f>
        <v>0</v>
      </c>
      <c r="M36" s="69">
        <f>Table3812[[#This Row],[Extended cost]]+Table3812[[#This Row],[Profit]]</f>
        <v>0</v>
      </c>
    </row>
    <row r="37" spans="2:13" x14ac:dyDescent="0.25">
      <c r="B37" s="315" t="s">
        <v>151</v>
      </c>
      <c r="C37" s="136" t="s">
        <v>2227</v>
      </c>
      <c r="E37" s="5"/>
      <c r="F37" s="72"/>
      <c r="G37" s="72"/>
      <c r="H37" s="72"/>
      <c r="I37" s="69"/>
      <c r="J37" s="69"/>
      <c r="K37" s="115">
        <f>Table3812[[#This Row],[Nr of
trips]]*Table3812[[#This Row],[Nr of
people]]*Table3812[[#This Row],[Cost per roundtrip]]+Table3812[[#This Row],[Nr of
trips]]*Table3812[[#This Row],[Nr of
people]]*Table3812[[#This Row],[Nr of Days
per trip]]*Table3812[[#This Row],[Per Diem]]</f>
        <v>0</v>
      </c>
      <c r="L37" s="69">
        <f>Table3812[[#This Row],[Extended cost]]*$P$2</f>
        <v>0</v>
      </c>
      <c r="M37" s="69">
        <f>Table3812[[#This Row],[Extended cost]]+Table3812[[#This Row],[Profit]]</f>
        <v>0</v>
      </c>
    </row>
    <row r="38" spans="2:13" x14ac:dyDescent="0.25">
      <c r="B38" s="315" t="s">
        <v>153</v>
      </c>
      <c r="C38" s="136" t="s">
        <v>2227</v>
      </c>
      <c r="E38" s="5"/>
      <c r="F38" s="72"/>
      <c r="G38" s="72"/>
      <c r="H38" s="72"/>
      <c r="I38" s="69"/>
      <c r="J38" s="69"/>
      <c r="K38" s="115">
        <f>Table3812[[#This Row],[Nr of
trips]]*Table3812[[#This Row],[Nr of
people]]*Table3812[[#This Row],[Cost per roundtrip]]+Table3812[[#This Row],[Nr of
trips]]*Table3812[[#This Row],[Nr of
people]]*Table3812[[#This Row],[Nr of Days
per trip]]*Table3812[[#This Row],[Per Diem]]</f>
        <v>0</v>
      </c>
      <c r="L38" s="69">
        <f>Table3812[[#This Row],[Extended cost]]*$P$2</f>
        <v>0</v>
      </c>
      <c r="M38" s="69">
        <f>Table3812[[#This Row],[Extended cost]]+Table3812[[#This Row],[Profit]]</f>
        <v>0</v>
      </c>
    </row>
    <row r="39" spans="2:13" x14ac:dyDescent="0.25">
      <c r="B39" s="315" t="s">
        <v>157</v>
      </c>
      <c r="C39" s="136" t="s">
        <v>2227</v>
      </c>
      <c r="E39" s="5"/>
      <c r="F39" s="72"/>
      <c r="G39" s="72"/>
      <c r="H39" s="72"/>
      <c r="I39" s="69"/>
      <c r="J39" s="69"/>
      <c r="K39" s="115">
        <f>Table3812[[#This Row],[Nr of
trips]]*Table3812[[#This Row],[Nr of
people]]*Table3812[[#This Row],[Cost per roundtrip]]+Table3812[[#This Row],[Nr of
trips]]*Table3812[[#This Row],[Nr of
people]]*Table3812[[#This Row],[Nr of Days
per trip]]*Table3812[[#This Row],[Per Diem]]</f>
        <v>0</v>
      </c>
      <c r="L39" s="69">
        <f>Table3812[[#This Row],[Extended cost]]*$P$2</f>
        <v>0</v>
      </c>
      <c r="M39" s="69">
        <f>Table3812[[#This Row],[Extended cost]]+Table3812[[#This Row],[Profit]]</f>
        <v>0</v>
      </c>
    </row>
    <row r="40" spans="2:13" x14ac:dyDescent="0.25">
      <c r="B40" s="315" t="s">
        <v>159</v>
      </c>
      <c r="C40" s="136" t="s">
        <v>2227</v>
      </c>
      <c r="E40" s="5"/>
      <c r="F40" s="72"/>
      <c r="G40" s="72"/>
      <c r="H40" s="72"/>
      <c r="I40" s="69"/>
      <c r="J40" s="69"/>
      <c r="K40" s="115">
        <f>Table3812[[#This Row],[Nr of
trips]]*Table3812[[#This Row],[Nr of
people]]*Table3812[[#This Row],[Cost per roundtrip]]+Table3812[[#This Row],[Nr of
trips]]*Table3812[[#This Row],[Nr of
people]]*Table3812[[#This Row],[Nr of Days
per trip]]*Table3812[[#This Row],[Per Diem]]</f>
        <v>0</v>
      </c>
      <c r="L40" s="69">
        <f>Table3812[[#This Row],[Extended cost]]*$P$2</f>
        <v>0</v>
      </c>
      <c r="M40" s="69">
        <f>Table3812[[#This Row],[Extended cost]]+Table3812[[#This Row],[Profit]]</f>
        <v>0</v>
      </c>
    </row>
    <row r="41" spans="2:13" x14ac:dyDescent="0.25">
      <c r="B41" s="315" t="s">
        <v>162</v>
      </c>
      <c r="C41" s="136" t="s">
        <v>2227</v>
      </c>
      <c r="E41" s="5"/>
      <c r="F41" s="72"/>
      <c r="G41" s="72"/>
      <c r="H41" s="72"/>
      <c r="I41" s="69"/>
      <c r="J41" s="69"/>
      <c r="K41" s="115">
        <f>Table3812[[#This Row],[Nr of
trips]]*Table3812[[#This Row],[Nr of
people]]*Table3812[[#This Row],[Cost per roundtrip]]+Table3812[[#This Row],[Nr of
trips]]*Table3812[[#This Row],[Nr of
people]]*Table3812[[#This Row],[Nr of Days
per trip]]*Table3812[[#This Row],[Per Diem]]</f>
        <v>0</v>
      </c>
      <c r="L41" s="69">
        <f>Table3812[[#This Row],[Extended cost]]*$P$2</f>
        <v>0</v>
      </c>
      <c r="M41" s="69">
        <f>Table3812[[#This Row],[Extended cost]]+Table3812[[#This Row],[Profit]]</f>
        <v>0</v>
      </c>
    </row>
    <row r="42" spans="2:13" x14ac:dyDescent="0.25">
      <c r="B42" s="315" t="s">
        <v>165</v>
      </c>
      <c r="C42" s="136" t="s">
        <v>2227</v>
      </c>
      <c r="E42" s="5"/>
      <c r="F42" s="72"/>
      <c r="G42" s="72"/>
      <c r="H42" s="72"/>
      <c r="I42" s="69"/>
      <c r="J42" s="69"/>
      <c r="K42" s="115">
        <f>Table3812[[#This Row],[Nr of
trips]]*Table3812[[#This Row],[Nr of
people]]*Table3812[[#This Row],[Cost per roundtrip]]+Table3812[[#This Row],[Nr of
trips]]*Table3812[[#This Row],[Nr of
people]]*Table3812[[#This Row],[Nr of Days
per trip]]*Table3812[[#This Row],[Per Diem]]</f>
        <v>0</v>
      </c>
      <c r="L42" s="69">
        <f>Table3812[[#This Row],[Extended cost]]*$P$2</f>
        <v>0</v>
      </c>
      <c r="M42" s="69">
        <f>Table3812[[#This Row],[Extended cost]]+Table3812[[#This Row],[Profit]]</f>
        <v>0</v>
      </c>
    </row>
    <row r="43" spans="2:13" x14ac:dyDescent="0.25">
      <c r="B43" s="315" t="s">
        <v>167</v>
      </c>
      <c r="C43" s="136" t="s">
        <v>2227</v>
      </c>
      <c r="E43" s="5"/>
      <c r="F43" s="72"/>
      <c r="G43" s="72"/>
      <c r="H43" s="72"/>
      <c r="I43" s="69"/>
      <c r="J43" s="69"/>
      <c r="K43" s="115">
        <f>Table3812[[#This Row],[Nr of
trips]]*Table3812[[#This Row],[Nr of
people]]*Table3812[[#This Row],[Cost per roundtrip]]+Table3812[[#This Row],[Nr of
trips]]*Table3812[[#This Row],[Nr of
people]]*Table3812[[#This Row],[Nr of Days
per trip]]*Table3812[[#This Row],[Per Diem]]</f>
        <v>0</v>
      </c>
      <c r="L43" s="69">
        <f>Table3812[[#This Row],[Extended cost]]*$P$2</f>
        <v>0</v>
      </c>
      <c r="M43" s="69">
        <f>Table3812[[#This Row],[Extended cost]]+Table3812[[#This Row],[Profit]]</f>
        <v>0</v>
      </c>
    </row>
    <row r="44" spans="2:13" x14ac:dyDescent="0.25">
      <c r="B44" s="315" t="s">
        <v>169</v>
      </c>
      <c r="C44" s="136" t="s">
        <v>2227</v>
      </c>
      <c r="E44" s="5"/>
      <c r="F44" s="72"/>
      <c r="G44" s="72"/>
      <c r="H44" s="72"/>
      <c r="I44" s="69"/>
      <c r="J44" s="69"/>
      <c r="K44" s="115">
        <f>Table3812[[#This Row],[Nr of
trips]]*Table3812[[#This Row],[Nr of
people]]*Table3812[[#This Row],[Cost per roundtrip]]+Table3812[[#This Row],[Nr of
trips]]*Table3812[[#This Row],[Nr of
people]]*Table3812[[#This Row],[Nr of Days
per trip]]*Table3812[[#This Row],[Per Diem]]</f>
        <v>0</v>
      </c>
      <c r="L44" s="69">
        <f>Table3812[[#This Row],[Extended cost]]*$P$2</f>
        <v>0</v>
      </c>
      <c r="M44" s="69">
        <f>Table3812[[#This Row],[Extended cost]]+Table3812[[#This Row],[Profit]]</f>
        <v>0</v>
      </c>
    </row>
    <row r="45" spans="2:13" x14ac:dyDescent="0.25">
      <c r="B45" s="315" t="s">
        <v>171</v>
      </c>
      <c r="C45" s="136" t="s">
        <v>2227</v>
      </c>
      <c r="E45" s="5"/>
      <c r="F45" s="72"/>
      <c r="G45" s="72"/>
      <c r="H45" s="72"/>
      <c r="I45" s="69"/>
      <c r="J45" s="69"/>
      <c r="K45" s="115">
        <f>Table3812[[#This Row],[Nr of
trips]]*Table3812[[#This Row],[Nr of
people]]*Table3812[[#This Row],[Cost per roundtrip]]+Table3812[[#This Row],[Nr of
trips]]*Table3812[[#This Row],[Nr of
people]]*Table3812[[#This Row],[Nr of Days
per trip]]*Table3812[[#This Row],[Per Diem]]</f>
        <v>0</v>
      </c>
      <c r="L45" s="69">
        <f>Table3812[[#This Row],[Extended cost]]*$P$2</f>
        <v>0</v>
      </c>
      <c r="M45" s="69">
        <f>Table3812[[#This Row],[Extended cost]]+Table3812[[#This Row],[Profit]]</f>
        <v>0</v>
      </c>
    </row>
    <row r="46" spans="2:13" x14ac:dyDescent="0.25">
      <c r="B46" s="315" t="s">
        <v>173</v>
      </c>
      <c r="C46" s="136" t="s">
        <v>2227</v>
      </c>
      <c r="E46" s="5"/>
      <c r="F46" s="72"/>
      <c r="G46" s="72"/>
      <c r="H46" s="72"/>
      <c r="I46" s="69"/>
      <c r="J46" s="69"/>
      <c r="K46" s="115">
        <f>Table3812[[#This Row],[Nr of
trips]]*Table3812[[#This Row],[Nr of
people]]*Table3812[[#This Row],[Cost per roundtrip]]+Table3812[[#This Row],[Nr of
trips]]*Table3812[[#This Row],[Nr of
people]]*Table3812[[#This Row],[Nr of Days
per trip]]*Table3812[[#This Row],[Per Diem]]</f>
        <v>0</v>
      </c>
      <c r="L46" s="69">
        <f>Table3812[[#This Row],[Extended cost]]*$P$2</f>
        <v>0</v>
      </c>
      <c r="M46" s="69">
        <f>Table3812[[#This Row],[Extended cost]]+Table3812[[#This Row],[Profit]]</f>
        <v>0</v>
      </c>
    </row>
    <row r="47" spans="2:13" x14ac:dyDescent="0.25">
      <c r="B47" s="315" t="s">
        <v>175</v>
      </c>
      <c r="C47" s="136" t="s">
        <v>2227</v>
      </c>
      <c r="E47" s="5"/>
      <c r="F47" s="72"/>
      <c r="G47" s="72"/>
      <c r="H47" s="72"/>
      <c r="I47" s="69"/>
      <c r="J47" s="69"/>
      <c r="K47" s="115">
        <f>Table3812[[#This Row],[Nr of
trips]]*Table3812[[#This Row],[Nr of
people]]*Table3812[[#This Row],[Cost per roundtrip]]+Table3812[[#This Row],[Nr of
trips]]*Table3812[[#This Row],[Nr of
people]]*Table3812[[#This Row],[Nr of Days
per trip]]*Table3812[[#This Row],[Per Diem]]</f>
        <v>0</v>
      </c>
      <c r="L47" s="69">
        <f>Table3812[[#This Row],[Extended cost]]*$P$2</f>
        <v>0</v>
      </c>
      <c r="M47" s="69">
        <f>Table3812[[#This Row],[Extended cost]]+Table3812[[#This Row],[Profit]]</f>
        <v>0</v>
      </c>
    </row>
    <row r="48" spans="2:13" x14ac:dyDescent="0.25">
      <c r="B48" s="315" t="s">
        <v>177</v>
      </c>
      <c r="C48" s="136" t="s">
        <v>2227</v>
      </c>
      <c r="E48" s="5"/>
      <c r="F48" s="72"/>
      <c r="G48" s="72"/>
      <c r="H48" s="72"/>
      <c r="I48" s="69"/>
      <c r="J48" s="69"/>
      <c r="K48" s="115">
        <f>Table3812[[#This Row],[Nr of
trips]]*Table3812[[#This Row],[Nr of
people]]*Table3812[[#This Row],[Cost per roundtrip]]+Table3812[[#This Row],[Nr of
trips]]*Table3812[[#This Row],[Nr of
people]]*Table3812[[#This Row],[Nr of Days
per trip]]*Table3812[[#This Row],[Per Diem]]</f>
        <v>0</v>
      </c>
      <c r="L48" s="69">
        <f>Table3812[[#This Row],[Extended cost]]*$P$2</f>
        <v>0</v>
      </c>
      <c r="M48" s="69">
        <f>Table3812[[#This Row],[Extended cost]]+Table3812[[#This Row],[Profit]]</f>
        <v>0</v>
      </c>
    </row>
    <row r="49" spans="2:13" x14ac:dyDescent="0.25">
      <c r="B49" s="315" t="s">
        <v>179</v>
      </c>
      <c r="C49" s="136" t="s">
        <v>2227</v>
      </c>
      <c r="E49" s="5"/>
      <c r="F49" s="72"/>
      <c r="G49" s="72"/>
      <c r="H49" s="72"/>
      <c r="I49" s="69"/>
      <c r="J49" s="69"/>
      <c r="K49" s="115">
        <f>Table3812[[#This Row],[Nr of
trips]]*Table3812[[#This Row],[Nr of
people]]*Table3812[[#This Row],[Cost per roundtrip]]+Table3812[[#This Row],[Nr of
trips]]*Table3812[[#This Row],[Nr of
people]]*Table3812[[#This Row],[Nr of Days
per trip]]*Table3812[[#This Row],[Per Diem]]</f>
        <v>0</v>
      </c>
      <c r="L49" s="69">
        <f>Table3812[[#This Row],[Extended cost]]*$P$2</f>
        <v>0</v>
      </c>
      <c r="M49" s="69">
        <f>Table3812[[#This Row],[Extended cost]]+Table3812[[#This Row],[Profit]]</f>
        <v>0</v>
      </c>
    </row>
    <row r="50" spans="2:13" x14ac:dyDescent="0.25">
      <c r="B50" s="315" t="s">
        <v>186</v>
      </c>
      <c r="C50" s="136" t="s">
        <v>2227</v>
      </c>
      <c r="E50" s="5"/>
      <c r="F50" s="72"/>
      <c r="G50" s="72"/>
      <c r="H50" s="72"/>
      <c r="I50" s="69"/>
      <c r="J50" s="69"/>
      <c r="K50" s="115">
        <f>Table3812[[#This Row],[Nr of
trips]]*Table3812[[#This Row],[Nr of
people]]*Table3812[[#This Row],[Cost per roundtrip]]+Table3812[[#This Row],[Nr of
trips]]*Table3812[[#This Row],[Nr of
people]]*Table3812[[#This Row],[Nr of Days
per trip]]*Table3812[[#This Row],[Per Diem]]</f>
        <v>0</v>
      </c>
      <c r="L50" s="69">
        <f>Table3812[[#This Row],[Extended cost]]*$P$2</f>
        <v>0</v>
      </c>
      <c r="M50" s="69">
        <f>Table3812[[#This Row],[Extended cost]]+Table3812[[#This Row],[Profit]]</f>
        <v>0</v>
      </c>
    </row>
    <row r="51" spans="2:13" x14ac:dyDescent="0.25">
      <c r="B51" s="315" t="s">
        <v>188</v>
      </c>
      <c r="C51" s="136" t="s">
        <v>2227</v>
      </c>
      <c r="E51" s="5"/>
      <c r="F51" s="72"/>
      <c r="G51" s="72"/>
      <c r="H51" s="72"/>
      <c r="I51" s="69"/>
      <c r="J51" s="69"/>
      <c r="K51" s="115">
        <f>Table3812[[#This Row],[Nr of
trips]]*Table3812[[#This Row],[Nr of
people]]*Table3812[[#This Row],[Cost per roundtrip]]+Table3812[[#This Row],[Nr of
trips]]*Table3812[[#This Row],[Nr of
people]]*Table3812[[#This Row],[Nr of Days
per trip]]*Table3812[[#This Row],[Per Diem]]</f>
        <v>0</v>
      </c>
      <c r="L51" s="69">
        <f>Table3812[[#This Row],[Extended cost]]*$P$2</f>
        <v>0</v>
      </c>
      <c r="M51" s="69">
        <f>Table3812[[#This Row],[Extended cost]]+Table3812[[#This Row],[Profit]]</f>
        <v>0</v>
      </c>
    </row>
    <row r="52" spans="2:13" x14ac:dyDescent="0.25">
      <c r="B52" s="315" t="s">
        <v>193</v>
      </c>
      <c r="C52" s="136" t="s">
        <v>2227</v>
      </c>
      <c r="E52" s="5"/>
      <c r="F52" s="72"/>
      <c r="G52" s="72"/>
      <c r="H52" s="72"/>
      <c r="I52" s="69"/>
      <c r="J52" s="69"/>
      <c r="K52" s="115">
        <f>Table3812[[#This Row],[Nr of
trips]]*Table3812[[#This Row],[Nr of
people]]*Table3812[[#This Row],[Cost per roundtrip]]+Table3812[[#This Row],[Nr of
trips]]*Table3812[[#This Row],[Nr of
people]]*Table3812[[#This Row],[Nr of Days
per trip]]*Table3812[[#This Row],[Per Diem]]</f>
        <v>0</v>
      </c>
      <c r="L52" s="69">
        <f>Table3812[[#This Row],[Extended cost]]*$P$2</f>
        <v>0</v>
      </c>
      <c r="M52" s="69">
        <f>Table3812[[#This Row],[Extended cost]]+Table3812[[#This Row],[Profit]]</f>
        <v>0</v>
      </c>
    </row>
    <row r="53" spans="2:13" x14ac:dyDescent="0.25">
      <c r="B53" s="315" t="s">
        <v>196</v>
      </c>
      <c r="C53" s="136" t="s">
        <v>2227</v>
      </c>
      <c r="E53" s="5"/>
      <c r="F53" s="72"/>
      <c r="G53" s="72"/>
      <c r="H53" s="72"/>
      <c r="I53" s="69"/>
      <c r="J53" s="69"/>
      <c r="K53" s="115">
        <f>Table3812[[#This Row],[Nr of
trips]]*Table3812[[#This Row],[Nr of
people]]*Table3812[[#This Row],[Cost per roundtrip]]+Table3812[[#This Row],[Nr of
trips]]*Table3812[[#This Row],[Nr of
people]]*Table3812[[#This Row],[Nr of Days
per trip]]*Table3812[[#This Row],[Per Diem]]</f>
        <v>0</v>
      </c>
      <c r="L53" s="69">
        <f>Table3812[[#This Row],[Extended cost]]*$P$2</f>
        <v>0</v>
      </c>
      <c r="M53" s="69">
        <f>Table3812[[#This Row],[Extended cost]]+Table3812[[#This Row],[Profit]]</f>
        <v>0</v>
      </c>
    </row>
    <row r="54" spans="2:13" x14ac:dyDescent="0.25">
      <c r="B54" s="315" t="s">
        <v>201</v>
      </c>
      <c r="C54" s="136" t="s">
        <v>2227</v>
      </c>
      <c r="E54" s="5"/>
      <c r="F54" s="72"/>
      <c r="G54" s="72"/>
      <c r="H54" s="72"/>
      <c r="I54" s="69"/>
      <c r="J54" s="69"/>
      <c r="K54" s="115">
        <f>Table3812[[#This Row],[Nr of
trips]]*Table3812[[#This Row],[Nr of
people]]*Table3812[[#This Row],[Cost per roundtrip]]+Table3812[[#This Row],[Nr of
trips]]*Table3812[[#This Row],[Nr of
people]]*Table3812[[#This Row],[Nr of Days
per trip]]*Table3812[[#This Row],[Per Diem]]</f>
        <v>0</v>
      </c>
      <c r="L54" s="69">
        <f>Table3812[[#This Row],[Extended cost]]*$P$2</f>
        <v>0</v>
      </c>
      <c r="M54" s="69">
        <f>Table3812[[#This Row],[Extended cost]]+Table3812[[#This Row],[Profit]]</f>
        <v>0</v>
      </c>
    </row>
    <row r="55" spans="2:13" x14ac:dyDescent="0.25">
      <c r="B55" s="315" t="s">
        <v>202</v>
      </c>
      <c r="C55" s="136" t="s">
        <v>2227</v>
      </c>
      <c r="E55" s="5"/>
      <c r="F55" s="72"/>
      <c r="G55" s="72"/>
      <c r="H55" s="72"/>
      <c r="I55" s="69"/>
      <c r="J55" s="69"/>
      <c r="K55" s="115">
        <f>Table3812[[#This Row],[Nr of
trips]]*Table3812[[#This Row],[Nr of
people]]*Table3812[[#This Row],[Cost per roundtrip]]+Table3812[[#This Row],[Nr of
trips]]*Table3812[[#This Row],[Nr of
people]]*Table3812[[#This Row],[Nr of Days
per trip]]*Table3812[[#This Row],[Per Diem]]</f>
        <v>0</v>
      </c>
      <c r="L55" s="69">
        <f>Table3812[[#This Row],[Extended cost]]*$P$2</f>
        <v>0</v>
      </c>
      <c r="M55" s="69">
        <f>Table3812[[#This Row],[Extended cost]]+Table3812[[#This Row],[Profit]]</f>
        <v>0</v>
      </c>
    </row>
    <row r="56" spans="2:13" x14ac:dyDescent="0.25">
      <c r="B56" s="315" t="s">
        <v>203</v>
      </c>
      <c r="C56" s="136" t="s">
        <v>2227</v>
      </c>
      <c r="E56" s="5"/>
      <c r="F56" s="72"/>
      <c r="G56" s="72"/>
      <c r="H56" s="72"/>
      <c r="I56" s="69"/>
      <c r="J56" s="69"/>
      <c r="K56" s="115">
        <f>Table3812[[#This Row],[Nr of
trips]]*Table3812[[#This Row],[Nr of
people]]*Table3812[[#This Row],[Cost per roundtrip]]+Table3812[[#This Row],[Nr of
trips]]*Table3812[[#This Row],[Nr of
people]]*Table3812[[#This Row],[Nr of Days
per trip]]*Table3812[[#This Row],[Per Diem]]</f>
        <v>0</v>
      </c>
      <c r="L56" s="69">
        <f>Table3812[[#This Row],[Extended cost]]*$P$2</f>
        <v>0</v>
      </c>
      <c r="M56" s="69">
        <f>Table3812[[#This Row],[Extended cost]]+Table3812[[#This Row],[Profit]]</f>
        <v>0</v>
      </c>
    </row>
    <row r="57" spans="2:13" x14ac:dyDescent="0.25">
      <c r="B57" s="315" t="s">
        <v>204</v>
      </c>
      <c r="C57" s="136" t="s">
        <v>2227</v>
      </c>
      <c r="E57" s="5"/>
      <c r="F57" s="72"/>
      <c r="G57" s="72"/>
      <c r="H57" s="72"/>
      <c r="I57" s="69"/>
      <c r="J57" s="69"/>
      <c r="K57" s="115">
        <f>Table3812[[#This Row],[Nr of
trips]]*Table3812[[#This Row],[Nr of
people]]*Table3812[[#This Row],[Cost per roundtrip]]+Table3812[[#This Row],[Nr of
trips]]*Table3812[[#This Row],[Nr of
people]]*Table3812[[#This Row],[Nr of Days
per trip]]*Table3812[[#This Row],[Per Diem]]</f>
        <v>0</v>
      </c>
      <c r="L57" s="69">
        <f>Table3812[[#This Row],[Extended cost]]*$P$2</f>
        <v>0</v>
      </c>
      <c r="M57" s="69">
        <f>Table3812[[#This Row],[Extended cost]]+Table3812[[#This Row],[Profit]]</f>
        <v>0</v>
      </c>
    </row>
    <row r="58" spans="2:13" x14ac:dyDescent="0.25">
      <c r="B58" s="315" t="s">
        <v>206</v>
      </c>
      <c r="C58" s="136" t="s">
        <v>2227</v>
      </c>
      <c r="E58" s="5"/>
      <c r="F58" s="72"/>
      <c r="G58" s="72"/>
      <c r="H58" s="72"/>
      <c r="I58" s="69"/>
      <c r="J58" s="69"/>
      <c r="K58" s="115">
        <f>Table3812[[#This Row],[Nr of
trips]]*Table3812[[#This Row],[Nr of
people]]*Table3812[[#This Row],[Cost per roundtrip]]+Table3812[[#This Row],[Nr of
trips]]*Table3812[[#This Row],[Nr of
people]]*Table3812[[#This Row],[Nr of Days
per trip]]*Table3812[[#This Row],[Per Diem]]</f>
        <v>0</v>
      </c>
      <c r="L58" s="69">
        <f>Table3812[[#This Row],[Extended cost]]*$P$2</f>
        <v>0</v>
      </c>
      <c r="M58" s="69">
        <f>Table3812[[#This Row],[Extended cost]]+Table3812[[#This Row],[Profit]]</f>
        <v>0</v>
      </c>
    </row>
    <row r="59" spans="2:13" x14ac:dyDescent="0.25">
      <c r="B59" s="315" t="s">
        <v>210</v>
      </c>
      <c r="C59" s="136" t="s">
        <v>2227</v>
      </c>
      <c r="E59" s="5"/>
      <c r="F59" s="72"/>
      <c r="G59" s="72"/>
      <c r="H59" s="72"/>
      <c r="I59" s="69"/>
      <c r="J59" s="69"/>
      <c r="K59" s="115">
        <f>Table3812[[#This Row],[Nr of
trips]]*Table3812[[#This Row],[Nr of
people]]*Table3812[[#This Row],[Cost per roundtrip]]+Table3812[[#This Row],[Nr of
trips]]*Table3812[[#This Row],[Nr of
people]]*Table3812[[#This Row],[Nr of Days
per trip]]*Table3812[[#This Row],[Per Diem]]</f>
        <v>0</v>
      </c>
      <c r="L59" s="69">
        <f>Table3812[[#This Row],[Extended cost]]*$P$2</f>
        <v>0</v>
      </c>
      <c r="M59" s="69">
        <f>Table3812[[#This Row],[Extended cost]]+Table3812[[#This Row],[Profit]]</f>
        <v>0</v>
      </c>
    </row>
    <row r="60" spans="2:13" x14ac:dyDescent="0.25">
      <c r="B60" s="315" t="s">
        <v>214</v>
      </c>
      <c r="C60" s="136" t="s">
        <v>2227</v>
      </c>
      <c r="E60" s="5"/>
      <c r="F60" s="72"/>
      <c r="G60" s="72"/>
      <c r="H60" s="72"/>
      <c r="I60" s="69"/>
      <c r="J60" s="69"/>
      <c r="K60" s="115">
        <f>Table3812[[#This Row],[Nr of
trips]]*Table3812[[#This Row],[Nr of
people]]*Table3812[[#This Row],[Cost per roundtrip]]+Table3812[[#This Row],[Nr of
trips]]*Table3812[[#This Row],[Nr of
people]]*Table3812[[#This Row],[Nr of Days
per trip]]*Table3812[[#This Row],[Per Diem]]</f>
        <v>0</v>
      </c>
      <c r="L60" s="69">
        <f>Table3812[[#This Row],[Extended cost]]*$P$2</f>
        <v>0</v>
      </c>
      <c r="M60" s="69">
        <f>Table3812[[#This Row],[Extended cost]]+Table3812[[#This Row],[Profit]]</f>
        <v>0</v>
      </c>
    </row>
    <row r="61" spans="2:13" x14ac:dyDescent="0.25">
      <c r="B61" s="315" t="s">
        <v>2255</v>
      </c>
      <c r="C61" s="136" t="s">
        <v>2227</v>
      </c>
      <c r="E61" s="5"/>
      <c r="F61" s="72"/>
      <c r="G61" s="72"/>
      <c r="H61" s="72"/>
      <c r="I61" s="69"/>
      <c r="J61" s="69"/>
      <c r="K61" s="115">
        <f>Table3812[[#This Row],[Nr of
trips]]*Table3812[[#This Row],[Nr of
people]]*Table3812[[#This Row],[Cost per roundtrip]]+Table3812[[#This Row],[Nr of
trips]]*Table3812[[#This Row],[Nr of
people]]*Table3812[[#This Row],[Nr of Days
per trip]]*Table3812[[#This Row],[Per Diem]]</f>
        <v>0</v>
      </c>
      <c r="L61" s="69">
        <f>Table3812[[#This Row],[Extended cost]]*$P$2</f>
        <v>0</v>
      </c>
      <c r="M61" s="69">
        <f>Table3812[[#This Row],[Extended cost]]+Table3812[[#This Row],[Profit]]</f>
        <v>0</v>
      </c>
    </row>
    <row r="62" spans="2:13" x14ac:dyDescent="0.25">
      <c r="B62" s="315" t="s">
        <v>2256</v>
      </c>
      <c r="C62" s="136" t="s">
        <v>2227</v>
      </c>
      <c r="E62" s="5"/>
      <c r="F62" s="72"/>
      <c r="G62" s="72"/>
      <c r="H62" s="72"/>
      <c r="I62" s="69"/>
      <c r="J62" s="69"/>
      <c r="K62" s="115">
        <f>Table3812[[#This Row],[Nr of
trips]]*Table3812[[#This Row],[Nr of
people]]*Table3812[[#This Row],[Cost per roundtrip]]+Table3812[[#This Row],[Nr of
trips]]*Table3812[[#This Row],[Nr of
people]]*Table3812[[#This Row],[Nr of Days
per trip]]*Table3812[[#This Row],[Per Diem]]</f>
        <v>0</v>
      </c>
      <c r="L62" s="69">
        <f>Table3812[[#This Row],[Extended cost]]*$P$2</f>
        <v>0</v>
      </c>
      <c r="M62" s="69">
        <f>Table3812[[#This Row],[Extended cost]]+Table3812[[#This Row],[Profit]]</f>
        <v>0</v>
      </c>
    </row>
    <row r="63" spans="2:13" x14ac:dyDescent="0.25">
      <c r="B63" s="315" t="s">
        <v>2261</v>
      </c>
      <c r="C63" s="136" t="s">
        <v>2227</v>
      </c>
      <c r="E63" s="5"/>
      <c r="F63" s="72"/>
      <c r="G63" s="72"/>
      <c r="H63" s="72"/>
      <c r="I63" s="69"/>
      <c r="J63" s="69"/>
      <c r="K63" s="115">
        <f>Table3812[[#This Row],[Nr of
trips]]*Table3812[[#This Row],[Nr of
people]]*Table3812[[#This Row],[Cost per roundtrip]]+Table3812[[#This Row],[Nr of
trips]]*Table3812[[#This Row],[Nr of
people]]*Table3812[[#This Row],[Nr of Days
per trip]]*Table3812[[#This Row],[Per Diem]]</f>
        <v>0</v>
      </c>
      <c r="L63" s="69">
        <f>Table3812[[#This Row],[Extended cost]]*$P$2</f>
        <v>0</v>
      </c>
      <c r="M63" s="69">
        <f>Table3812[[#This Row],[Extended cost]]+Table3812[[#This Row],[Profit]]</f>
        <v>0</v>
      </c>
    </row>
    <row r="64" spans="2:13" x14ac:dyDescent="0.25">
      <c r="B64" s="315" t="s">
        <v>2262</v>
      </c>
      <c r="C64" s="136" t="s">
        <v>2227</v>
      </c>
      <c r="E64" s="5"/>
      <c r="F64" s="72"/>
      <c r="G64" s="72"/>
      <c r="H64" s="72"/>
      <c r="I64" s="69"/>
      <c r="J64" s="69"/>
      <c r="K64" s="115">
        <f>Table3812[[#This Row],[Nr of
trips]]*Table3812[[#This Row],[Nr of
people]]*Table3812[[#This Row],[Cost per roundtrip]]+Table3812[[#This Row],[Nr of
trips]]*Table3812[[#This Row],[Nr of
people]]*Table3812[[#This Row],[Nr of Days
per trip]]*Table3812[[#This Row],[Per Diem]]</f>
        <v>0</v>
      </c>
      <c r="L64" s="69">
        <f>Table3812[[#This Row],[Extended cost]]*$P$2</f>
        <v>0</v>
      </c>
      <c r="M64" s="69">
        <f>Table3812[[#This Row],[Extended cost]]+Table3812[[#This Row],[Profit]]</f>
        <v>0</v>
      </c>
    </row>
    <row r="65" spans="2:13" x14ac:dyDescent="0.25">
      <c r="B65" s="315" t="s">
        <v>2264</v>
      </c>
      <c r="C65" s="136" t="s">
        <v>2227</v>
      </c>
      <c r="E65" s="5"/>
      <c r="F65" s="72"/>
      <c r="G65" s="72"/>
      <c r="H65" s="72"/>
      <c r="I65" s="69"/>
      <c r="J65" s="69"/>
      <c r="K65" s="115">
        <f>Table3812[[#This Row],[Nr of
trips]]*Table3812[[#This Row],[Nr of
people]]*Table3812[[#This Row],[Cost per roundtrip]]+Table3812[[#This Row],[Nr of
trips]]*Table3812[[#This Row],[Nr of
people]]*Table3812[[#This Row],[Nr of Days
per trip]]*Table3812[[#This Row],[Per Diem]]</f>
        <v>0</v>
      </c>
      <c r="L65" s="69">
        <f>Table3812[[#This Row],[Extended cost]]*$P$2</f>
        <v>0</v>
      </c>
      <c r="M65" s="69">
        <f>Table3812[[#This Row],[Extended cost]]+Table3812[[#This Row],[Profit]]</f>
        <v>0</v>
      </c>
    </row>
    <row r="66" spans="2:13" x14ac:dyDescent="0.25">
      <c r="B66" s="315" t="s">
        <v>2282</v>
      </c>
      <c r="C66" s="136" t="s">
        <v>2227</v>
      </c>
      <c r="E66" s="5"/>
      <c r="F66" s="72"/>
      <c r="G66" s="72"/>
      <c r="H66" s="72"/>
      <c r="I66" s="69"/>
      <c r="J66" s="69"/>
      <c r="K66" s="115">
        <f>Table3812[[#This Row],[Nr of
trips]]*Table3812[[#This Row],[Nr of
people]]*Table3812[[#This Row],[Cost per roundtrip]]+Table3812[[#This Row],[Nr of
trips]]*Table3812[[#This Row],[Nr of
people]]*Table3812[[#This Row],[Nr of Days
per trip]]*Table3812[[#This Row],[Per Diem]]</f>
        <v>0</v>
      </c>
      <c r="L66" s="69">
        <f>Table3812[[#This Row],[Extended cost]]*$P$2</f>
        <v>0</v>
      </c>
      <c r="M66" s="69">
        <f>Table3812[[#This Row],[Extended cost]]+Table3812[[#This Row],[Profit]]</f>
        <v>0</v>
      </c>
    </row>
    <row r="67" spans="2:13" x14ac:dyDescent="0.25">
      <c r="B67" s="315" t="s">
        <v>2283</v>
      </c>
      <c r="C67" s="136" t="s">
        <v>2227</v>
      </c>
      <c r="E67" s="5"/>
      <c r="F67" s="72"/>
      <c r="G67" s="72"/>
      <c r="H67" s="72"/>
      <c r="I67" s="69"/>
      <c r="J67" s="69"/>
      <c r="K67" s="115">
        <f>Table3812[[#This Row],[Nr of
trips]]*Table3812[[#This Row],[Nr of
people]]*Table3812[[#This Row],[Cost per roundtrip]]+Table3812[[#This Row],[Nr of
trips]]*Table3812[[#This Row],[Nr of
people]]*Table3812[[#This Row],[Nr of Days
per trip]]*Table3812[[#This Row],[Per Diem]]</f>
        <v>0</v>
      </c>
      <c r="L67" s="69">
        <f>Table3812[[#This Row],[Extended cost]]*$P$2</f>
        <v>0</v>
      </c>
      <c r="M67" s="69">
        <f>Table3812[[#This Row],[Extended cost]]+Table3812[[#This Row],[Profit]]</f>
        <v>0</v>
      </c>
    </row>
    <row r="68" spans="2:13" x14ac:dyDescent="0.25">
      <c r="B68" s="315" t="s">
        <v>2286</v>
      </c>
      <c r="C68" s="136" t="s">
        <v>2227</v>
      </c>
      <c r="E68" s="5"/>
      <c r="F68" s="72"/>
      <c r="G68" s="72"/>
      <c r="H68" s="72"/>
      <c r="I68" s="69"/>
      <c r="J68" s="69"/>
      <c r="K68" s="115">
        <f>Table3812[[#This Row],[Nr of
trips]]*Table3812[[#This Row],[Nr of
people]]*Table3812[[#This Row],[Cost per roundtrip]]+Table3812[[#This Row],[Nr of
trips]]*Table3812[[#This Row],[Nr of
people]]*Table3812[[#This Row],[Nr of Days
per trip]]*Table3812[[#This Row],[Per Diem]]</f>
        <v>0</v>
      </c>
      <c r="L68" s="69">
        <f>Table3812[[#This Row],[Extended cost]]*$P$2</f>
        <v>0</v>
      </c>
      <c r="M68" s="69">
        <f>Table3812[[#This Row],[Extended cost]]+Table3812[[#This Row],[Profit]]</f>
        <v>0</v>
      </c>
    </row>
    <row r="69" spans="2:13" x14ac:dyDescent="0.25">
      <c r="B69" s="315" t="s">
        <v>221</v>
      </c>
      <c r="C69" s="136" t="s">
        <v>2227</v>
      </c>
      <c r="E69" s="5"/>
      <c r="F69" s="72"/>
      <c r="G69" s="72"/>
      <c r="H69" s="72"/>
      <c r="I69" s="69"/>
      <c r="J69" s="69"/>
      <c r="K69" s="115">
        <f>Table3812[[#This Row],[Nr of
trips]]*Table3812[[#This Row],[Nr of
people]]*Table3812[[#This Row],[Cost per roundtrip]]+Table3812[[#This Row],[Nr of
trips]]*Table3812[[#This Row],[Nr of
people]]*Table3812[[#This Row],[Nr of Days
per trip]]*Table3812[[#This Row],[Per Diem]]</f>
        <v>0</v>
      </c>
      <c r="L69" s="69">
        <f>Table3812[[#This Row],[Extended cost]]*$P$2</f>
        <v>0</v>
      </c>
      <c r="M69" s="69">
        <f>Table3812[[#This Row],[Extended cost]]+Table3812[[#This Row],[Profit]]</f>
        <v>0</v>
      </c>
    </row>
    <row r="70" spans="2:13" x14ac:dyDescent="0.25">
      <c r="B70" s="315" t="s">
        <v>225</v>
      </c>
      <c r="C70" s="136" t="s">
        <v>2227</v>
      </c>
      <c r="E70" s="5"/>
      <c r="F70" s="72"/>
      <c r="G70" s="72"/>
      <c r="H70" s="72"/>
      <c r="I70" s="69"/>
      <c r="J70" s="69"/>
      <c r="K70" s="115">
        <f>Table3812[[#This Row],[Nr of
trips]]*Table3812[[#This Row],[Nr of
people]]*Table3812[[#This Row],[Cost per roundtrip]]+Table3812[[#This Row],[Nr of
trips]]*Table3812[[#This Row],[Nr of
people]]*Table3812[[#This Row],[Nr of Days
per trip]]*Table3812[[#This Row],[Per Diem]]</f>
        <v>0</v>
      </c>
      <c r="L70" s="69">
        <f>Table3812[[#This Row],[Extended cost]]*$P$2</f>
        <v>0</v>
      </c>
      <c r="M70" s="69">
        <f>Table3812[[#This Row],[Extended cost]]+Table3812[[#This Row],[Profit]]</f>
        <v>0</v>
      </c>
    </row>
    <row r="71" spans="2:13" x14ac:dyDescent="0.25">
      <c r="B71" s="315" t="s">
        <v>232</v>
      </c>
      <c r="C71" s="136" t="s">
        <v>2227</v>
      </c>
      <c r="E71" s="5"/>
      <c r="F71" s="72"/>
      <c r="G71" s="72"/>
      <c r="H71" s="72"/>
      <c r="I71" s="69"/>
      <c r="J71" s="69"/>
      <c r="K71" s="115">
        <f>Table3812[[#This Row],[Nr of
trips]]*Table3812[[#This Row],[Nr of
people]]*Table3812[[#This Row],[Cost per roundtrip]]+Table3812[[#This Row],[Nr of
trips]]*Table3812[[#This Row],[Nr of
people]]*Table3812[[#This Row],[Nr of Days
per trip]]*Table3812[[#This Row],[Per Diem]]</f>
        <v>0</v>
      </c>
      <c r="L71" s="69">
        <f>Table3812[[#This Row],[Extended cost]]*$P$2</f>
        <v>0</v>
      </c>
      <c r="M71" s="69">
        <f>Table3812[[#This Row],[Extended cost]]+Table3812[[#This Row],[Profit]]</f>
        <v>0</v>
      </c>
    </row>
    <row r="72" spans="2:13" x14ac:dyDescent="0.25">
      <c r="B72" s="315" t="s">
        <v>235</v>
      </c>
      <c r="C72" s="136" t="s">
        <v>2227</v>
      </c>
      <c r="E72" s="5"/>
      <c r="F72" s="72"/>
      <c r="G72" s="72"/>
      <c r="H72" s="72"/>
      <c r="I72" s="69"/>
      <c r="J72" s="69"/>
      <c r="K72" s="115">
        <f>Table3812[[#This Row],[Nr of
trips]]*Table3812[[#This Row],[Nr of
people]]*Table3812[[#This Row],[Cost per roundtrip]]+Table3812[[#This Row],[Nr of
trips]]*Table3812[[#This Row],[Nr of
people]]*Table3812[[#This Row],[Nr of Days
per trip]]*Table3812[[#This Row],[Per Diem]]</f>
        <v>0</v>
      </c>
      <c r="L72" s="69">
        <f>Table3812[[#This Row],[Extended cost]]*$P$2</f>
        <v>0</v>
      </c>
      <c r="M72" s="69">
        <f>Table3812[[#This Row],[Extended cost]]+Table3812[[#This Row],[Profit]]</f>
        <v>0</v>
      </c>
    </row>
    <row r="73" spans="2:13" x14ac:dyDescent="0.25">
      <c r="B73" s="315" t="s">
        <v>238</v>
      </c>
      <c r="C73" s="136" t="s">
        <v>2227</v>
      </c>
      <c r="E73" s="5"/>
      <c r="F73" s="72"/>
      <c r="G73" s="72"/>
      <c r="H73" s="72"/>
      <c r="I73" s="69"/>
      <c r="J73" s="69"/>
      <c r="K73" s="115">
        <f>Table3812[[#This Row],[Nr of
trips]]*Table3812[[#This Row],[Nr of
people]]*Table3812[[#This Row],[Cost per roundtrip]]+Table3812[[#This Row],[Nr of
trips]]*Table3812[[#This Row],[Nr of
people]]*Table3812[[#This Row],[Nr of Days
per trip]]*Table3812[[#This Row],[Per Diem]]</f>
        <v>0</v>
      </c>
      <c r="L73" s="69">
        <f>Table3812[[#This Row],[Extended cost]]*$P$2</f>
        <v>0</v>
      </c>
      <c r="M73" s="69">
        <f>Table3812[[#This Row],[Extended cost]]+Table3812[[#This Row],[Profit]]</f>
        <v>0</v>
      </c>
    </row>
    <row r="74" spans="2:13" x14ac:dyDescent="0.25">
      <c r="B74" s="315" t="s">
        <v>242</v>
      </c>
      <c r="C74" s="136" t="s">
        <v>2227</v>
      </c>
      <c r="E74" s="5"/>
      <c r="F74" s="72"/>
      <c r="G74" s="72"/>
      <c r="H74" s="72"/>
      <c r="I74" s="69"/>
      <c r="J74" s="69"/>
      <c r="K74" s="115">
        <f>Table3812[[#This Row],[Nr of
trips]]*Table3812[[#This Row],[Nr of
people]]*Table3812[[#This Row],[Cost per roundtrip]]+Table3812[[#This Row],[Nr of
trips]]*Table3812[[#This Row],[Nr of
people]]*Table3812[[#This Row],[Nr of Days
per trip]]*Table3812[[#This Row],[Per Diem]]</f>
        <v>0</v>
      </c>
      <c r="L74" s="69">
        <f>Table3812[[#This Row],[Extended cost]]*$P$2</f>
        <v>0</v>
      </c>
      <c r="M74" s="69">
        <f>Table3812[[#This Row],[Extended cost]]+Table3812[[#This Row],[Profit]]</f>
        <v>0</v>
      </c>
    </row>
    <row r="75" spans="2:13" x14ac:dyDescent="0.25">
      <c r="B75" s="315" t="s">
        <v>244</v>
      </c>
      <c r="C75" s="136" t="s">
        <v>2227</v>
      </c>
      <c r="E75" s="5"/>
      <c r="F75" s="72"/>
      <c r="G75" s="72"/>
      <c r="H75" s="72"/>
      <c r="I75" s="69"/>
      <c r="J75" s="69"/>
      <c r="K75" s="115">
        <f>Table3812[[#This Row],[Nr of
trips]]*Table3812[[#This Row],[Nr of
people]]*Table3812[[#This Row],[Cost per roundtrip]]+Table3812[[#This Row],[Nr of
trips]]*Table3812[[#This Row],[Nr of
people]]*Table3812[[#This Row],[Nr of Days
per trip]]*Table3812[[#This Row],[Per Diem]]</f>
        <v>0</v>
      </c>
      <c r="L75" s="69">
        <f>Table3812[[#This Row],[Extended cost]]*$P$2</f>
        <v>0</v>
      </c>
      <c r="M75" s="69">
        <f>Table3812[[#This Row],[Extended cost]]+Table3812[[#This Row],[Profit]]</f>
        <v>0</v>
      </c>
    </row>
    <row r="76" spans="2:13" x14ac:dyDescent="0.25">
      <c r="B76" s="315" t="s">
        <v>248</v>
      </c>
      <c r="C76" s="136" t="s">
        <v>2227</v>
      </c>
      <c r="E76" s="5"/>
      <c r="F76" s="72"/>
      <c r="G76" s="72"/>
      <c r="H76" s="72"/>
      <c r="I76" s="69"/>
      <c r="J76" s="69"/>
      <c r="K76" s="115">
        <f>Table3812[[#This Row],[Nr of
trips]]*Table3812[[#This Row],[Nr of
people]]*Table3812[[#This Row],[Cost per roundtrip]]+Table3812[[#This Row],[Nr of
trips]]*Table3812[[#This Row],[Nr of
people]]*Table3812[[#This Row],[Nr of Days
per trip]]*Table3812[[#This Row],[Per Diem]]</f>
        <v>0</v>
      </c>
      <c r="L76" s="69">
        <f>Table3812[[#This Row],[Extended cost]]*$P$2</f>
        <v>0</v>
      </c>
      <c r="M76" s="69">
        <f>Table3812[[#This Row],[Extended cost]]+Table3812[[#This Row],[Profit]]</f>
        <v>0</v>
      </c>
    </row>
    <row r="77" spans="2:13" x14ac:dyDescent="0.25">
      <c r="B77" s="315" t="s">
        <v>250</v>
      </c>
      <c r="C77" s="136" t="s">
        <v>2227</v>
      </c>
      <c r="E77" s="5"/>
      <c r="F77" s="72"/>
      <c r="G77" s="72"/>
      <c r="H77" s="72"/>
      <c r="I77" s="69"/>
      <c r="J77" s="69"/>
      <c r="K77" s="115">
        <f>Table3812[[#This Row],[Nr of
trips]]*Table3812[[#This Row],[Nr of
people]]*Table3812[[#This Row],[Cost per roundtrip]]+Table3812[[#This Row],[Nr of
trips]]*Table3812[[#This Row],[Nr of
people]]*Table3812[[#This Row],[Nr of Days
per trip]]*Table3812[[#This Row],[Per Diem]]</f>
        <v>0</v>
      </c>
      <c r="L77" s="69">
        <f>Table3812[[#This Row],[Extended cost]]*$P$2</f>
        <v>0</v>
      </c>
      <c r="M77" s="69">
        <f>Table3812[[#This Row],[Extended cost]]+Table3812[[#This Row],[Profit]]</f>
        <v>0</v>
      </c>
    </row>
    <row r="78" spans="2:13" x14ac:dyDescent="0.25">
      <c r="B78" s="315" t="s">
        <v>254</v>
      </c>
      <c r="C78" s="136" t="s">
        <v>2227</v>
      </c>
      <c r="E78" s="5"/>
      <c r="F78" s="72"/>
      <c r="G78" s="72"/>
      <c r="H78" s="72"/>
      <c r="I78" s="69"/>
      <c r="J78" s="69"/>
      <c r="K78" s="115">
        <f>Table3812[[#This Row],[Nr of
trips]]*Table3812[[#This Row],[Nr of
people]]*Table3812[[#This Row],[Cost per roundtrip]]+Table3812[[#This Row],[Nr of
trips]]*Table3812[[#This Row],[Nr of
people]]*Table3812[[#This Row],[Nr of Days
per trip]]*Table3812[[#This Row],[Per Diem]]</f>
        <v>0</v>
      </c>
      <c r="L78" s="69">
        <f>Table3812[[#This Row],[Extended cost]]*$P$2</f>
        <v>0</v>
      </c>
      <c r="M78" s="69">
        <f>Table3812[[#This Row],[Extended cost]]+Table3812[[#This Row],[Profit]]</f>
        <v>0</v>
      </c>
    </row>
    <row r="79" spans="2:13" x14ac:dyDescent="0.25">
      <c r="B79" s="315" t="s">
        <v>256</v>
      </c>
      <c r="C79" s="136" t="s">
        <v>2227</v>
      </c>
      <c r="E79" s="5"/>
      <c r="F79" s="72"/>
      <c r="G79" s="72"/>
      <c r="H79" s="72"/>
      <c r="I79" s="69"/>
      <c r="J79" s="69"/>
      <c r="K79" s="115">
        <f>Table3812[[#This Row],[Nr of
trips]]*Table3812[[#This Row],[Nr of
people]]*Table3812[[#This Row],[Cost per roundtrip]]+Table3812[[#This Row],[Nr of
trips]]*Table3812[[#This Row],[Nr of
people]]*Table3812[[#This Row],[Nr of Days
per trip]]*Table3812[[#This Row],[Per Diem]]</f>
        <v>0</v>
      </c>
      <c r="L79" s="69">
        <f>Table3812[[#This Row],[Extended cost]]*$P$2</f>
        <v>0</v>
      </c>
      <c r="M79" s="69">
        <f>Table3812[[#This Row],[Extended cost]]+Table3812[[#This Row],[Profit]]</f>
        <v>0</v>
      </c>
    </row>
    <row r="80" spans="2:13" x14ac:dyDescent="0.25">
      <c r="B80" s="315" t="s">
        <v>260</v>
      </c>
      <c r="C80" s="136" t="s">
        <v>2227</v>
      </c>
      <c r="E80" s="5"/>
      <c r="F80" s="72"/>
      <c r="G80" s="72"/>
      <c r="H80" s="72"/>
      <c r="I80" s="69"/>
      <c r="J80" s="69"/>
      <c r="K80" s="115">
        <f>Table3812[[#This Row],[Nr of
trips]]*Table3812[[#This Row],[Nr of
people]]*Table3812[[#This Row],[Cost per roundtrip]]+Table3812[[#This Row],[Nr of
trips]]*Table3812[[#This Row],[Nr of
people]]*Table3812[[#This Row],[Nr of Days
per trip]]*Table3812[[#This Row],[Per Diem]]</f>
        <v>0</v>
      </c>
      <c r="L80" s="69">
        <f>Table3812[[#This Row],[Extended cost]]*$P$2</f>
        <v>0</v>
      </c>
      <c r="M80" s="69">
        <f>Table3812[[#This Row],[Extended cost]]+Table3812[[#This Row],[Profit]]</f>
        <v>0</v>
      </c>
    </row>
    <row r="81" spans="2:13" x14ac:dyDescent="0.25">
      <c r="B81" s="315" t="s">
        <v>261</v>
      </c>
      <c r="C81" s="136" t="s">
        <v>2227</v>
      </c>
      <c r="E81" s="5"/>
      <c r="F81" s="72"/>
      <c r="G81" s="72"/>
      <c r="H81" s="72"/>
      <c r="I81" s="69"/>
      <c r="J81" s="69"/>
      <c r="K81" s="115">
        <f>Table3812[[#This Row],[Nr of
trips]]*Table3812[[#This Row],[Nr of
people]]*Table3812[[#This Row],[Cost per roundtrip]]+Table3812[[#This Row],[Nr of
trips]]*Table3812[[#This Row],[Nr of
people]]*Table3812[[#This Row],[Nr of Days
per trip]]*Table3812[[#This Row],[Per Diem]]</f>
        <v>0</v>
      </c>
      <c r="L81" s="69">
        <f>Table3812[[#This Row],[Extended cost]]*$P$2</f>
        <v>0</v>
      </c>
      <c r="M81" s="69">
        <f>Table3812[[#This Row],[Extended cost]]+Table3812[[#This Row],[Profit]]</f>
        <v>0</v>
      </c>
    </row>
    <row r="82" spans="2:13" x14ac:dyDescent="0.25">
      <c r="B82" s="315" t="s">
        <v>262</v>
      </c>
      <c r="C82" s="136" t="s">
        <v>2227</v>
      </c>
      <c r="E82" s="5"/>
      <c r="F82" s="72"/>
      <c r="G82" s="72"/>
      <c r="H82" s="72"/>
      <c r="I82" s="69"/>
      <c r="J82" s="69"/>
      <c r="K82" s="115">
        <f>Table3812[[#This Row],[Nr of
trips]]*Table3812[[#This Row],[Nr of
people]]*Table3812[[#This Row],[Cost per roundtrip]]+Table3812[[#This Row],[Nr of
trips]]*Table3812[[#This Row],[Nr of
people]]*Table3812[[#This Row],[Nr of Days
per trip]]*Table3812[[#This Row],[Per Diem]]</f>
        <v>0</v>
      </c>
      <c r="L82" s="69">
        <f>Table3812[[#This Row],[Extended cost]]*$P$2</f>
        <v>0</v>
      </c>
      <c r="M82" s="69">
        <f>Table3812[[#This Row],[Extended cost]]+Table3812[[#This Row],[Profit]]</f>
        <v>0</v>
      </c>
    </row>
    <row r="83" spans="2:13" x14ac:dyDescent="0.25">
      <c r="B83" s="315" t="s">
        <v>264</v>
      </c>
      <c r="C83" s="136" t="s">
        <v>2227</v>
      </c>
      <c r="E83" s="5"/>
      <c r="F83" s="72"/>
      <c r="G83" s="72"/>
      <c r="H83" s="72"/>
      <c r="I83" s="69"/>
      <c r="J83" s="69"/>
      <c r="K83" s="115">
        <f>Table3812[[#This Row],[Nr of
trips]]*Table3812[[#This Row],[Nr of
people]]*Table3812[[#This Row],[Cost per roundtrip]]+Table3812[[#This Row],[Nr of
trips]]*Table3812[[#This Row],[Nr of
people]]*Table3812[[#This Row],[Nr of Days
per trip]]*Table3812[[#This Row],[Per Diem]]</f>
        <v>0</v>
      </c>
      <c r="L83" s="69">
        <f>Table3812[[#This Row],[Extended cost]]*$P$2</f>
        <v>0</v>
      </c>
      <c r="M83" s="69">
        <f>Table3812[[#This Row],[Extended cost]]+Table3812[[#This Row],[Profit]]</f>
        <v>0</v>
      </c>
    </row>
    <row r="84" spans="2:13" x14ac:dyDescent="0.25">
      <c r="B84" s="315" t="s">
        <v>266</v>
      </c>
      <c r="C84" s="136" t="s">
        <v>2227</v>
      </c>
      <c r="E84" s="5"/>
      <c r="F84" s="72"/>
      <c r="G84" s="72"/>
      <c r="H84" s="72"/>
      <c r="I84" s="69"/>
      <c r="J84" s="69"/>
      <c r="K84" s="115">
        <f>Table3812[[#This Row],[Nr of
trips]]*Table3812[[#This Row],[Nr of
people]]*Table3812[[#This Row],[Cost per roundtrip]]+Table3812[[#This Row],[Nr of
trips]]*Table3812[[#This Row],[Nr of
people]]*Table3812[[#This Row],[Nr of Days
per trip]]*Table3812[[#This Row],[Per Diem]]</f>
        <v>0</v>
      </c>
      <c r="L84" s="69">
        <f>Table3812[[#This Row],[Extended cost]]*$P$2</f>
        <v>0</v>
      </c>
      <c r="M84" s="69">
        <f>Table3812[[#This Row],[Extended cost]]+Table3812[[#This Row],[Profit]]</f>
        <v>0</v>
      </c>
    </row>
    <row r="85" spans="2:13" x14ac:dyDescent="0.25">
      <c r="B85" s="315" t="s">
        <v>267</v>
      </c>
      <c r="C85" s="136" t="s">
        <v>2227</v>
      </c>
      <c r="E85" s="5"/>
      <c r="F85" s="72"/>
      <c r="G85" s="72"/>
      <c r="H85" s="72"/>
      <c r="I85" s="69"/>
      <c r="J85" s="69"/>
      <c r="K85" s="115">
        <f>Table3812[[#This Row],[Nr of
trips]]*Table3812[[#This Row],[Nr of
people]]*Table3812[[#This Row],[Cost per roundtrip]]+Table3812[[#This Row],[Nr of
trips]]*Table3812[[#This Row],[Nr of
people]]*Table3812[[#This Row],[Nr of Days
per trip]]*Table3812[[#This Row],[Per Diem]]</f>
        <v>0</v>
      </c>
      <c r="L85" s="69">
        <f>Table3812[[#This Row],[Extended cost]]*$P$2</f>
        <v>0</v>
      </c>
      <c r="M85" s="69">
        <f>Table3812[[#This Row],[Extended cost]]+Table3812[[#This Row],[Profit]]</f>
        <v>0</v>
      </c>
    </row>
    <row r="86" spans="2:13" x14ac:dyDescent="0.25">
      <c r="B86" s="315" t="s">
        <v>270</v>
      </c>
      <c r="C86" s="136" t="s">
        <v>2227</v>
      </c>
      <c r="E86" s="5"/>
      <c r="F86" s="72"/>
      <c r="G86" s="72"/>
      <c r="H86" s="72"/>
      <c r="I86" s="69"/>
      <c r="J86" s="69"/>
      <c r="K86" s="115">
        <f>Table3812[[#This Row],[Nr of
trips]]*Table3812[[#This Row],[Nr of
people]]*Table3812[[#This Row],[Cost per roundtrip]]+Table3812[[#This Row],[Nr of
trips]]*Table3812[[#This Row],[Nr of
people]]*Table3812[[#This Row],[Nr of Days
per trip]]*Table3812[[#This Row],[Per Diem]]</f>
        <v>0</v>
      </c>
      <c r="L86" s="69">
        <f>Table3812[[#This Row],[Extended cost]]*$P$2</f>
        <v>0</v>
      </c>
      <c r="M86" s="69">
        <f>Table3812[[#This Row],[Extended cost]]+Table3812[[#This Row],[Profit]]</f>
        <v>0</v>
      </c>
    </row>
    <row r="87" spans="2:13" x14ac:dyDescent="0.25">
      <c r="B87" s="315" t="s">
        <v>272</v>
      </c>
      <c r="C87" s="136" t="s">
        <v>2227</v>
      </c>
      <c r="E87" s="5"/>
      <c r="F87" s="72"/>
      <c r="G87" s="72"/>
      <c r="H87" s="72"/>
      <c r="I87" s="69"/>
      <c r="J87" s="69"/>
      <c r="K87" s="115">
        <f>Table3812[[#This Row],[Nr of
trips]]*Table3812[[#This Row],[Nr of
people]]*Table3812[[#This Row],[Cost per roundtrip]]+Table3812[[#This Row],[Nr of
trips]]*Table3812[[#This Row],[Nr of
people]]*Table3812[[#This Row],[Nr of Days
per trip]]*Table3812[[#This Row],[Per Diem]]</f>
        <v>0</v>
      </c>
      <c r="L87" s="69">
        <f>Table3812[[#This Row],[Extended cost]]*$P$2</f>
        <v>0</v>
      </c>
      <c r="M87" s="69">
        <f>Table3812[[#This Row],[Extended cost]]+Table3812[[#This Row],[Profit]]</f>
        <v>0</v>
      </c>
    </row>
    <row r="88" spans="2:13" x14ac:dyDescent="0.25">
      <c r="B88" s="315" t="s">
        <v>274</v>
      </c>
      <c r="C88" s="136" t="s">
        <v>2227</v>
      </c>
      <c r="E88" s="5"/>
      <c r="F88" s="72"/>
      <c r="G88" s="72"/>
      <c r="H88" s="72"/>
      <c r="I88" s="69"/>
      <c r="J88" s="69"/>
      <c r="K88" s="115">
        <f>Table3812[[#This Row],[Nr of
trips]]*Table3812[[#This Row],[Nr of
people]]*Table3812[[#This Row],[Cost per roundtrip]]+Table3812[[#This Row],[Nr of
trips]]*Table3812[[#This Row],[Nr of
people]]*Table3812[[#This Row],[Nr of Days
per trip]]*Table3812[[#This Row],[Per Diem]]</f>
        <v>0</v>
      </c>
      <c r="L88" s="69">
        <f>Table3812[[#This Row],[Extended cost]]*$P$2</f>
        <v>0</v>
      </c>
      <c r="M88" s="69">
        <f>Table3812[[#This Row],[Extended cost]]+Table3812[[#This Row],[Profit]]</f>
        <v>0</v>
      </c>
    </row>
    <row r="89" spans="2:13" x14ac:dyDescent="0.25">
      <c r="B89" s="315" t="s">
        <v>276</v>
      </c>
      <c r="C89" s="136" t="s">
        <v>2227</v>
      </c>
      <c r="E89" s="5"/>
      <c r="F89" s="72"/>
      <c r="G89" s="72"/>
      <c r="H89" s="72"/>
      <c r="I89" s="69"/>
      <c r="J89" s="69"/>
      <c r="K89" s="115">
        <f>Table3812[[#This Row],[Nr of
trips]]*Table3812[[#This Row],[Nr of
people]]*Table3812[[#This Row],[Cost per roundtrip]]+Table3812[[#This Row],[Nr of
trips]]*Table3812[[#This Row],[Nr of
people]]*Table3812[[#This Row],[Nr of Days
per trip]]*Table3812[[#This Row],[Per Diem]]</f>
        <v>0</v>
      </c>
      <c r="L89" s="69">
        <f>Table3812[[#This Row],[Extended cost]]*$P$2</f>
        <v>0</v>
      </c>
      <c r="M89" s="69">
        <f>Table3812[[#This Row],[Extended cost]]+Table3812[[#This Row],[Profit]]</f>
        <v>0</v>
      </c>
    </row>
    <row r="90" spans="2:13" x14ac:dyDescent="0.25">
      <c r="B90" s="315" t="s">
        <v>278</v>
      </c>
      <c r="C90" s="136" t="s">
        <v>2227</v>
      </c>
      <c r="E90" s="5"/>
      <c r="F90" s="72"/>
      <c r="G90" s="72"/>
      <c r="H90" s="72"/>
      <c r="I90" s="69"/>
      <c r="J90" s="69"/>
      <c r="K90" s="115">
        <f>Table3812[[#This Row],[Nr of
trips]]*Table3812[[#This Row],[Nr of
people]]*Table3812[[#This Row],[Cost per roundtrip]]+Table3812[[#This Row],[Nr of
trips]]*Table3812[[#This Row],[Nr of
people]]*Table3812[[#This Row],[Nr of Days
per trip]]*Table3812[[#This Row],[Per Diem]]</f>
        <v>0</v>
      </c>
      <c r="L90" s="69">
        <f>Table3812[[#This Row],[Extended cost]]*$P$2</f>
        <v>0</v>
      </c>
      <c r="M90" s="69">
        <f>Table3812[[#This Row],[Extended cost]]+Table3812[[#This Row],[Profit]]</f>
        <v>0</v>
      </c>
    </row>
    <row r="91" spans="2:13" x14ac:dyDescent="0.25">
      <c r="B91" s="315" t="s">
        <v>280</v>
      </c>
      <c r="C91" s="136" t="s">
        <v>2227</v>
      </c>
      <c r="E91" s="5"/>
      <c r="F91" s="72"/>
      <c r="G91" s="72"/>
      <c r="H91" s="72"/>
      <c r="I91" s="69"/>
      <c r="J91" s="69"/>
      <c r="K91" s="115">
        <f>Table3812[[#This Row],[Nr of
trips]]*Table3812[[#This Row],[Nr of
people]]*Table3812[[#This Row],[Cost per roundtrip]]+Table3812[[#This Row],[Nr of
trips]]*Table3812[[#This Row],[Nr of
people]]*Table3812[[#This Row],[Nr of Days
per trip]]*Table3812[[#This Row],[Per Diem]]</f>
        <v>0</v>
      </c>
      <c r="L91" s="69">
        <f>Table3812[[#This Row],[Extended cost]]*$P$2</f>
        <v>0</v>
      </c>
      <c r="M91" s="69">
        <f>Table3812[[#This Row],[Extended cost]]+Table3812[[#This Row],[Profit]]</f>
        <v>0</v>
      </c>
    </row>
    <row r="92" spans="2:13" x14ac:dyDescent="0.25">
      <c r="B92" s="315" t="s">
        <v>282</v>
      </c>
      <c r="C92" s="136" t="s">
        <v>2227</v>
      </c>
      <c r="E92" s="5"/>
      <c r="F92" s="72"/>
      <c r="G92" s="72"/>
      <c r="H92" s="72"/>
      <c r="I92" s="69"/>
      <c r="J92" s="69"/>
      <c r="K92" s="115">
        <f>Table3812[[#This Row],[Nr of
trips]]*Table3812[[#This Row],[Nr of
people]]*Table3812[[#This Row],[Cost per roundtrip]]+Table3812[[#This Row],[Nr of
trips]]*Table3812[[#This Row],[Nr of
people]]*Table3812[[#This Row],[Nr of Days
per trip]]*Table3812[[#This Row],[Per Diem]]</f>
        <v>0</v>
      </c>
      <c r="L92" s="69">
        <f>Table3812[[#This Row],[Extended cost]]*$P$2</f>
        <v>0</v>
      </c>
      <c r="M92" s="69">
        <f>Table3812[[#This Row],[Extended cost]]+Table3812[[#This Row],[Profit]]</f>
        <v>0</v>
      </c>
    </row>
    <row r="93" spans="2:13" x14ac:dyDescent="0.25">
      <c r="B93" s="315" t="s">
        <v>284</v>
      </c>
      <c r="C93" s="136" t="s">
        <v>2227</v>
      </c>
      <c r="E93" s="5"/>
      <c r="F93" s="72"/>
      <c r="G93" s="72"/>
      <c r="H93" s="72"/>
      <c r="I93" s="69"/>
      <c r="J93" s="69"/>
      <c r="K93" s="115">
        <f>Table3812[[#This Row],[Nr of
trips]]*Table3812[[#This Row],[Nr of
people]]*Table3812[[#This Row],[Cost per roundtrip]]+Table3812[[#This Row],[Nr of
trips]]*Table3812[[#This Row],[Nr of
people]]*Table3812[[#This Row],[Nr of Days
per trip]]*Table3812[[#This Row],[Per Diem]]</f>
        <v>0</v>
      </c>
      <c r="L93" s="69">
        <f>Table3812[[#This Row],[Extended cost]]*$P$2</f>
        <v>0</v>
      </c>
      <c r="M93" s="69">
        <f>Table3812[[#This Row],[Extended cost]]+Table3812[[#This Row],[Profit]]</f>
        <v>0</v>
      </c>
    </row>
    <row r="94" spans="2:13" x14ac:dyDescent="0.25">
      <c r="B94" s="315" t="s">
        <v>287</v>
      </c>
      <c r="C94" s="136" t="s">
        <v>2227</v>
      </c>
      <c r="E94" s="5"/>
      <c r="F94" s="72"/>
      <c r="G94" s="72"/>
      <c r="H94" s="72"/>
      <c r="I94" s="69"/>
      <c r="J94" s="69"/>
      <c r="K94" s="115">
        <f>Table3812[[#This Row],[Nr of
trips]]*Table3812[[#This Row],[Nr of
people]]*Table3812[[#This Row],[Cost per roundtrip]]+Table3812[[#This Row],[Nr of
trips]]*Table3812[[#This Row],[Nr of
people]]*Table3812[[#This Row],[Nr of Days
per trip]]*Table3812[[#This Row],[Per Diem]]</f>
        <v>0</v>
      </c>
      <c r="L94" s="69">
        <f>Table3812[[#This Row],[Extended cost]]*$P$2</f>
        <v>0</v>
      </c>
      <c r="M94" s="69">
        <f>Table3812[[#This Row],[Extended cost]]+Table3812[[#This Row],[Profit]]</f>
        <v>0</v>
      </c>
    </row>
    <row r="95" spans="2:13" x14ac:dyDescent="0.25">
      <c r="B95" s="315" t="s">
        <v>290</v>
      </c>
      <c r="C95" s="136" t="s">
        <v>2227</v>
      </c>
      <c r="E95" s="5"/>
      <c r="F95" s="72"/>
      <c r="G95" s="72"/>
      <c r="H95" s="72"/>
      <c r="I95" s="69"/>
      <c r="J95" s="69"/>
      <c r="K95" s="115">
        <f>Table3812[[#This Row],[Nr of
trips]]*Table3812[[#This Row],[Nr of
people]]*Table3812[[#This Row],[Cost per roundtrip]]+Table3812[[#This Row],[Nr of
trips]]*Table3812[[#This Row],[Nr of
people]]*Table3812[[#This Row],[Nr of Days
per trip]]*Table3812[[#This Row],[Per Diem]]</f>
        <v>0</v>
      </c>
      <c r="L95" s="69">
        <f>Table3812[[#This Row],[Extended cost]]*$P$2</f>
        <v>0</v>
      </c>
      <c r="M95" s="69">
        <f>Table3812[[#This Row],[Extended cost]]+Table3812[[#This Row],[Profit]]</f>
        <v>0</v>
      </c>
    </row>
    <row r="96" spans="2:13" x14ac:dyDescent="0.25">
      <c r="B96" s="315" t="s">
        <v>292</v>
      </c>
      <c r="C96" s="136" t="s">
        <v>2227</v>
      </c>
      <c r="E96" s="5"/>
      <c r="F96" s="72"/>
      <c r="G96" s="72"/>
      <c r="H96" s="72"/>
      <c r="I96" s="69"/>
      <c r="J96" s="69"/>
      <c r="K96" s="115">
        <f>Table3812[[#This Row],[Nr of
trips]]*Table3812[[#This Row],[Nr of
people]]*Table3812[[#This Row],[Cost per roundtrip]]+Table3812[[#This Row],[Nr of
trips]]*Table3812[[#This Row],[Nr of
people]]*Table3812[[#This Row],[Nr of Days
per trip]]*Table3812[[#This Row],[Per Diem]]</f>
        <v>0</v>
      </c>
      <c r="L96" s="69">
        <f>Table3812[[#This Row],[Extended cost]]*$P$2</f>
        <v>0</v>
      </c>
      <c r="M96" s="69">
        <f>Table3812[[#This Row],[Extended cost]]+Table3812[[#This Row],[Profit]]</f>
        <v>0</v>
      </c>
    </row>
    <row r="97" spans="2:13" x14ac:dyDescent="0.25">
      <c r="B97" s="315" t="s">
        <v>294</v>
      </c>
      <c r="C97" s="136" t="s">
        <v>2227</v>
      </c>
      <c r="E97" s="5"/>
      <c r="F97" s="72"/>
      <c r="G97" s="72"/>
      <c r="H97" s="72"/>
      <c r="I97" s="69"/>
      <c r="J97" s="69"/>
      <c r="K97" s="115">
        <f>Table3812[[#This Row],[Nr of
trips]]*Table3812[[#This Row],[Nr of
people]]*Table3812[[#This Row],[Cost per roundtrip]]+Table3812[[#This Row],[Nr of
trips]]*Table3812[[#This Row],[Nr of
people]]*Table3812[[#This Row],[Nr of Days
per trip]]*Table3812[[#This Row],[Per Diem]]</f>
        <v>0</v>
      </c>
      <c r="L97" s="69">
        <f>Table3812[[#This Row],[Extended cost]]*$P$2</f>
        <v>0</v>
      </c>
      <c r="M97" s="69">
        <f>Table3812[[#This Row],[Extended cost]]+Table3812[[#This Row],[Profit]]</f>
        <v>0</v>
      </c>
    </row>
    <row r="98" spans="2:13" x14ac:dyDescent="0.25">
      <c r="B98" s="315" t="s">
        <v>297</v>
      </c>
      <c r="C98" s="136" t="s">
        <v>2227</v>
      </c>
      <c r="E98" s="5"/>
      <c r="F98" s="72"/>
      <c r="G98" s="72"/>
      <c r="H98" s="72"/>
      <c r="I98" s="69"/>
      <c r="J98" s="69"/>
      <c r="K98" s="115">
        <f>Table3812[[#This Row],[Nr of
trips]]*Table3812[[#This Row],[Nr of
people]]*Table3812[[#This Row],[Cost per roundtrip]]+Table3812[[#This Row],[Nr of
trips]]*Table3812[[#This Row],[Nr of
people]]*Table3812[[#This Row],[Nr of Days
per trip]]*Table3812[[#This Row],[Per Diem]]</f>
        <v>0</v>
      </c>
      <c r="L98" s="69">
        <f>Table3812[[#This Row],[Extended cost]]*$P$2</f>
        <v>0</v>
      </c>
      <c r="M98" s="69">
        <f>Table3812[[#This Row],[Extended cost]]+Table3812[[#This Row],[Profit]]</f>
        <v>0</v>
      </c>
    </row>
    <row r="99" spans="2:13" x14ac:dyDescent="0.25">
      <c r="B99" s="315" t="s">
        <v>299</v>
      </c>
      <c r="C99" s="136" t="s">
        <v>2227</v>
      </c>
      <c r="E99" s="5"/>
      <c r="F99" s="72"/>
      <c r="G99" s="72"/>
      <c r="H99" s="72"/>
      <c r="I99" s="69"/>
      <c r="J99" s="69"/>
      <c r="K99" s="115">
        <f>Table3812[[#This Row],[Nr of
trips]]*Table3812[[#This Row],[Nr of
people]]*Table3812[[#This Row],[Cost per roundtrip]]+Table3812[[#This Row],[Nr of
trips]]*Table3812[[#This Row],[Nr of
people]]*Table3812[[#This Row],[Nr of Days
per trip]]*Table3812[[#This Row],[Per Diem]]</f>
        <v>0</v>
      </c>
      <c r="L99" s="69">
        <f>Table3812[[#This Row],[Extended cost]]*$P$2</f>
        <v>0</v>
      </c>
      <c r="M99" s="69">
        <f>Table3812[[#This Row],[Extended cost]]+Table3812[[#This Row],[Profit]]</f>
        <v>0</v>
      </c>
    </row>
    <row r="100" spans="2:13" x14ac:dyDescent="0.25">
      <c r="B100" s="315" t="s">
        <v>300</v>
      </c>
      <c r="C100" s="136" t="s">
        <v>2227</v>
      </c>
      <c r="E100" s="5"/>
      <c r="F100" s="72"/>
      <c r="G100" s="72"/>
      <c r="H100" s="72"/>
      <c r="I100" s="69"/>
      <c r="J100" s="69"/>
      <c r="K100" s="115">
        <f>Table3812[[#This Row],[Nr of
trips]]*Table3812[[#This Row],[Nr of
people]]*Table3812[[#This Row],[Cost per roundtrip]]+Table3812[[#This Row],[Nr of
trips]]*Table3812[[#This Row],[Nr of
people]]*Table3812[[#This Row],[Nr of Days
per trip]]*Table3812[[#This Row],[Per Diem]]</f>
        <v>0</v>
      </c>
      <c r="L100" s="69">
        <f>Table3812[[#This Row],[Extended cost]]*$P$2</f>
        <v>0</v>
      </c>
      <c r="M100" s="69">
        <f>Table3812[[#This Row],[Extended cost]]+Table3812[[#This Row],[Profit]]</f>
        <v>0</v>
      </c>
    </row>
    <row r="101" spans="2:13" x14ac:dyDescent="0.25">
      <c r="B101" s="315" t="s">
        <v>301</v>
      </c>
      <c r="C101" s="136" t="s">
        <v>2227</v>
      </c>
      <c r="E101" s="5"/>
      <c r="F101" s="72"/>
      <c r="G101" s="72"/>
      <c r="H101" s="72"/>
      <c r="I101" s="69"/>
      <c r="J101" s="69"/>
      <c r="K101" s="115">
        <f>Table3812[[#This Row],[Nr of
trips]]*Table3812[[#This Row],[Nr of
people]]*Table3812[[#This Row],[Cost per roundtrip]]+Table3812[[#This Row],[Nr of
trips]]*Table3812[[#This Row],[Nr of
people]]*Table3812[[#This Row],[Nr of Days
per trip]]*Table3812[[#This Row],[Per Diem]]</f>
        <v>0</v>
      </c>
      <c r="L101" s="69">
        <f>Table3812[[#This Row],[Extended cost]]*$P$2</f>
        <v>0</v>
      </c>
      <c r="M101" s="69">
        <f>Table3812[[#This Row],[Extended cost]]+Table3812[[#This Row],[Profit]]</f>
        <v>0</v>
      </c>
    </row>
    <row r="102" spans="2:13" x14ac:dyDescent="0.25">
      <c r="B102" s="315" t="s">
        <v>303</v>
      </c>
      <c r="C102" s="136" t="s">
        <v>2227</v>
      </c>
      <c r="E102" s="5"/>
      <c r="F102" s="72"/>
      <c r="G102" s="72"/>
      <c r="H102" s="72"/>
      <c r="I102" s="69"/>
      <c r="J102" s="69"/>
      <c r="K102" s="115">
        <f>Table3812[[#This Row],[Nr of
trips]]*Table3812[[#This Row],[Nr of
people]]*Table3812[[#This Row],[Cost per roundtrip]]+Table3812[[#This Row],[Nr of
trips]]*Table3812[[#This Row],[Nr of
people]]*Table3812[[#This Row],[Nr of Days
per trip]]*Table3812[[#This Row],[Per Diem]]</f>
        <v>0</v>
      </c>
      <c r="L102" s="69">
        <f>Table3812[[#This Row],[Extended cost]]*$P$2</f>
        <v>0</v>
      </c>
      <c r="M102" s="69">
        <f>Table3812[[#This Row],[Extended cost]]+Table3812[[#This Row],[Profit]]</f>
        <v>0</v>
      </c>
    </row>
    <row r="103" spans="2:13" x14ac:dyDescent="0.25">
      <c r="B103" s="315" t="s">
        <v>309</v>
      </c>
      <c r="C103" s="136" t="s">
        <v>2227</v>
      </c>
      <c r="E103" s="5"/>
      <c r="F103" s="72"/>
      <c r="G103" s="72"/>
      <c r="H103" s="72"/>
      <c r="I103" s="69"/>
      <c r="J103" s="69"/>
      <c r="K103" s="115">
        <f>Table3812[[#This Row],[Nr of
trips]]*Table3812[[#This Row],[Nr of
people]]*Table3812[[#This Row],[Cost per roundtrip]]+Table3812[[#This Row],[Nr of
trips]]*Table3812[[#This Row],[Nr of
people]]*Table3812[[#This Row],[Nr of Days
per trip]]*Table3812[[#This Row],[Per Diem]]</f>
        <v>0</v>
      </c>
      <c r="L103" s="69">
        <f>Table3812[[#This Row],[Extended cost]]*$P$2</f>
        <v>0</v>
      </c>
      <c r="M103" s="69">
        <f>Table3812[[#This Row],[Extended cost]]+Table3812[[#This Row],[Profit]]</f>
        <v>0</v>
      </c>
    </row>
    <row r="104" spans="2:13" x14ac:dyDescent="0.25">
      <c r="B104" s="315" t="s">
        <v>312</v>
      </c>
      <c r="C104" s="136" t="s">
        <v>2227</v>
      </c>
      <c r="E104" s="5"/>
      <c r="F104" s="72"/>
      <c r="G104" s="72"/>
      <c r="H104" s="72"/>
      <c r="I104" s="69"/>
      <c r="J104" s="69"/>
      <c r="K104" s="115">
        <f>Table3812[[#This Row],[Nr of
trips]]*Table3812[[#This Row],[Nr of
people]]*Table3812[[#This Row],[Cost per roundtrip]]+Table3812[[#This Row],[Nr of
trips]]*Table3812[[#This Row],[Nr of
people]]*Table3812[[#This Row],[Nr of Days
per trip]]*Table3812[[#This Row],[Per Diem]]</f>
        <v>0</v>
      </c>
      <c r="L104" s="69">
        <f>Table3812[[#This Row],[Extended cost]]*$P$2</f>
        <v>0</v>
      </c>
      <c r="M104" s="69">
        <f>Table3812[[#This Row],[Extended cost]]+Table3812[[#This Row],[Profit]]</f>
        <v>0</v>
      </c>
    </row>
    <row r="105" spans="2:13" x14ac:dyDescent="0.25">
      <c r="B105" s="315" t="s">
        <v>313</v>
      </c>
      <c r="C105" s="136" t="s">
        <v>2227</v>
      </c>
      <c r="E105" s="5"/>
      <c r="I105" s="69"/>
      <c r="J105" s="69"/>
      <c r="K105" s="115">
        <f>Table3812[[#This Row],[Nr of
trips]]*Table3812[[#This Row],[Nr of
people]]*Table3812[[#This Row],[Cost per roundtrip]]+Table3812[[#This Row],[Nr of
trips]]*Table3812[[#This Row],[Nr of
people]]*Table3812[[#This Row],[Nr of Days
per trip]]*Table3812[[#This Row],[Per Diem]]</f>
        <v>0</v>
      </c>
      <c r="L105" s="69">
        <f>Table3812[[#This Row],[Extended cost]]*$P$2</f>
        <v>0</v>
      </c>
      <c r="M105" s="69">
        <f>Table3812[[#This Row],[Extended cost]]+Table3812[[#This Row],[Profit]]</f>
        <v>0</v>
      </c>
    </row>
    <row r="106" spans="2:13" x14ac:dyDescent="0.25">
      <c r="B106" s="315" t="s">
        <v>314</v>
      </c>
      <c r="C106" s="136" t="s">
        <v>2227</v>
      </c>
      <c r="E106" s="5"/>
      <c r="I106" s="165"/>
      <c r="J106" s="165"/>
      <c r="K106" s="115">
        <f>Table3812[[#This Row],[Nr of
trips]]*Table3812[[#This Row],[Nr of
people]]*Table3812[[#This Row],[Cost per roundtrip]]+Table3812[[#This Row],[Nr of
trips]]*Table3812[[#This Row],[Nr of
people]]*Table3812[[#This Row],[Nr of Days
per trip]]*Table3812[[#This Row],[Per Diem]]</f>
        <v>0</v>
      </c>
      <c r="L106" s="69">
        <f>Table3812[[#This Row],[Extended cost]]*$P$2</f>
        <v>0</v>
      </c>
      <c r="M106" s="69">
        <f>Table3812[[#This Row],[Extended cost]]+Table3812[[#This Row],[Profit]]</f>
        <v>0</v>
      </c>
    </row>
    <row r="107" spans="2:13" x14ac:dyDescent="0.25">
      <c r="B107" s="315" t="s">
        <v>316</v>
      </c>
      <c r="C107" s="136" t="s">
        <v>2227</v>
      </c>
      <c r="E107" s="5"/>
      <c r="I107" s="165"/>
      <c r="J107" s="165"/>
      <c r="K107" s="115">
        <f>Table3812[[#This Row],[Nr of
trips]]*Table3812[[#This Row],[Nr of
people]]*Table3812[[#This Row],[Cost per roundtrip]]+Table3812[[#This Row],[Nr of
trips]]*Table3812[[#This Row],[Nr of
people]]*Table3812[[#This Row],[Nr of Days
per trip]]*Table3812[[#This Row],[Per Diem]]</f>
        <v>0</v>
      </c>
      <c r="L107" s="69">
        <f>Table3812[[#This Row],[Extended cost]]*$P$2</f>
        <v>0</v>
      </c>
      <c r="M107" s="69">
        <f>Table3812[[#This Row],[Extended cost]]+Table3812[[#This Row],[Profit]]</f>
        <v>0</v>
      </c>
    </row>
    <row r="108" spans="2:13" x14ac:dyDescent="0.25">
      <c r="B108" s="315" t="s">
        <v>319</v>
      </c>
      <c r="C108" s="136" t="s">
        <v>2227</v>
      </c>
      <c r="E108" s="5"/>
      <c r="I108" s="165"/>
      <c r="J108" s="165"/>
      <c r="K108" s="115">
        <f>Table3812[[#This Row],[Nr of
trips]]*Table3812[[#This Row],[Nr of
people]]*Table3812[[#This Row],[Cost per roundtrip]]+Table3812[[#This Row],[Nr of
trips]]*Table3812[[#This Row],[Nr of
people]]*Table3812[[#This Row],[Nr of Days
per trip]]*Table3812[[#This Row],[Per Diem]]</f>
        <v>0</v>
      </c>
      <c r="L108" s="69">
        <f>Table3812[[#This Row],[Extended cost]]*$P$2</f>
        <v>0</v>
      </c>
      <c r="M108" s="69">
        <f>Table3812[[#This Row],[Extended cost]]+Table3812[[#This Row],[Profit]]</f>
        <v>0</v>
      </c>
    </row>
    <row r="109" spans="2:13" x14ac:dyDescent="0.25">
      <c r="B109" s="315" t="s">
        <v>320</v>
      </c>
      <c r="C109" s="136" t="s">
        <v>2227</v>
      </c>
      <c r="E109" s="5"/>
      <c r="I109" s="165"/>
      <c r="J109" s="165"/>
      <c r="K109" s="115">
        <f>Table3812[[#This Row],[Nr of
trips]]*Table3812[[#This Row],[Nr of
people]]*Table3812[[#This Row],[Cost per roundtrip]]+Table3812[[#This Row],[Nr of
trips]]*Table3812[[#This Row],[Nr of
people]]*Table3812[[#This Row],[Nr of Days
per trip]]*Table3812[[#This Row],[Per Diem]]</f>
        <v>0</v>
      </c>
      <c r="L109" s="69">
        <f>Table3812[[#This Row],[Extended cost]]*$P$2</f>
        <v>0</v>
      </c>
      <c r="M109" s="69">
        <f>Table3812[[#This Row],[Extended cost]]+Table3812[[#This Row],[Profit]]</f>
        <v>0</v>
      </c>
    </row>
    <row r="110" spans="2:13" x14ac:dyDescent="0.25">
      <c r="B110" s="315" t="s">
        <v>321</v>
      </c>
      <c r="C110" s="136" t="s">
        <v>2227</v>
      </c>
      <c r="E110" s="5"/>
      <c r="I110" s="165"/>
      <c r="J110" s="165"/>
      <c r="K110" s="115">
        <f>Table3812[[#This Row],[Nr of
trips]]*Table3812[[#This Row],[Nr of
people]]*Table3812[[#This Row],[Cost per roundtrip]]+Table3812[[#This Row],[Nr of
trips]]*Table3812[[#This Row],[Nr of
people]]*Table3812[[#This Row],[Nr of Days
per trip]]*Table3812[[#This Row],[Per Diem]]</f>
        <v>0</v>
      </c>
      <c r="L110" s="69">
        <f>Table3812[[#This Row],[Extended cost]]*$P$2</f>
        <v>0</v>
      </c>
      <c r="M110" s="69">
        <f>Table3812[[#This Row],[Extended cost]]+Table3812[[#This Row],[Profit]]</f>
        <v>0</v>
      </c>
    </row>
    <row r="111" spans="2:13" x14ac:dyDescent="0.25">
      <c r="B111" s="315" t="s">
        <v>2376</v>
      </c>
      <c r="C111" s="136" t="s">
        <v>2227</v>
      </c>
      <c r="E111" s="5"/>
      <c r="I111" s="165"/>
      <c r="J111" s="165"/>
      <c r="K111" s="115">
        <f>Table3812[[#This Row],[Nr of
trips]]*Table3812[[#This Row],[Nr of
people]]*Table3812[[#This Row],[Cost per roundtrip]]+Table3812[[#This Row],[Nr of
trips]]*Table3812[[#This Row],[Nr of
people]]*Table3812[[#This Row],[Nr of Days
per trip]]*Table3812[[#This Row],[Per Diem]]</f>
        <v>0</v>
      </c>
      <c r="L111" s="69">
        <f>Table3812[[#This Row],[Extended cost]]*$P$2</f>
        <v>0</v>
      </c>
      <c r="M111" s="69">
        <f>Table3812[[#This Row],[Extended cost]]+Table3812[[#This Row],[Profit]]</f>
        <v>0</v>
      </c>
    </row>
    <row r="112" spans="2:13" x14ac:dyDescent="0.25">
      <c r="B112" s="315" t="s">
        <v>2377</v>
      </c>
      <c r="C112" s="136" t="s">
        <v>2227</v>
      </c>
      <c r="E112" s="5"/>
      <c r="I112" s="165"/>
      <c r="J112" s="165"/>
      <c r="K112" s="115">
        <f>Table3812[[#This Row],[Nr of
trips]]*Table3812[[#This Row],[Nr of
people]]*Table3812[[#This Row],[Cost per roundtrip]]+Table3812[[#This Row],[Nr of
trips]]*Table3812[[#This Row],[Nr of
people]]*Table3812[[#This Row],[Nr of Days
per trip]]*Table3812[[#This Row],[Per Diem]]</f>
        <v>0</v>
      </c>
      <c r="L112" s="69">
        <f>Table3812[[#This Row],[Extended cost]]*$P$2</f>
        <v>0</v>
      </c>
      <c r="M112" s="69">
        <f>Table3812[[#This Row],[Extended cost]]+Table3812[[#This Row],[Profit]]</f>
        <v>0</v>
      </c>
    </row>
    <row r="113" spans="2:13" x14ac:dyDescent="0.25">
      <c r="B113" s="315" t="s">
        <v>326</v>
      </c>
      <c r="C113" s="136" t="s">
        <v>2227</v>
      </c>
      <c r="E113" s="5"/>
      <c r="I113" s="165"/>
      <c r="J113" s="165"/>
      <c r="K113" s="115">
        <f>Table3812[[#This Row],[Nr of
trips]]*Table3812[[#This Row],[Nr of
people]]*Table3812[[#This Row],[Cost per roundtrip]]+Table3812[[#This Row],[Nr of
trips]]*Table3812[[#This Row],[Nr of
people]]*Table3812[[#This Row],[Nr of Days
per trip]]*Table3812[[#This Row],[Per Diem]]</f>
        <v>0</v>
      </c>
      <c r="L113" s="69">
        <f>Table3812[[#This Row],[Extended cost]]*$P$2</f>
        <v>0</v>
      </c>
      <c r="M113" s="69">
        <f>Table3812[[#This Row],[Extended cost]]+Table3812[[#This Row],[Profit]]</f>
        <v>0</v>
      </c>
    </row>
    <row r="114" spans="2:13" x14ac:dyDescent="0.25">
      <c r="B114" s="315" t="s">
        <v>328</v>
      </c>
      <c r="C114" s="136" t="s">
        <v>2227</v>
      </c>
      <c r="E114" s="5"/>
      <c r="I114" s="165"/>
      <c r="J114" s="165"/>
      <c r="K114" s="115">
        <f>Table3812[[#This Row],[Nr of
trips]]*Table3812[[#This Row],[Nr of
people]]*Table3812[[#This Row],[Cost per roundtrip]]+Table3812[[#This Row],[Nr of
trips]]*Table3812[[#This Row],[Nr of
people]]*Table3812[[#This Row],[Nr of Days
per trip]]*Table3812[[#This Row],[Per Diem]]</f>
        <v>0</v>
      </c>
      <c r="L114" s="69">
        <f>Table3812[[#This Row],[Extended cost]]*$P$2</f>
        <v>0</v>
      </c>
      <c r="M114" s="69">
        <f>Table3812[[#This Row],[Extended cost]]+Table3812[[#This Row],[Profit]]</f>
        <v>0</v>
      </c>
    </row>
    <row r="115" spans="2:13" x14ac:dyDescent="0.25">
      <c r="B115" s="315" t="s">
        <v>331</v>
      </c>
      <c r="C115" s="136" t="s">
        <v>2227</v>
      </c>
      <c r="E115" s="5"/>
      <c r="I115" s="165"/>
      <c r="J115" s="165"/>
      <c r="K115" s="115">
        <f>Table3812[[#This Row],[Nr of
trips]]*Table3812[[#This Row],[Nr of
people]]*Table3812[[#This Row],[Cost per roundtrip]]+Table3812[[#This Row],[Nr of
trips]]*Table3812[[#This Row],[Nr of
people]]*Table3812[[#This Row],[Nr of Days
per trip]]*Table3812[[#This Row],[Per Diem]]</f>
        <v>0</v>
      </c>
      <c r="L115" s="69">
        <f>Table3812[[#This Row],[Extended cost]]*$P$2</f>
        <v>0</v>
      </c>
      <c r="M115" s="69">
        <f>Table3812[[#This Row],[Extended cost]]+Table3812[[#This Row],[Profit]]</f>
        <v>0</v>
      </c>
    </row>
    <row r="116" spans="2:13" x14ac:dyDescent="0.25">
      <c r="B116" s="315" t="s">
        <v>333</v>
      </c>
      <c r="C116" s="136" t="s">
        <v>2227</v>
      </c>
      <c r="E116" s="5"/>
      <c r="I116" s="165"/>
      <c r="J116" s="165"/>
      <c r="K116" s="115">
        <f>Table3812[[#This Row],[Nr of
trips]]*Table3812[[#This Row],[Nr of
people]]*Table3812[[#This Row],[Cost per roundtrip]]+Table3812[[#This Row],[Nr of
trips]]*Table3812[[#This Row],[Nr of
people]]*Table3812[[#This Row],[Nr of Days
per trip]]*Table3812[[#This Row],[Per Diem]]</f>
        <v>0</v>
      </c>
      <c r="L116" s="69">
        <f>Table3812[[#This Row],[Extended cost]]*$P$2</f>
        <v>0</v>
      </c>
      <c r="M116" s="69">
        <f>Table3812[[#This Row],[Extended cost]]+Table3812[[#This Row],[Profit]]</f>
        <v>0</v>
      </c>
    </row>
    <row r="117" spans="2:13" x14ac:dyDescent="0.25">
      <c r="B117" s="315" t="s">
        <v>335</v>
      </c>
      <c r="C117" s="136" t="s">
        <v>2227</v>
      </c>
      <c r="E117" s="5"/>
      <c r="I117" s="165"/>
      <c r="J117" s="165"/>
      <c r="K117" s="115">
        <f>Table3812[[#This Row],[Nr of
trips]]*Table3812[[#This Row],[Nr of
people]]*Table3812[[#This Row],[Cost per roundtrip]]+Table3812[[#This Row],[Nr of
trips]]*Table3812[[#This Row],[Nr of
people]]*Table3812[[#This Row],[Nr of Days
per trip]]*Table3812[[#This Row],[Per Diem]]</f>
        <v>0</v>
      </c>
      <c r="L117" s="69">
        <f>Table3812[[#This Row],[Extended cost]]*$P$2</f>
        <v>0</v>
      </c>
      <c r="M117" s="69">
        <f>Table3812[[#This Row],[Extended cost]]+Table3812[[#This Row],[Profit]]</f>
        <v>0</v>
      </c>
    </row>
    <row r="118" spans="2:13" x14ac:dyDescent="0.25">
      <c r="B118" s="315" t="s">
        <v>337</v>
      </c>
      <c r="C118" s="136" t="s">
        <v>2227</v>
      </c>
      <c r="E118" s="5"/>
      <c r="I118" s="165"/>
      <c r="J118" s="165"/>
      <c r="K118" s="115">
        <f>Table3812[[#This Row],[Nr of
trips]]*Table3812[[#This Row],[Nr of
people]]*Table3812[[#This Row],[Cost per roundtrip]]+Table3812[[#This Row],[Nr of
trips]]*Table3812[[#This Row],[Nr of
people]]*Table3812[[#This Row],[Nr of Days
per trip]]*Table3812[[#This Row],[Per Diem]]</f>
        <v>0</v>
      </c>
      <c r="L118" s="69">
        <f>Table3812[[#This Row],[Extended cost]]*$P$2</f>
        <v>0</v>
      </c>
      <c r="M118" s="69">
        <f>Table3812[[#This Row],[Extended cost]]+Table3812[[#This Row],[Profit]]</f>
        <v>0</v>
      </c>
    </row>
    <row r="119" spans="2:13" x14ac:dyDescent="0.25">
      <c r="B119" s="315" t="s">
        <v>340</v>
      </c>
      <c r="C119" s="136" t="s">
        <v>2227</v>
      </c>
      <c r="E119" s="5"/>
      <c r="I119" s="165"/>
      <c r="J119" s="165"/>
      <c r="K119" s="115">
        <f>Table3812[[#This Row],[Nr of
trips]]*Table3812[[#This Row],[Nr of
people]]*Table3812[[#This Row],[Cost per roundtrip]]+Table3812[[#This Row],[Nr of
trips]]*Table3812[[#This Row],[Nr of
people]]*Table3812[[#This Row],[Nr of Days
per trip]]*Table3812[[#This Row],[Per Diem]]</f>
        <v>0</v>
      </c>
      <c r="L119" s="69">
        <f>Table3812[[#This Row],[Extended cost]]*$P$2</f>
        <v>0</v>
      </c>
      <c r="M119" s="69">
        <f>Table3812[[#This Row],[Extended cost]]+Table3812[[#This Row],[Profit]]</f>
        <v>0</v>
      </c>
    </row>
    <row r="120" spans="2:13" x14ac:dyDescent="0.25">
      <c r="B120" s="315" t="s">
        <v>342</v>
      </c>
      <c r="C120" s="136" t="s">
        <v>2227</v>
      </c>
      <c r="E120" s="5"/>
      <c r="I120" s="165"/>
      <c r="J120" s="165"/>
      <c r="K120" s="115">
        <f>Table3812[[#This Row],[Nr of
trips]]*Table3812[[#This Row],[Nr of
people]]*Table3812[[#This Row],[Cost per roundtrip]]+Table3812[[#This Row],[Nr of
trips]]*Table3812[[#This Row],[Nr of
people]]*Table3812[[#This Row],[Nr of Days
per trip]]*Table3812[[#This Row],[Per Diem]]</f>
        <v>0</v>
      </c>
      <c r="L120" s="69">
        <f>Table3812[[#This Row],[Extended cost]]*$P$2</f>
        <v>0</v>
      </c>
      <c r="M120" s="69">
        <f>Table3812[[#This Row],[Extended cost]]+Table3812[[#This Row],[Profit]]</f>
        <v>0</v>
      </c>
    </row>
    <row r="121" spans="2:13" x14ac:dyDescent="0.25">
      <c r="B121" s="315" t="s">
        <v>344</v>
      </c>
      <c r="C121" s="136" t="s">
        <v>2227</v>
      </c>
      <c r="E121" s="5"/>
      <c r="I121" s="165"/>
      <c r="J121" s="165"/>
      <c r="K121" s="115">
        <f>Table3812[[#This Row],[Nr of
trips]]*Table3812[[#This Row],[Nr of
people]]*Table3812[[#This Row],[Cost per roundtrip]]+Table3812[[#This Row],[Nr of
trips]]*Table3812[[#This Row],[Nr of
people]]*Table3812[[#This Row],[Nr of Days
per trip]]*Table3812[[#This Row],[Per Diem]]</f>
        <v>0</v>
      </c>
      <c r="L121" s="69">
        <f>Table3812[[#This Row],[Extended cost]]*$P$2</f>
        <v>0</v>
      </c>
      <c r="M121" s="69">
        <f>Table3812[[#This Row],[Extended cost]]+Table3812[[#This Row],[Profit]]</f>
        <v>0</v>
      </c>
    </row>
    <row r="122" spans="2:13" x14ac:dyDescent="0.25">
      <c r="B122" s="315" t="s">
        <v>346</v>
      </c>
      <c r="C122" s="136" t="s">
        <v>2227</v>
      </c>
      <c r="E122" s="5"/>
      <c r="I122" s="165"/>
      <c r="J122" s="165"/>
      <c r="K122" s="115">
        <f>Table3812[[#This Row],[Nr of
trips]]*Table3812[[#This Row],[Nr of
people]]*Table3812[[#This Row],[Cost per roundtrip]]+Table3812[[#This Row],[Nr of
trips]]*Table3812[[#This Row],[Nr of
people]]*Table3812[[#This Row],[Nr of Days
per trip]]*Table3812[[#This Row],[Per Diem]]</f>
        <v>0</v>
      </c>
      <c r="L122" s="69">
        <f>Table3812[[#This Row],[Extended cost]]*$P$2</f>
        <v>0</v>
      </c>
      <c r="M122" s="69">
        <f>Table3812[[#This Row],[Extended cost]]+Table3812[[#This Row],[Profit]]</f>
        <v>0</v>
      </c>
    </row>
    <row r="123" spans="2:13" x14ac:dyDescent="0.25">
      <c r="B123" s="315">
        <v>7.1</v>
      </c>
      <c r="C123" s="136" t="s">
        <v>2227</v>
      </c>
      <c r="E123" s="5"/>
      <c r="I123" s="165"/>
      <c r="J123" s="165"/>
      <c r="K123" s="115">
        <f>Table3812[[#This Row],[Nr of
trips]]*Table3812[[#This Row],[Nr of
people]]*Table3812[[#This Row],[Cost per roundtrip]]+Table3812[[#This Row],[Nr of
trips]]*Table3812[[#This Row],[Nr of
people]]*Table3812[[#This Row],[Nr of Days
per trip]]*Table3812[[#This Row],[Per Diem]]</f>
        <v>0</v>
      </c>
      <c r="L123" s="69">
        <f>Table3812[[#This Row],[Extended cost]]*$P$2</f>
        <v>0</v>
      </c>
      <c r="M123" s="69">
        <f>Table3812[[#This Row],[Extended cost]]+Table3812[[#This Row],[Profit]]</f>
        <v>0</v>
      </c>
    </row>
    <row r="124" spans="2:13" x14ac:dyDescent="0.25">
      <c r="B124" s="315">
        <v>7.2</v>
      </c>
      <c r="C124" s="136" t="s">
        <v>2227</v>
      </c>
      <c r="E124" s="5"/>
      <c r="I124" s="165"/>
      <c r="J124" s="165"/>
      <c r="K124" s="115">
        <f>Table3812[[#This Row],[Nr of
trips]]*Table3812[[#This Row],[Nr of
people]]*Table3812[[#This Row],[Cost per roundtrip]]+Table3812[[#This Row],[Nr of
trips]]*Table3812[[#This Row],[Nr of
people]]*Table3812[[#This Row],[Nr of Days
per trip]]*Table3812[[#This Row],[Per Diem]]</f>
        <v>0</v>
      </c>
      <c r="L124" s="69">
        <f>Table3812[[#This Row],[Extended cost]]*$P$2</f>
        <v>0</v>
      </c>
      <c r="M124" s="69">
        <f>Table3812[[#This Row],[Extended cost]]+Table3812[[#This Row],[Profit]]</f>
        <v>0</v>
      </c>
    </row>
    <row r="125" spans="2:13" x14ac:dyDescent="0.25">
      <c r="B125" s="315">
        <v>7.4</v>
      </c>
      <c r="C125" s="136" t="s">
        <v>2227</v>
      </c>
      <c r="E125" s="5"/>
      <c r="I125" s="165"/>
      <c r="J125" s="165"/>
      <c r="K125" s="115">
        <f>Table3812[[#This Row],[Nr of
trips]]*Table3812[[#This Row],[Nr of
people]]*Table3812[[#This Row],[Cost per roundtrip]]+Table3812[[#This Row],[Nr of
trips]]*Table3812[[#This Row],[Nr of
people]]*Table3812[[#This Row],[Nr of Days
per trip]]*Table3812[[#This Row],[Per Diem]]</f>
        <v>0</v>
      </c>
      <c r="L125" s="69">
        <f>Table3812[[#This Row],[Extended cost]]*$P$2</f>
        <v>0</v>
      </c>
      <c r="M125" s="69">
        <f>Table3812[[#This Row],[Extended cost]]+Table3812[[#This Row],[Profit]]</f>
        <v>0</v>
      </c>
    </row>
    <row r="126" spans="2:13" x14ac:dyDescent="0.25">
      <c r="B126" s="315">
        <v>7.5</v>
      </c>
      <c r="C126" s="136" t="s">
        <v>2227</v>
      </c>
      <c r="E126" s="5"/>
      <c r="I126" s="165"/>
      <c r="J126" s="165"/>
      <c r="K126" s="115">
        <f>Table3812[[#This Row],[Nr of
trips]]*Table3812[[#This Row],[Nr of
people]]*Table3812[[#This Row],[Cost per roundtrip]]+Table3812[[#This Row],[Nr of
trips]]*Table3812[[#This Row],[Nr of
people]]*Table3812[[#This Row],[Nr of Days
per trip]]*Table3812[[#This Row],[Per Diem]]</f>
        <v>0</v>
      </c>
      <c r="L126" s="69">
        <f>Table3812[[#This Row],[Extended cost]]*$P$2</f>
        <v>0</v>
      </c>
      <c r="M126" s="69">
        <f>Table3812[[#This Row],[Extended cost]]+Table3812[[#This Row],[Profit]]</f>
        <v>0</v>
      </c>
    </row>
    <row r="127" spans="2:13" x14ac:dyDescent="0.25">
      <c r="B127" s="315">
        <v>7.6</v>
      </c>
      <c r="C127" s="136" t="s">
        <v>2227</v>
      </c>
      <c r="E127" s="5"/>
      <c r="I127" s="165"/>
      <c r="J127" s="165"/>
      <c r="K127" s="115">
        <f>Table3812[[#This Row],[Nr of
trips]]*Table3812[[#This Row],[Nr of
people]]*Table3812[[#This Row],[Cost per roundtrip]]+Table3812[[#This Row],[Nr of
trips]]*Table3812[[#This Row],[Nr of
people]]*Table3812[[#This Row],[Nr of Days
per trip]]*Table3812[[#This Row],[Per Diem]]</f>
        <v>0</v>
      </c>
      <c r="L127" s="69">
        <f>Table3812[[#This Row],[Extended cost]]*$P$2</f>
        <v>0</v>
      </c>
      <c r="M127" s="69">
        <f>Table3812[[#This Row],[Extended cost]]+Table3812[[#This Row],[Profit]]</f>
        <v>0</v>
      </c>
    </row>
    <row r="128" spans="2:13" x14ac:dyDescent="0.25">
      <c r="B128" s="315">
        <v>7.7</v>
      </c>
      <c r="C128" s="136" t="s">
        <v>2227</v>
      </c>
      <c r="E128" s="5"/>
      <c r="I128" s="165"/>
      <c r="J128" s="165"/>
      <c r="K128" s="115">
        <f>Table3812[[#This Row],[Nr of
trips]]*Table3812[[#This Row],[Nr of
people]]*Table3812[[#This Row],[Cost per roundtrip]]+Table3812[[#This Row],[Nr of
trips]]*Table3812[[#This Row],[Nr of
people]]*Table3812[[#This Row],[Nr of Days
per trip]]*Table3812[[#This Row],[Per Diem]]</f>
        <v>0</v>
      </c>
      <c r="L128" s="69">
        <f>Table3812[[#This Row],[Extended cost]]*$P$2</f>
        <v>0</v>
      </c>
      <c r="M128" s="69">
        <f>Table3812[[#This Row],[Extended cost]]+Table3812[[#This Row],[Profit]]</f>
        <v>0</v>
      </c>
    </row>
    <row r="129" spans="2:13" x14ac:dyDescent="0.25">
      <c r="B129" s="315">
        <v>7.8</v>
      </c>
      <c r="C129" s="136" t="s">
        <v>2227</v>
      </c>
      <c r="E129" s="5"/>
      <c r="I129" s="165"/>
      <c r="J129" s="165"/>
      <c r="K129" s="115">
        <f>Table3812[[#This Row],[Nr of
trips]]*Table3812[[#This Row],[Nr of
people]]*Table3812[[#This Row],[Cost per roundtrip]]+Table3812[[#This Row],[Nr of
trips]]*Table3812[[#This Row],[Nr of
people]]*Table3812[[#This Row],[Nr of Days
per trip]]*Table3812[[#This Row],[Per Diem]]</f>
        <v>0</v>
      </c>
      <c r="L129" s="69">
        <f>Table3812[[#This Row],[Extended cost]]*$P$2</f>
        <v>0</v>
      </c>
      <c r="M129" s="69">
        <f>Table3812[[#This Row],[Extended cost]]+Table3812[[#This Row],[Profit]]</f>
        <v>0</v>
      </c>
    </row>
    <row r="130" spans="2:13" x14ac:dyDescent="0.25">
      <c r="B130" s="315">
        <v>7.9</v>
      </c>
      <c r="C130" s="136" t="s">
        <v>2227</v>
      </c>
      <c r="E130" s="5"/>
      <c r="I130" s="165"/>
      <c r="J130" s="165"/>
      <c r="K130" s="115">
        <f>Table3812[[#This Row],[Nr of
trips]]*Table3812[[#This Row],[Nr of
people]]*Table3812[[#This Row],[Cost per roundtrip]]+Table3812[[#This Row],[Nr of
trips]]*Table3812[[#This Row],[Nr of
people]]*Table3812[[#This Row],[Nr of Days
per trip]]*Table3812[[#This Row],[Per Diem]]</f>
        <v>0</v>
      </c>
      <c r="L130" s="69">
        <f>Table3812[[#This Row],[Extended cost]]*$P$2</f>
        <v>0</v>
      </c>
      <c r="M130" s="69">
        <f>Table3812[[#This Row],[Extended cost]]+Table3812[[#This Row],[Profit]]</f>
        <v>0</v>
      </c>
    </row>
    <row r="131" spans="2:13" x14ac:dyDescent="0.25">
      <c r="B131" s="315" t="s">
        <v>957</v>
      </c>
      <c r="C131" s="136" t="s">
        <v>2227</v>
      </c>
      <c r="E131" s="5"/>
      <c r="I131" s="165"/>
      <c r="J131" s="165"/>
      <c r="K131" s="115">
        <f>Table3812[[#This Row],[Nr of
trips]]*Table3812[[#This Row],[Nr of
people]]*Table3812[[#This Row],[Cost per roundtrip]]+Table3812[[#This Row],[Nr of
trips]]*Table3812[[#This Row],[Nr of
people]]*Table3812[[#This Row],[Nr of Days
per trip]]*Table3812[[#This Row],[Per Diem]]</f>
        <v>0</v>
      </c>
      <c r="L131" s="69">
        <f>Table3812[[#This Row],[Extended cost]]*$P$2</f>
        <v>0</v>
      </c>
      <c r="M131" s="69">
        <f>Table3812[[#This Row],[Extended cost]]+Table3812[[#This Row],[Profit]]</f>
        <v>0</v>
      </c>
    </row>
    <row r="132" spans="2:13" x14ac:dyDescent="0.25">
      <c r="B132" s="315">
        <v>8.1</v>
      </c>
      <c r="C132" s="136" t="s">
        <v>2227</v>
      </c>
      <c r="E132" s="5"/>
      <c r="I132" s="165"/>
      <c r="J132" s="165"/>
      <c r="K132" s="115">
        <f>Table3812[[#This Row],[Nr of
trips]]*Table3812[[#This Row],[Nr of
people]]*Table3812[[#This Row],[Cost per roundtrip]]+Table3812[[#This Row],[Nr of
trips]]*Table3812[[#This Row],[Nr of
people]]*Table3812[[#This Row],[Nr of Days
per trip]]*Table3812[[#This Row],[Per Diem]]</f>
        <v>0</v>
      </c>
      <c r="L132" s="69">
        <f>Table3812[[#This Row],[Extended cost]]*$P$2</f>
        <v>0</v>
      </c>
      <c r="M132" s="69">
        <f>Table3812[[#This Row],[Extended cost]]+Table3812[[#This Row],[Profit]]</f>
        <v>0</v>
      </c>
    </row>
    <row r="133" spans="2:13" x14ac:dyDescent="0.25">
      <c r="B133" s="315" t="s">
        <v>363</v>
      </c>
      <c r="C133" s="136" t="s">
        <v>2227</v>
      </c>
      <c r="E133" s="5"/>
      <c r="I133" s="165"/>
      <c r="J133" s="165"/>
      <c r="K133" s="115">
        <f>Table3812[[#This Row],[Nr of
trips]]*Table3812[[#This Row],[Nr of
people]]*Table3812[[#This Row],[Cost per roundtrip]]+Table3812[[#This Row],[Nr of
trips]]*Table3812[[#This Row],[Nr of
people]]*Table3812[[#This Row],[Nr of Days
per trip]]*Table3812[[#This Row],[Per Diem]]</f>
        <v>0</v>
      </c>
      <c r="L133" s="69">
        <f>Table3812[[#This Row],[Extended cost]]*$P$2</f>
        <v>0</v>
      </c>
      <c r="M133" s="69">
        <f>Table3812[[#This Row],[Extended cost]]+Table3812[[#This Row],[Profit]]</f>
        <v>0</v>
      </c>
    </row>
    <row r="134" spans="2:13" x14ac:dyDescent="0.25">
      <c r="B134" s="315" t="s">
        <v>366</v>
      </c>
      <c r="C134" s="136" t="s">
        <v>2227</v>
      </c>
      <c r="E134" s="5"/>
      <c r="I134" s="165"/>
      <c r="J134" s="165"/>
      <c r="K134" s="115">
        <f>Table3812[[#This Row],[Nr of
trips]]*Table3812[[#This Row],[Nr of
people]]*Table3812[[#This Row],[Cost per roundtrip]]+Table3812[[#This Row],[Nr of
trips]]*Table3812[[#This Row],[Nr of
people]]*Table3812[[#This Row],[Nr of Days
per trip]]*Table3812[[#This Row],[Per Diem]]</f>
        <v>0</v>
      </c>
      <c r="L134" s="69">
        <f>Table3812[[#This Row],[Extended cost]]*$P$2</f>
        <v>0</v>
      </c>
      <c r="M134" s="69">
        <f>Table3812[[#This Row],[Extended cost]]+Table3812[[#This Row],[Profit]]</f>
        <v>0</v>
      </c>
    </row>
    <row r="135" spans="2:13" x14ac:dyDescent="0.25">
      <c r="B135" s="315" t="s">
        <v>368</v>
      </c>
      <c r="C135" s="136" t="s">
        <v>2227</v>
      </c>
      <c r="E135" s="5"/>
      <c r="I135" s="165"/>
      <c r="J135" s="165"/>
      <c r="K135" s="115">
        <f>Table3812[[#This Row],[Nr of
trips]]*Table3812[[#This Row],[Nr of
people]]*Table3812[[#This Row],[Cost per roundtrip]]+Table3812[[#This Row],[Nr of
trips]]*Table3812[[#This Row],[Nr of
people]]*Table3812[[#This Row],[Nr of Days
per trip]]*Table3812[[#This Row],[Per Diem]]</f>
        <v>0</v>
      </c>
      <c r="L135" s="69">
        <f>Table3812[[#This Row],[Extended cost]]*$P$2</f>
        <v>0</v>
      </c>
      <c r="M135" s="69">
        <f>Table3812[[#This Row],[Extended cost]]+Table3812[[#This Row],[Profit]]</f>
        <v>0</v>
      </c>
    </row>
    <row r="136" spans="2:13" x14ac:dyDescent="0.25">
      <c r="B136" s="315" t="s">
        <v>371</v>
      </c>
      <c r="C136" s="136" t="s">
        <v>2227</v>
      </c>
      <c r="E136" s="5"/>
      <c r="I136" s="165"/>
      <c r="J136" s="165"/>
      <c r="K136" s="115">
        <f>Table3812[[#This Row],[Nr of
trips]]*Table3812[[#This Row],[Nr of
people]]*Table3812[[#This Row],[Cost per roundtrip]]+Table3812[[#This Row],[Nr of
trips]]*Table3812[[#This Row],[Nr of
people]]*Table3812[[#This Row],[Nr of Days
per trip]]*Table3812[[#This Row],[Per Diem]]</f>
        <v>0</v>
      </c>
      <c r="L136" s="69">
        <f>Table3812[[#This Row],[Extended cost]]*$P$2</f>
        <v>0</v>
      </c>
      <c r="M136" s="69">
        <f>Table3812[[#This Row],[Extended cost]]+Table3812[[#This Row],[Profit]]</f>
        <v>0</v>
      </c>
    </row>
    <row r="137" spans="2:13" x14ac:dyDescent="0.25">
      <c r="B137" s="315" t="s">
        <v>374</v>
      </c>
      <c r="C137" s="136" t="s">
        <v>2227</v>
      </c>
      <c r="E137" s="5"/>
      <c r="I137" s="165"/>
      <c r="J137" s="165"/>
      <c r="K137" s="115">
        <f>Table3812[[#This Row],[Nr of
trips]]*Table3812[[#This Row],[Nr of
people]]*Table3812[[#This Row],[Cost per roundtrip]]+Table3812[[#This Row],[Nr of
trips]]*Table3812[[#This Row],[Nr of
people]]*Table3812[[#This Row],[Nr of Days
per trip]]*Table3812[[#This Row],[Per Diem]]</f>
        <v>0</v>
      </c>
      <c r="L137" s="69">
        <f>Table3812[[#This Row],[Extended cost]]*$P$2</f>
        <v>0</v>
      </c>
      <c r="M137" s="69">
        <f>Table3812[[#This Row],[Extended cost]]+Table3812[[#This Row],[Profit]]</f>
        <v>0</v>
      </c>
    </row>
    <row r="138" spans="2:13" x14ac:dyDescent="0.25">
      <c r="B138" s="315" t="s">
        <v>377</v>
      </c>
      <c r="C138" s="136" t="s">
        <v>2227</v>
      </c>
      <c r="E138" s="5"/>
      <c r="I138" s="165"/>
      <c r="J138" s="165"/>
      <c r="K138" s="115">
        <f>Table3812[[#This Row],[Nr of
trips]]*Table3812[[#This Row],[Nr of
people]]*Table3812[[#This Row],[Cost per roundtrip]]+Table3812[[#This Row],[Nr of
trips]]*Table3812[[#This Row],[Nr of
people]]*Table3812[[#This Row],[Nr of Days
per trip]]*Table3812[[#This Row],[Per Diem]]</f>
        <v>0</v>
      </c>
      <c r="L138" s="69">
        <f>Table3812[[#This Row],[Extended cost]]*$P$2</f>
        <v>0</v>
      </c>
      <c r="M138" s="69">
        <f>Table3812[[#This Row],[Extended cost]]+Table3812[[#This Row],[Profit]]</f>
        <v>0</v>
      </c>
    </row>
    <row r="139" spans="2:13" x14ac:dyDescent="0.25">
      <c r="B139" s="315" t="s">
        <v>379</v>
      </c>
      <c r="C139" s="136" t="s">
        <v>2227</v>
      </c>
      <c r="E139" s="5"/>
      <c r="I139" s="165"/>
      <c r="J139" s="165"/>
      <c r="K139" s="115">
        <f>Table3812[[#This Row],[Nr of
trips]]*Table3812[[#This Row],[Nr of
people]]*Table3812[[#This Row],[Cost per roundtrip]]+Table3812[[#This Row],[Nr of
trips]]*Table3812[[#This Row],[Nr of
people]]*Table3812[[#This Row],[Nr of Days
per trip]]*Table3812[[#This Row],[Per Diem]]</f>
        <v>0</v>
      </c>
      <c r="L139" s="69">
        <f>Table3812[[#This Row],[Extended cost]]*$P$2</f>
        <v>0</v>
      </c>
      <c r="M139" s="69">
        <f>Table3812[[#This Row],[Extended cost]]+Table3812[[#This Row],[Profit]]</f>
        <v>0</v>
      </c>
    </row>
    <row r="140" spans="2:13" x14ac:dyDescent="0.25">
      <c r="B140" s="315" t="s">
        <v>381</v>
      </c>
      <c r="C140" s="136" t="s">
        <v>2227</v>
      </c>
      <c r="E140" s="5"/>
      <c r="I140" s="165"/>
      <c r="J140" s="165"/>
      <c r="K140" s="115">
        <f>Table3812[[#This Row],[Nr of
trips]]*Table3812[[#This Row],[Nr of
people]]*Table3812[[#This Row],[Cost per roundtrip]]+Table3812[[#This Row],[Nr of
trips]]*Table3812[[#This Row],[Nr of
people]]*Table3812[[#This Row],[Nr of Days
per trip]]*Table3812[[#This Row],[Per Diem]]</f>
        <v>0</v>
      </c>
      <c r="L140" s="69">
        <f>Table3812[[#This Row],[Extended cost]]*$P$2</f>
        <v>0</v>
      </c>
      <c r="M140" s="69">
        <f>Table3812[[#This Row],[Extended cost]]+Table3812[[#This Row],[Profit]]</f>
        <v>0</v>
      </c>
    </row>
    <row r="141" spans="2:13" x14ac:dyDescent="0.25">
      <c r="B141" s="315" t="s">
        <v>383</v>
      </c>
      <c r="C141" s="136" t="s">
        <v>2227</v>
      </c>
      <c r="E141" s="5"/>
      <c r="I141" s="165"/>
      <c r="J141" s="165"/>
      <c r="K141" s="115">
        <f>Table3812[[#This Row],[Nr of
trips]]*Table3812[[#This Row],[Nr of
people]]*Table3812[[#This Row],[Cost per roundtrip]]+Table3812[[#This Row],[Nr of
trips]]*Table3812[[#This Row],[Nr of
people]]*Table3812[[#This Row],[Nr of Days
per trip]]*Table3812[[#This Row],[Per Diem]]</f>
        <v>0</v>
      </c>
      <c r="L141" s="69">
        <f>Table3812[[#This Row],[Extended cost]]*$P$2</f>
        <v>0</v>
      </c>
      <c r="M141" s="69">
        <f>Table3812[[#This Row],[Extended cost]]+Table3812[[#This Row],[Profit]]</f>
        <v>0</v>
      </c>
    </row>
    <row r="142" spans="2:13" x14ac:dyDescent="0.25">
      <c r="B142" s="315" t="s">
        <v>385</v>
      </c>
      <c r="C142" s="136" t="s">
        <v>2227</v>
      </c>
      <c r="E142" s="5"/>
      <c r="I142" s="165"/>
      <c r="J142" s="165"/>
      <c r="K142" s="115">
        <f>Table3812[[#This Row],[Nr of
trips]]*Table3812[[#This Row],[Nr of
people]]*Table3812[[#This Row],[Cost per roundtrip]]+Table3812[[#This Row],[Nr of
trips]]*Table3812[[#This Row],[Nr of
people]]*Table3812[[#This Row],[Nr of Days
per trip]]*Table3812[[#This Row],[Per Diem]]</f>
        <v>0</v>
      </c>
      <c r="L142" s="69">
        <f>Table3812[[#This Row],[Extended cost]]*$P$2</f>
        <v>0</v>
      </c>
      <c r="M142" s="69">
        <f>Table3812[[#This Row],[Extended cost]]+Table3812[[#This Row],[Profit]]</f>
        <v>0</v>
      </c>
    </row>
    <row r="143" spans="2:13" x14ac:dyDescent="0.25">
      <c r="B143" s="315" t="s">
        <v>388</v>
      </c>
      <c r="C143" s="136" t="s">
        <v>2227</v>
      </c>
      <c r="E143" s="5"/>
      <c r="I143" s="165"/>
      <c r="J143" s="165"/>
      <c r="K143" s="115">
        <f>Table3812[[#This Row],[Nr of
trips]]*Table3812[[#This Row],[Nr of
people]]*Table3812[[#This Row],[Cost per roundtrip]]+Table3812[[#This Row],[Nr of
trips]]*Table3812[[#This Row],[Nr of
people]]*Table3812[[#This Row],[Nr of Days
per trip]]*Table3812[[#This Row],[Per Diem]]</f>
        <v>0</v>
      </c>
      <c r="L143" s="69">
        <f>Table3812[[#This Row],[Extended cost]]*$P$2</f>
        <v>0</v>
      </c>
      <c r="M143" s="69">
        <f>Table3812[[#This Row],[Extended cost]]+Table3812[[#This Row],[Profit]]</f>
        <v>0</v>
      </c>
    </row>
    <row r="144" spans="2:13" x14ac:dyDescent="0.25">
      <c r="B144" s="315" t="s">
        <v>393</v>
      </c>
      <c r="C144" s="136" t="s">
        <v>2227</v>
      </c>
      <c r="E144" s="5"/>
      <c r="I144" s="165"/>
      <c r="J144" s="165"/>
      <c r="K144" s="115">
        <f>Table3812[[#This Row],[Nr of
trips]]*Table3812[[#This Row],[Nr of
people]]*Table3812[[#This Row],[Cost per roundtrip]]+Table3812[[#This Row],[Nr of
trips]]*Table3812[[#This Row],[Nr of
people]]*Table3812[[#This Row],[Nr of Days
per trip]]*Table3812[[#This Row],[Per Diem]]</f>
        <v>0</v>
      </c>
      <c r="L144" s="69">
        <f>Table3812[[#This Row],[Extended cost]]*$P$2</f>
        <v>0</v>
      </c>
      <c r="M144" s="69">
        <f>Table3812[[#This Row],[Extended cost]]+Table3812[[#This Row],[Profit]]</f>
        <v>0</v>
      </c>
    </row>
    <row r="145" spans="2:13" x14ac:dyDescent="0.25">
      <c r="B145" s="315" t="s">
        <v>394</v>
      </c>
      <c r="C145" s="136" t="s">
        <v>2227</v>
      </c>
      <c r="E145" s="5"/>
      <c r="I145" s="165"/>
      <c r="J145" s="165"/>
      <c r="K145" s="115">
        <f>Table3812[[#This Row],[Nr of
trips]]*Table3812[[#This Row],[Nr of
people]]*Table3812[[#This Row],[Cost per roundtrip]]+Table3812[[#This Row],[Nr of
trips]]*Table3812[[#This Row],[Nr of
people]]*Table3812[[#This Row],[Nr of Days
per trip]]*Table3812[[#This Row],[Per Diem]]</f>
        <v>0</v>
      </c>
      <c r="L145" s="69">
        <f>Table3812[[#This Row],[Extended cost]]*$P$2</f>
        <v>0</v>
      </c>
      <c r="M145" s="69">
        <f>Table3812[[#This Row],[Extended cost]]+Table3812[[#This Row],[Profit]]</f>
        <v>0</v>
      </c>
    </row>
    <row r="146" spans="2:13" x14ac:dyDescent="0.25">
      <c r="B146" s="315" t="s">
        <v>2254</v>
      </c>
      <c r="C146" s="136" t="s">
        <v>2227</v>
      </c>
      <c r="E146" s="5"/>
      <c r="I146" s="165"/>
      <c r="J146" s="165"/>
      <c r="K146" s="115">
        <f>Table3812[[#This Row],[Nr of
trips]]*Table3812[[#This Row],[Nr of
people]]*Table3812[[#This Row],[Cost per roundtrip]]+Table3812[[#This Row],[Nr of
trips]]*Table3812[[#This Row],[Nr of
people]]*Table3812[[#This Row],[Nr of Days
per trip]]*Table3812[[#This Row],[Per Diem]]</f>
        <v>0</v>
      </c>
      <c r="L146" s="69">
        <f>Table3812[[#This Row],[Extended cost]]*$P$2</f>
        <v>0</v>
      </c>
      <c r="M146" s="69">
        <f>Table3812[[#This Row],[Extended cost]]+Table3812[[#This Row],[Profit]]</f>
        <v>0</v>
      </c>
    </row>
    <row r="147" spans="2:13" x14ac:dyDescent="0.25">
      <c r="B147" s="315" t="s">
        <v>396</v>
      </c>
      <c r="C147" s="136" t="s">
        <v>2227</v>
      </c>
      <c r="E147" s="5"/>
      <c r="I147" s="165"/>
      <c r="J147" s="165"/>
      <c r="K147" s="115">
        <f>Table3812[[#This Row],[Nr of
trips]]*Table3812[[#This Row],[Nr of
people]]*Table3812[[#This Row],[Cost per roundtrip]]+Table3812[[#This Row],[Nr of
trips]]*Table3812[[#This Row],[Nr of
people]]*Table3812[[#This Row],[Nr of Days
per trip]]*Table3812[[#This Row],[Per Diem]]</f>
        <v>0</v>
      </c>
      <c r="L147" s="69">
        <f>Table3812[[#This Row],[Extended cost]]*$P$2</f>
        <v>0</v>
      </c>
      <c r="M147" s="69">
        <f>Table3812[[#This Row],[Extended cost]]+Table3812[[#This Row],[Profit]]</f>
        <v>0</v>
      </c>
    </row>
    <row r="148" spans="2:13" x14ac:dyDescent="0.25">
      <c r="B148" s="315" t="s">
        <v>397</v>
      </c>
      <c r="C148" s="136" t="s">
        <v>2227</v>
      </c>
      <c r="E148" s="5"/>
      <c r="I148" s="165"/>
      <c r="J148" s="165"/>
      <c r="K148" s="115">
        <f>Table3812[[#This Row],[Nr of
trips]]*Table3812[[#This Row],[Nr of
people]]*Table3812[[#This Row],[Cost per roundtrip]]+Table3812[[#This Row],[Nr of
trips]]*Table3812[[#This Row],[Nr of
people]]*Table3812[[#This Row],[Nr of Days
per trip]]*Table3812[[#This Row],[Per Diem]]</f>
        <v>0</v>
      </c>
      <c r="L148" s="69">
        <f>Table3812[[#This Row],[Extended cost]]*$P$2</f>
        <v>0</v>
      </c>
      <c r="M148" s="69">
        <f>Table3812[[#This Row],[Extended cost]]+Table3812[[#This Row],[Profit]]</f>
        <v>0</v>
      </c>
    </row>
    <row r="149" spans="2:13" x14ac:dyDescent="0.25">
      <c r="B149" s="315" t="s">
        <v>2317</v>
      </c>
      <c r="C149" s="136" t="s">
        <v>2227</v>
      </c>
      <c r="E149" s="5"/>
      <c r="I149" s="165"/>
      <c r="J149" s="165"/>
      <c r="K149" s="115">
        <f>Table3812[[#This Row],[Nr of
trips]]*Table3812[[#This Row],[Nr of
people]]*Table3812[[#This Row],[Cost per roundtrip]]+Table3812[[#This Row],[Nr of
trips]]*Table3812[[#This Row],[Nr of
people]]*Table3812[[#This Row],[Nr of Days
per trip]]*Table3812[[#This Row],[Per Diem]]</f>
        <v>0</v>
      </c>
      <c r="L149" s="69">
        <f>Table3812[[#This Row],[Extended cost]]*$P$2</f>
        <v>0</v>
      </c>
      <c r="M149" s="69">
        <f>Table3812[[#This Row],[Extended cost]]+Table3812[[#This Row],[Profit]]</f>
        <v>0</v>
      </c>
    </row>
    <row r="150" spans="2:13" x14ac:dyDescent="0.25">
      <c r="B150" s="315" t="s">
        <v>2318</v>
      </c>
      <c r="C150" s="136" t="s">
        <v>2227</v>
      </c>
      <c r="E150" s="5"/>
      <c r="I150" s="165"/>
      <c r="J150" s="165"/>
      <c r="K150" s="115">
        <f>Table3812[[#This Row],[Nr of
trips]]*Table3812[[#This Row],[Nr of
people]]*Table3812[[#This Row],[Cost per roundtrip]]+Table3812[[#This Row],[Nr of
trips]]*Table3812[[#This Row],[Nr of
people]]*Table3812[[#This Row],[Nr of Days
per trip]]*Table3812[[#This Row],[Per Diem]]</f>
        <v>0</v>
      </c>
      <c r="L150" s="69">
        <f>Table3812[[#This Row],[Extended cost]]*$P$2</f>
        <v>0</v>
      </c>
      <c r="M150" s="69">
        <f>Table3812[[#This Row],[Extended cost]]+Table3812[[#This Row],[Profit]]</f>
        <v>0</v>
      </c>
    </row>
    <row r="151" spans="2:13" x14ac:dyDescent="0.25">
      <c r="B151" s="315" t="s">
        <v>2325</v>
      </c>
      <c r="C151" s="136" t="s">
        <v>2227</v>
      </c>
      <c r="E151" s="5"/>
      <c r="I151" s="165"/>
      <c r="J151" s="165"/>
      <c r="K151" s="115">
        <f>Table3812[[#This Row],[Nr of
trips]]*Table3812[[#This Row],[Nr of
people]]*Table3812[[#This Row],[Cost per roundtrip]]+Table3812[[#This Row],[Nr of
trips]]*Table3812[[#This Row],[Nr of
people]]*Table3812[[#This Row],[Nr of Days
per trip]]*Table3812[[#This Row],[Per Diem]]</f>
        <v>0</v>
      </c>
      <c r="L151" s="69">
        <f>Table3812[[#This Row],[Extended cost]]*$P$2</f>
        <v>0</v>
      </c>
      <c r="M151" s="69">
        <f>Table3812[[#This Row],[Extended cost]]+Table3812[[#This Row],[Profit]]</f>
        <v>0</v>
      </c>
    </row>
    <row r="152" spans="2:13" x14ac:dyDescent="0.25">
      <c r="B152" s="315" t="s">
        <v>2326</v>
      </c>
      <c r="C152" s="136" t="s">
        <v>2227</v>
      </c>
      <c r="E152" s="5"/>
      <c r="I152" s="165"/>
      <c r="J152" s="165"/>
      <c r="K152" s="115">
        <f>Table3812[[#This Row],[Nr of
trips]]*Table3812[[#This Row],[Nr of
people]]*Table3812[[#This Row],[Cost per roundtrip]]+Table3812[[#This Row],[Nr of
trips]]*Table3812[[#This Row],[Nr of
people]]*Table3812[[#This Row],[Nr of Days
per trip]]*Table3812[[#This Row],[Per Diem]]</f>
        <v>0</v>
      </c>
      <c r="L152" s="69">
        <f>Table3812[[#This Row],[Extended cost]]*$P$2</f>
        <v>0</v>
      </c>
      <c r="M152" s="69">
        <f>Table3812[[#This Row],[Extended cost]]+Table3812[[#This Row],[Profit]]</f>
        <v>0</v>
      </c>
    </row>
    <row r="153" spans="2:13" x14ac:dyDescent="0.25">
      <c r="B153" s="315" t="s">
        <v>2327</v>
      </c>
      <c r="C153" s="136" t="s">
        <v>2227</v>
      </c>
      <c r="E153" s="5"/>
      <c r="I153" s="165"/>
      <c r="J153" s="165"/>
      <c r="K153" s="115">
        <f>Table3812[[#This Row],[Nr of
trips]]*Table3812[[#This Row],[Nr of
people]]*Table3812[[#This Row],[Cost per roundtrip]]+Table3812[[#This Row],[Nr of
trips]]*Table3812[[#This Row],[Nr of
people]]*Table3812[[#This Row],[Nr of Days
per trip]]*Table3812[[#This Row],[Per Diem]]</f>
        <v>0</v>
      </c>
      <c r="L153" s="69">
        <f>Table3812[[#This Row],[Extended cost]]*$P$2</f>
        <v>0</v>
      </c>
      <c r="M153" s="69">
        <f>Table3812[[#This Row],[Extended cost]]+Table3812[[#This Row],[Profit]]</f>
        <v>0</v>
      </c>
    </row>
    <row r="154" spans="2:13" x14ac:dyDescent="0.25">
      <c r="B154" s="315" t="s">
        <v>2379</v>
      </c>
      <c r="C154" s="136" t="s">
        <v>2227</v>
      </c>
      <c r="E154" s="5"/>
      <c r="I154" s="165"/>
      <c r="J154" s="165"/>
      <c r="K154" s="115">
        <f>Table3812[[#This Row],[Nr of
trips]]*Table3812[[#This Row],[Nr of
people]]*Table3812[[#This Row],[Cost per roundtrip]]+Table3812[[#This Row],[Nr of
trips]]*Table3812[[#This Row],[Nr of
people]]*Table3812[[#This Row],[Nr of Days
per trip]]*Table3812[[#This Row],[Per Diem]]</f>
        <v>0</v>
      </c>
      <c r="L154" s="69">
        <f>Table3812[[#This Row],[Extended cost]]*$P$2</f>
        <v>0</v>
      </c>
      <c r="M154" s="69">
        <f>Table3812[[#This Row],[Extended cost]]+Table3812[[#This Row],[Profit]]</f>
        <v>0</v>
      </c>
    </row>
    <row r="155" spans="2:13" x14ac:dyDescent="0.25">
      <c r="B155" s="315" t="s">
        <v>2380</v>
      </c>
      <c r="C155" s="136" t="s">
        <v>2227</v>
      </c>
      <c r="E155" s="5"/>
      <c r="I155" s="165"/>
      <c r="J155" s="165"/>
      <c r="K155" s="115">
        <f>Table3812[[#This Row],[Nr of
trips]]*Table3812[[#This Row],[Nr of
people]]*Table3812[[#This Row],[Cost per roundtrip]]+Table3812[[#This Row],[Nr of
trips]]*Table3812[[#This Row],[Nr of
people]]*Table3812[[#This Row],[Nr of Days
per trip]]*Table3812[[#This Row],[Per Diem]]</f>
        <v>0</v>
      </c>
      <c r="L155" s="69">
        <f>Table3812[[#This Row],[Extended cost]]*$P$2</f>
        <v>0</v>
      </c>
      <c r="M155" s="69">
        <f>Table3812[[#This Row],[Extended cost]]+Table3812[[#This Row],[Profit]]</f>
        <v>0</v>
      </c>
    </row>
    <row r="156" spans="2:13" x14ac:dyDescent="0.25">
      <c r="B156" s="315" t="s">
        <v>2381</v>
      </c>
      <c r="C156" s="136" t="s">
        <v>2227</v>
      </c>
      <c r="E156" s="5"/>
      <c r="I156" s="165"/>
      <c r="J156" s="165"/>
      <c r="K156" s="115">
        <f>Table3812[[#This Row],[Nr of
trips]]*Table3812[[#This Row],[Nr of
people]]*Table3812[[#This Row],[Cost per roundtrip]]+Table3812[[#This Row],[Nr of
trips]]*Table3812[[#This Row],[Nr of
people]]*Table3812[[#This Row],[Nr of Days
per trip]]*Table3812[[#This Row],[Per Diem]]</f>
        <v>0</v>
      </c>
      <c r="L156" s="69">
        <f>Table3812[[#This Row],[Extended cost]]*$P$2</f>
        <v>0</v>
      </c>
      <c r="M156" s="69">
        <f>Table3812[[#This Row],[Extended cost]]+Table3812[[#This Row],[Profit]]</f>
        <v>0</v>
      </c>
    </row>
    <row r="157" spans="2:13" x14ac:dyDescent="0.25">
      <c r="B157" s="315" t="s">
        <v>2382</v>
      </c>
      <c r="C157" s="136" t="s">
        <v>2227</v>
      </c>
      <c r="E157" s="5"/>
      <c r="I157" s="165"/>
      <c r="J157" s="165"/>
      <c r="K157" s="115">
        <f>Table3812[[#This Row],[Nr of
trips]]*Table3812[[#This Row],[Nr of
people]]*Table3812[[#This Row],[Cost per roundtrip]]+Table3812[[#This Row],[Nr of
trips]]*Table3812[[#This Row],[Nr of
people]]*Table3812[[#This Row],[Nr of Days
per trip]]*Table3812[[#This Row],[Per Diem]]</f>
        <v>0</v>
      </c>
      <c r="L157" s="69">
        <f>Table3812[[#This Row],[Extended cost]]*$P$2</f>
        <v>0</v>
      </c>
      <c r="M157" s="69">
        <f>Table3812[[#This Row],[Extended cost]]+Table3812[[#This Row],[Profit]]</f>
        <v>0</v>
      </c>
    </row>
    <row r="158" spans="2:13" x14ac:dyDescent="0.25">
      <c r="B158" s="315" t="s">
        <v>2383</v>
      </c>
      <c r="C158" s="136" t="s">
        <v>2227</v>
      </c>
      <c r="E158" s="5"/>
      <c r="I158" s="165"/>
      <c r="J158" s="165"/>
      <c r="K158" s="115">
        <f>Table3812[[#This Row],[Nr of
trips]]*Table3812[[#This Row],[Nr of
people]]*Table3812[[#This Row],[Cost per roundtrip]]+Table3812[[#This Row],[Nr of
trips]]*Table3812[[#This Row],[Nr of
people]]*Table3812[[#This Row],[Nr of Days
per trip]]*Table3812[[#This Row],[Per Diem]]</f>
        <v>0</v>
      </c>
      <c r="L158" s="69">
        <f>Table3812[[#This Row],[Extended cost]]*$P$2</f>
        <v>0</v>
      </c>
      <c r="M158" s="69">
        <f>Table3812[[#This Row],[Extended cost]]+Table3812[[#This Row],[Profit]]</f>
        <v>0</v>
      </c>
    </row>
    <row r="159" spans="2:13" x14ac:dyDescent="0.25">
      <c r="B159" s="315" t="s">
        <v>2384</v>
      </c>
      <c r="C159" s="136" t="s">
        <v>2227</v>
      </c>
      <c r="E159" s="5"/>
      <c r="I159" s="165"/>
      <c r="J159" s="165"/>
      <c r="K159" s="115">
        <f>Table3812[[#This Row],[Nr of
trips]]*Table3812[[#This Row],[Nr of
people]]*Table3812[[#This Row],[Cost per roundtrip]]+Table3812[[#This Row],[Nr of
trips]]*Table3812[[#This Row],[Nr of
people]]*Table3812[[#This Row],[Nr of Days
per trip]]*Table3812[[#This Row],[Per Diem]]</f>
        <v>0</v>
      </c>
      <c r="L159" s="69">
        <f>Table3812[[#This Row],[Extended cost]]*$P$2</f>
        <v>0</v>
      </c>
      <c r="M159" s="69">
        <f>Table3812[[#This Row],[Extended cost]]+Table3812[[#This Row],[Profit]]</f>
        <v>0</v>
      </c>
    </row>
    <row r="160" spans="2:13" x14ac:dyDescent="0.25">
      <c r="B160" s="315" t="s">
        <v>399</v>
      </c>
      <c r="C160" s="136" t="s">
        <v>2227</v>
      </c>
      <c r="E160" s="5"/>
      <c r="I160" s="165"/>
      <c r="J160" s="165"/>
      <c r="K160" s="115">
        <f>Table3812[[#This Row],[Nr of
trips]]*Table3812[[#This Row],[Nr of
people]]*Table3812[[#This Row],[Cost per roundtrip]]+Table3812[[#This Row],[Nr of
trips]]*Table3812[[#This Row],[Nr of
people]]*Table3812[[#This Row],[Nr of Days
per trip]]*Table3812[[#This Row],[Per Diem]]</f>
        <v>0</v>
      </c>
      <c r="L160" s="69">
        <f>Table3812[[#This Row],[Extended cost]]*$P$2</f>
        <v>0</v>
      </c>
      <c r="M160" s="69">
        <f>Table3812[[#This Row],[Extended cost]]+Table3812[[#This Row],[Profit]]</f>
        <v>0</v>
      </c>
    </row>
    <row r="161" spans="2:13" x14ac:dyDescent="0.25">
      <c r="B161" s="315" t="s">
        <v>402</v>
      </c>
      <c r="C161" s="136" t="s">
        <v>2227</v>
      </c>
      <c r="E161" s="5"/>
      <c r="I161" s="165"/>
      <c r="J161" s="165"/>
      <c r="K161" s="115">
        <f>Table3812[[#This Row],[Nr of
trips]]*Table3812[[#This Row],[Nr of
people]]*Table3812[[#This Row],[Cost per roundtrip]]+Table3812[[#This Row],[Nr of
trips]]*Table3812[[#This Row],[Nr of
people]]*Table3812[[#This Row],[Nr of Days
per trip]]*Table3812[[#This Row],[Per Diem]]</f>
        <v>0</v>
      </c>
      <c r="L161" s="69">
        <f>Table3812[[#This Row],[Extended cost]]*$P$2</f>
        <v>0</v>
      </c>
      <c r="M161" s="69">
        <f>Table3812[[#This Row],[Extended cost]]+Table3812[[#This Row],[Profit]]</f>
        <v>0</v>
      </c>
    </row>
    <row r="162" spans="2:13" x14ac:dyDescent="0.25">
      <c r="B162" s="315" t="s">
        <v>405</v>
      </c>
      <c r="C162" s="136" t="s">
        <v>2227</v>
      </c>
      <c r="E162" s="5"/>
      <c r="I162" s="165"/>
      <c r="J162" s="165"/>
      <c r="K162" s="115">
        <f>Table3812[[#This Row],[Nr of
trips]]*Table3812[[#This Row],[Nr of
people]]*Table3812[[#This Row],[Cost per roundtrip]]+Table3812[[#This Row],[Nr of
trips]]*Table3812[[#This Row],[Nr of
people]]*Table3812[[#This Row],[Nr of Days
per trip]]*Table3812[[#This Row],[Per Diem]]</f>
        <v>0</v>
      </c>
      <c r="L162" s="69">
        <f>Table3812[[#This Row],[Extended cost]]*$P$2</f>
        <v>0</v>
      </c>
      <c r="M162" s="69">
        <f>Table3812[[#This Row],[Extended cost]]+Table3812[[#This Row],[Profit]]</f>
        <v>0</v>
      </c>
    </row>
    <row r="163" spans="2:13" x14ac:dyDescent="0.25">
      <c r="B163" s="315" t="s">
        <v>408</v>
      </c>
      <c r="C163" s="136" t="s">
        <v>2227</v>
      </c>
      <c r="E163" s="5"/>
      <c r="I163" s="165"/>
      <c r="J163" s="165"/>
      <c r="K163" s="115">
        <f>Table3812[[#This Row],[Nr of
trips]]*Table3812[[#This Row],[Nr of
people]]*Table3812[[#This Row],[Cost per roundtrip]]+Table3812[[#This Row],[Nr of
trips]]*Table3812[[#This Row],[Nr of
people]]*Table3812[[#This Row],[Nr of Days
per trip]]*Table3812[[#This Row],[Per Diem]]</f>
        <v>0</v>
      </c>
      <c r="L163" s="69">
        <f>Table3812[[#This Row],[Extended cost]]*$P$2</f>
        <v>0</v>
      </c>
      <c r="M163" s="69">
        <f>Table3812[[#This Row],[Extended cost]]+Table3812[[#This Row],[Profit]]</f>
        <v>0</v>
      </c>
    </row>
    <row r="164" spans="2:13" x14ac:dyDescent="0.25">
      <c r="B164" s="315" t="s">
        <v>410</v>
      </c>
      <c r="C164" s="136" t="s">
        <v>2227</v>
      </c>
      <c r="E164" s="5"/>
      <c r="I164" s="165"/>
      <c r="J164" s="165"/>
      <c r="K164" s="115">
        <f>Table3812[[#This Row],[Nr of
trips]]*Table3812[[#This Row],[Nr of
people]]*Table3812[[#This Row],[Cost per roundtrip]]+Table3812[[#This Row],[Nr of
trips]]*Table3812[[#This Row],[Nr of
people]]*Table3812[[#This Row],[Nr of Days
per trip]]*Table3812[[#This Row],[Per Diem]]</f>
        <v>0</v>
      </c>
      <c r="L164" s="69">
        <f>Table3812[[#This Row],[Extended cost]]*$P$2</f>
        <v>0</v>
      </c>
      <c r="M164" s="69">
        <f>Table3812[[#This Row],[Extended cost]]+Table3812[[#This Row],[Profit]]</f>
        <v>0</v>
      </c>
    </row>
    <row r="165" spans="2:13" x14ac:dyDescent="0.25">
      <c r="B165" s="315" t="s">
        <v>412</v>
      </c>
      <c r="C165" s="136" t="s">
        <v>2227</v>
      </c>
      <c r="E165" s="5"/>
      <c r="I165" s="165"/>
      <c r="J165" s="165"/>
      <c r="K165" s="115">
        <f>Table3812[[#This Row],[Nr of
trips]]*Table3812[[#This Row],[Nr of
people]]*Table3812[[#This Row],[Cost per roundtrip]]+Table3812[[#This Row],[Nr of
trips]]*Table3812[[#This Row],[Nr of
people]]*Table3812[[#This Row],[Nr of Days
per trip]]*Table3812[[#This Row],[Per Diem]]</f>
        <v>0</v>
      </c>
      <c r="L165" s="69">
        <f>Table3812[[#This Row],[Extended cost]]*$P$2</f>
        <v>0</v>
      </c>
      <c r="M165" s="69">
        <f>Table3812[[#This Row],[Extended cost]]+Table3812[[#This Row],[Profit]]</f>
        <v>0</v>
      </c>
    </row>
    <row r="166" spans="2:13" x14ac:dyDescent="0.25">
      <c r="B166" s="315" t="s">
        <v>2385</v>
      </c>
      <c r="C166" s="136" t="s">
        <v>2227</v>
      </c>
      <c r="E166" s="5"/>
      <c r="I166" s="165"/>
      <c r="J166" s="165"/>
      <c r="K166" s="115">
        <f>Table3812[[#This Row],[Nr of
trips]]*Table3812[[#This Row],[Nr of
people]]*Table3812[[#This Row],[Cost per roundtrip]]+Table3812[[#This Row],[Nr of
trips]]*Table3812[[#This Row],[Nr of
people]]*Table3812[[#This Row],[Nr of Days
per trip]]*Table3812[[#This Row],[Per Diem]]</f>
        <v>0</v>
      </c>
      <c r="L166" s="69">
        <f>Table3812[[#This Row],[Extended cost]]*$P$2</f>
        <v>0</v>
      </c>
      <c r="M166" s="69">
        <f>Table3812[[#This Row],[Extended cost]]+Table3812[[#This Row],[Profit]]</f>
        <v>0</v>
      </c>
    </row>
    <row r="167" spans="2:13" x14ac:dyDescent="0.25">
      <c r="B167" s="315" t="s">
        <v>2386</v>
      </c>
      <c r="C167" s="136" t="s">
        <v>2227</v>
      </c>
      <c r="E167" s="5"/>
      <c r="I167" s="165"/>
      <c r="J167" s="165"/>
      <c r="K167" s="115">
        <f>Table3812[[#This Row],[Nr of
trips]]*Table3812[[#This Row],[Nr of
people]]*Table3812[[#This Row],[Cost per roundtrip]]+Table3812[[#This Row],[Nr of
trips]]*Table3812[[#This Row],[Nr of
people]]*Table3812[[#This Row],[Nr of Days
per trip]]*Table3812[[#This Row],[Per Diem]]</f>
        <v>0</v>
      </c>
      <c r="L167" s="69">
        <f>Table3812[[#This Row],[Extended cost]]*$P$2</f>
        <v>0</v>
      </c>
      <c r="M167" s="69">
        <f>Table3812[[#This Row],[Extended cost]]+Table3812[[#This Row],[Profit]]</f>
        <v>0</v>
      </c>
    </row>
    <row r="168" spans="2:13" x14ac:dyDescent="0.25">
      <c r="B168" s="315" t="s">
        <v>2387</v>
      </c>
      <c r="C168" s="136" t="s">
        <v>2227</v>
      </c>
      <c r="E168" s="5"/>
      <c r="I168" s="165"/>
      <c r="J168" s="165"/>
      <c r="K168" s="115">
        <f>Table3812[[#This Row],[Nr of
trips]]*Table3812[[#This Row],[Nr of
people]]*Table3812[[#This Row],[Cost per roundtrip]]+Table3812[[#This Row],[Nr of
trips]]*Table3812[[#This Row],[Nr of
people]]*Table3812[[#This Row],[Nr of Days
per trip]]*Table3812[[#This Row],[Per Diem]]</f>
        <v>0</v>
      </c>
      <c r="L168" s="69">
        <f>Table3812[[#This Row],[Extended cost]]*$P$2</f>
        <v>0</v>
      </c>
      <c r="M168" s="69">
        <f>Table3812[[#This Row],[Extended cost]]+Table3812[[#This Row],[Profit]]</f>
        <v>0</v>
      </c>
    </row>
    <row r="169" spans="2:13" x14ac:dyDescent="0.25">
      <c r="B169" s="315" t="s">
        <v>2388</v>
      </c>
      <c r="C169" s="136" t="s">
        <v>2227</v>
      </c>
      <c r="E169" s="5"/>
      <c r="I169" s="165"/>
      <c r="J169" s="165"/>
      <c r="K169" s="115">
        <f>Table3812[[#This Row],[Nr of
trips]]*Table3812[[#This Row],[Nr of
people]]*Table3812[[#This Row],[Cost per roundtrip]]+Table3812[[#This Row],[Nr of
trips]]*Table3812[[#This Row],[Nr of
people]]*Table3812[[#This Row],[Nr of Days
per trip]]*Table3812[[#This Row],[Per Diem]]</f>
        <v>0</v>
      </c>
      <c r="L169" s="69">
        <f>Table3812[[#This Row],[Extended cost]]*$P$2</f>
        <v>0</v>
      </c>
      <c r="M169" s="69">
        <f>Table3812[[#This Row],[Extended cost]]+Table3812[[#This Row],[Profit]]</f>
        <v>0</v>
      </c>
    </row>
    <row r="170" spans="2:13" x14ac:dyDescent="0.25">
      <c r="B170" s="315" t="s">
        <v>2389</v>
      </c>
      <c r="C170" s="136" t="s">
        <v>2227</v>
      </c>
      <c r="E170" s="5"/>
      <c r="I170" s="165"/>
      <c r="J170" s="165"/>
      <c r="K170" s="115">
        <f>Table3812[[#This Row],[Nr of
trips]]*Table3812[[#This Row],[Nr of
people]]*Table3812[[#This Row],[Cost per roundtrip]]+Table3812[[#This Row],[Nr of
trips]]*Table3812[[#This Row],[Nr of
people]]*Table3812[[#This Row],[Nr of Days
per trip]]*Table3812[[#This Row],[Per Diem]]</f>
        <v>0</v>
      </c>
      <c r="L170" s="69">
        <f>Table3812[[#This Row],[Extended cost]]*$P$2</f>
        <v>0</v>
      </c>
      <c r="M170" s="69">
        <f>Table3812[[#This Row],[Extended cost]]+Table3812[[#This Row],[Profit]]</f>
        <v>0</v>
      </c>
    </row>
    <row r="171" spans="2:13" x14ac:dyDescent="0.25">
      <c r="B171" s="315" t="s">
        <v>2390</v>
      </c>
      <c r="C171" s="136" t="s">
        <v>2227</v>
      </c>
      <c r="E171" s="5"/>
      <c r="I171" s="165"/>
      <c r="J171" s="165"/>
      <c r="K171" s="115">
        <f>Table3812[[#This Row],[Nr of
trips]]*Table3812[[#This Row],[Nr of
people]]*Table3812[[#This Row],[Cost per roundtrip]]+Table3812[[#This Row],[Nr of
trips]]*Table3812[[#This Row],[Nr of
people]]*Table3812[[#This Row],[Nr of Days
per trip]]*Table3812[[#This Row],[Per Diem]]</f>
        <v>0</v>
      </c>
      <c r="L171" s="69">
        <f>Table3812[[#This Row],[Extended cost]]*$P$2</f>
        <v>0</v>
      </c>
      <c r="M171" s="69">
        <f>Table3812[[#This Row],[Extended cost]]+Table3812[[#This Row],[Profit]]</f>
        <v>0</v>
      </c>
    </row>
    <row r="172" spans="2:13" x14ac:dyDescent="0.25">
      <c r="B172" s="315" t="s">
        <v>415</v>
      </c>
      <c r="C172" s="136" t="s">
        <v>2227</v>
      </c>
      <c r="E172" s="5"/>
      <c r="I172" s="165"/>
      <c r="J172" s="165"/>
      <c r="K172" s="115">
        <f>Table3812[[#This Row],[Nr of
trips]]*Table3812[[#This Row],[Nr of
people]]*Table3812[[#This Row],[Cost per roundtrip]]+Table3812[[#This Row],[Nr of
trips]]*Table3812[[#This Row],[Nr of
people]]*Table3812[[#This Row],[Nr of Days
per trip]]*Table3812[[#This Row],[Per Diem]]</f>
        <v>0</v>
      </c>
      <c r="L172" s="69">
        <f>Table3812[[#This Row],[Extended cost]]*$P$2</f>
        <v>0</v>
      </c>
      <c r="M172" s="69">
        <f>Table3812[[#This Row],[Extended cost]]+Table3812[[#This Row],[Profit]]</f>
        <v>0</v>
      </c>
    </row>
    <row r="173" spans="2:13" x14ac:dyDescent="0.25">
      <c r="B173" s="315" t="s">
        <v>416</v>
      </c>
      <c r="C173" s="136" t="s">
        <v>2227</v>
      </c>
      <c r="E173" s="5"/>
      <c r="I173" s="165"/>
      <c r="J173" s="165"/>
      <c r="K173" s="115">
        <f>Table3812[[#This Row],[Nr of
trips]]*Table3812[[#This Row],[Nr of
people]]*Table3812[[#This Row],[Cost per roundtrip]]+Table3812[[#This Row],[Nr of
trips]]*Table3812[[#This Row],[Nr of
people]]*Table3812[[#This Row],[Nr of Days
per trip]]*Table3812[[#This Row],[Per Diem]]</f>
        <v>0</v>
      </c>
      <c r="L173" s="69">
        <f>Table3812[[#This Row],[Extended cost]]*$P$2</f>
        <v>0</v>
      </c>
      <c r="M173" s="69">
        <f>Table3812[[#This Row],[Extended cost]]+Table3812[[#This Row],[Profit]]</f>
        <v>0</v>
      </c>
    </row>
    <row r="174" spans="2:13" x14ac:dyDescent="0.25">
      <c r="B174" s="315" t="s">
        <v>418</v>
      </c>
      <c r="C174" s="136" t="s">
        <v>2227</v>
      </c>
      <c r="E174" s="5"/>
      <c r="I174" s="165"/>
      <c r="J174" s="165"/>
      <c r="K174" s="115">
        <f>Table3812[[#This Row],[Nr of
trips]]*Table3812[[#This Row],[Nr of
people]]*Table3812[[#This Row],[Cost per roundtrip]]+Table3812[[#This Row],[Nr of
trips]]*Table3812[[#This Row],[Nr of
people]]*Table3812[[#This Row],[Nr of Days
per trip]]*Table3812[[#This Row],[Per Diem]]</f>
        <v>0</v>
      </c>
      <c r="L174" s="69">
        <f>Table3812[[#This Row],[Extended cost]]*$P$2</f>
        <v>0</v>
      </c>
      <c r="M174" s="69">
        <f>Table3812[[#This Row],[Extended cost]]+Table3812[[#This Row],[Profit]]</f>
        <v>0</v>
      </c>
    </row>
    <row r="175" spans="2:13" x14ac:dyDescent="0.25">
      <c r="B175" s="315" t="s">
        <v>428</v>
      </c>
      <c r="C175" s="136" t="s">
        <v>2227</v>
      </c>
      <c r="E175" s="5"/>
      <c r="I175" s="165"/>
      <c r="J175" s="165"/>
      <c r="K175" s="115">
        <f>Table3812[[#This Row],[Nr of
trips]]*Table3812[[#This Row],[Nr of
people]]*Table3812[[#This Row],[Cost per roundtrip]]+Table3812[[#This Row],[Nr of
trips]]*Table3812[[#This Row],[Nr of
people]]*Table3812[[#This Row],[Nr of Days
per trip]]*Table3812[[#This Row],[Per Diem]]</f>
        <v>0</v>
      </c>
      <c r="L175" s="69">
        <f>Table3812[[#This Row],[Extended cost]]*$P$2</f>
        <v>0</v>
      </c>
      <c r="M175" s="69">
        <f>Table3812[[#This Row],[Extended cost]]+Table3812[[#This Row],[Profit]]</f>
        <v>0</v>
      </c>
    </row>
    <row r="176" spans="2:13" x14ac:dyDescent="0.25">
      <c r="B176" s="315" t="s">
        <v>430</v>
      </c>
      <c r="C176" s="136" t="s">
        <v>2227</v>
      </c>
      <c r="E176" s="5"/>
      <c r="I176" s="165"/>
      <c r="J176" s="165"/>
      <c r="K176" s="115">
        <f>Table3812[[#This Row],[Nr of
trips]]*Table3812[[#This Row],[Nr of
people]]*Table3812[[#This Row],[Cost per roundtrip]]+Table3812[[#This Row],[Nr of
trips]]*Table3812[[#This Row],[Nr of
people]]*Table3812[[#This Row],[Nr of Days
per trip]]*Table3812[[#This Row],[Per Diem]]</f>
        <v>0</v>
      </c>
      <c r="L176" s="69">
        <f>Table3812[[#This Row],[Extended cost]]*$P$2</f>
        <v>0</v>
      </c>
      <c r="M176" s="69">
        <f>Table3812[[#This Row],[Extended cost]]+Table3812[[#This Row],[Profit]]</f>
        <v>0</v>
      </c>
    </row>
    <row r="177" spans="2:13" x14ac:dyDescent="0.25">
      <c r="B177" s="315" t="s">
        <v>432</v>
      </c>
      <c r="C177" s="136" t="s">
        <v>2227</v>
      </c>
      <c r="E177" s="5"/>
      <c r="I177" s="165"/>
      <c r="J177" s="165"/>
      <c r="K177" s="115">
        <f>Table3812[[#This Row],[Nr of
trips]]*Table3812[[#This Row],[Nr of
people]]*Table3812[[#This Row],[Cost per roundtrip]]+Table3812[[#This Row],[Nr of
trips]]*Table3812[[#This Row],[Nr of
people]]*Table3812[[#This Row],[Nr of Days
per trip]]*Table3812[[#This Row],[Per Diem]]</f>
        <v>0</v>
      </c>
      <c r="L177" s="69">
        <f>Table3812[[#This Row],[Extended cost]]*$P$2</f>
        <v>0</v>
      </c>
      <c r="M177" s="69">
        <f>Table3812[[#This Row],[Extended cost]]+Table3812[[#This Row],[Profit]]</f>
        <v>0</v>
      </c>
    </row>
    <row r="178" spans="2:13" x14ac:dyDescent="0.25">
      <c r="B178" s="315" t="s">
        <v>2391</v>
      </c>
      <c r="C178" s="136" t="s">
        <v>2227</v>
      </c>
      <c r="E178" s="5"/>
      <c r="I178" s="165"/>
      <c r="J178" s="165"/>
      <c r="K178" s="115">
        <f>Table3812[[#This Row],[Nr of
trips]]*Table3812[[#This Row],[Nr of
people]]*Table3812[[#This Row],[Cost per roundtrip]]+Table3812[[#This Row],[Nr of
trips]]*Table3812[[#This Row],[Nr of
people]]*Table3812[[#This Row],[Nr of Days
per trip]]*Table3812[[#This Row],[Per Diem]]</f>
        <v>0</v>
      </c>
      <c r="L178" s="69">
        <f>Table3812[[#This Row],[Extended cost]]*$P$2</f>
        <v>0</v>
      </c>
      <c r="M178" s="69">
        <f>Table3812[[#This Row],[Extended cost]]+Table3812[[#This Row],[Profit]]</f>
        <v>0</v>
      </c>
    </row>
    <row r="179" spans="2:13" x14ac:dyDescent="0.25">
      <c r="B179" s="315" t="s">
        <v>2392</v>
      </c>
      <c r="C179" s="136" t="s">
        <v>2227</v>
      </c>
      <c r="E179" s="5"/>
      <c r="I179" s="165"/>
      <c r="J179" s="165"/>
      <c r="K179" s="115">
        <f>Table3812[[#This Row],[Nr of
trips]]*Table3812[[#This Row],[Nr of
people]]*Table3812[[#This Row],[Cost per roundtrip]]+Table3812[[#This Row],[Nr of
trips]]*Table3812[[#This Row],[Nr of
people]]*Table3812[[#This Row],[Nr of Days
per trip]]*Table3812[[#This Row],[Per Diem]]</f>
        <v>0</v>
      </c>
      <c r="L179" s="69">
        <f>Table3812[[#This Row],[Extended cost]]*$P$2</f>
        <v>0</v>
      </c>
      <c r="M179" s="69">
        <f>Table3812[[#This Row],[Extended cost]]+Table3812[[#This Row],[Profit]]</f>
        <v>0</v>
      </c>
    </row>
    <row r="180" spans="2:13" x14ac:dyDescent="0.25">
      <c r="B180" s="315" t="s">
        <v>2393</v>
      </c>
      <c r="C180" s="136" t="s">
        <v>2227</v>
      </c>
      <c r="E180" s="5"/>
      <c r="I180" s="165"/>
      <c r="J180" s="165"/>
      <c r="K180" s="115">
        <f>Table3812[[#This Row],[Nr of
trips]]*Table3812[[#This Row],[Nr of
people]]*Table3812[[#This Row],[Cost per roundtrip]]+Table3812[[#This Row],[Nr of
trips]]*Table3812[[#This Row],[Nr of
people]]*Table3812[[#This Row],[Nr of Days
per trip]]*Table3812[[#This Row],[Per Diem]]</f>
        <v>0</v>
      </c>
      <c r="L180" s="69">
        <f>Table3812[[#This Row],[Extended cost]]*$P$2</f>
        <v>0</v>
      </c>
      <c r="M180" s="69">
        <f>Table3812[[#This Row],[Extended cost]]+Table3812[[#This Row],[Profit]]</f>
        <v>0</v>
      </c>
    </row>
    <row r="181" spans="2:13" x14ac:dyDescent="0.25">
      <c r="B181" s="315" t="s">
        <v>435</v>
      </c>
      <c r="C181" s="136" t="s">
        <v>2227</v>
      </c>
      <c r="E181" s="5"/>
      <c r="I181" s="165"/>
      <c r="J181" s="165"/>
      <c r="K181" s="115">
        <f>Table3812[[#This Row],[Nr of
trips]]*Table3812[[#This Row],[Nr of
people]]*Table3812[[#This Row],[Cost per roundtrip]]+Table3812[[#This Row],[Nr of
trips]]*Table3812[[#This Row],[Nr of
people]]*Table3812[[#This Row],[Nr of Days
per trip]]*Table3812[[#This Row],[Per Diem]]</f>
        <v>0</v>
      </c>
      <c r="L181" s="69">
        <f>Table3812[[#This Row],[Extended cost]]*$P$2</f>
        <v>0</v>
      </c>
      <c r="M181" s="69">
        <f>Table3812[[#This Row],[Extended cost]]+Table3812[[#This Row],[Profit]]</f>
        <v>0</v>
      </c>
    </row>
    <row r="182" spans="2:13" x14ac:dyDescent="0.25">
      <c r="B182" s="315" t="s">
        <v>449</v>
      </c>
      <c r="C182" s="136" t="s">
        <v>2227</v>
      </c>
      <c r="E182" s="5"/>
      <c r="I182" s="165"/>
      <c r="J182" s="165"/>
      <c r="K182" s="115">
        <f>Table3812[[#This Row],[Nr of
trips]]*Table3812[[#This Row],[Nr of
people]]*Table3812[[#This Row],[Cost per roundtrip]]+Table3812[[#This Row],[Nr of
trips]]*Table3812[[#This Row],[Nr of
people]]*Table3812[[#This Row],[Nr of Days
per trip]]*Table3812[[#This Row],[Per Diem]]</f>
        <v>0</v>
      </c>
      <c r="L182" s="69">
        <f>Table3812[[#This Row],[Extended cost]]*$P$2</f>
        <v>0</v>
      </c>
      <c r="M182" s="69">
        <f>Table3812[[#This Row],[Extended cost]]+Table3812[[#This Row],[Profit]]</f>
        <v>0</v>
      </c>
    </row>
    <row r="183" spans="2:13" x14ac:dyDescent="0.25">
      <c r="B183" s="315" t="s">
        <v>450</v>
      </c>
      <c r="C183" s="136" t="s">
        <v>2227</v>
      </c>
      <c r="E183" s="5"/>
      <c r="I183" s="165"/>
      <c r="J183" s="165"/>
      <c r="K183" s="115">
        <f>Table3812[[#This Row],[Nr of
trips]]*Table3812[[#This Row],[Nr of
people]]*Table3812[[#This Row],[Cost per roundtrip]]+Table3812[[#This Row],[Nr of
trips]]*Table3812[[#This Row],[Nr of
people]]*Table3812[[#This Row],[Nr of Days
per trip]]*Table3812[[#This Row],[Per Diem]]</f>
        <v>0</v>
      </c>
      <c r="L183" s="69">
        <f>Table3812[[#This Row],[Extended cost]]*$P$2</f>
        <v>0</v>
      </c>
      <c r="M183" s="69">
        <f>Table3812[[#This Row],[Extended cost]]+Table3812[[#This Row],[Profit]]</f>
        <v>0</v>
      </c>
    </row>
    <row r="184" spans="2:13" x14ac:dyDescent="0.25">
      <c r="B184" s="315" t="s">
        <v>451</v>
      </c>
      <c r="C184" s="136" t="s">
        <v>2227</v>
      </c>
      <c r="E184" s="5"/>
      <c r="I184" s="165"/>
      <c r="J184" s="165"/>
      <c r="K184" s="115">
        <f>Table3812[[#This Row],[Nr of
trips]]*Table3812[[#This Row],[Nr of
people]]*Table3812[[#This Row],[Cost per roundtrip]]+Table3812[[#This Row],[Nr of
trips]]*Table3812[[#This Row],[Nr of
people]]*Table3812[[#This Row],[Nr of Days
per trip]]*Table3812[[#This Row],[Per Diem]]</f>
        <v>0</v>
      </c>
      <c r="L184" s="69">
        <f>Table3812[[#This Row],[Extended cost]]*$P$2</f>
        <v>0</v>
      </c>
      <c r="M184" s="69">
        <f>Table3812[[#This Row],[Extended cost]]+Table3812[[#This Row],[Profit]]</f>
        <v>0</v>
      </c>
    </row>
    <row r="185" spans="2:13" x14ac:dyDescent="0.25">
      <c r="B185" s="315" t="s">
        <v>453</v>
      </c>
      <c r="C185" s="136" t="s">
        <v>2227</v>
      </c>
      <c r="E185" s="5"/>
      <c r="I185" s="165"/>
      <c r="J185" s="165"/>
      <c r="K185" s="115">
        <f>Table3812[[#This Row],[Nr of
trips]]*Table3812[[#This Row],[Nr of
people]]*Table3812[[#This Row],[Cost per roundtrip]]+Table3812[[#This Row],[Nr of
trips]]*Table3812[[#This Row],[Nr of
people]]*Table3812[[#This Row],[Nr of Days
per trip]]*Table3812[[#This Row],[Per Diem]]</f>
        <v>0</v>
      </c>
      <c r="L185" s="69">
        <f>Table3812[[#This Row],[Extended cost]]*$P$2</f>
        <v>0</v>
      </c>
      <c r="M185" s="69">
        <f>Table3812[[#This Row],[Extended cost]]+Table3812[[#This Row],[Profit]]</f>
        <v>0</v>
      </c>
    </row>
    <row r="186" spans="2:13" x14ac:dyDescent="0.25">
      <c r="B186" s="315" t="s">
        <v>455</v>
      </c>
      <c r="C186" s="136" t="s">
        <v>2227</v>
      </c>
      <c r="E186" s="5"/>
      <c r="I186" s="165"/>
      <c r="J186" s="165"/>
      <c r="K186" s="115">
        <f>Table3812[[#This Row],[Nr of
trips]]*Table3812[[#This Row],[Nr of
people]]*Table3812[[#This Row],[Cost per roundtrip]]+Table3812[[#This Row],[Nr of
trips]]*Table3812[[#This Row],[Nr of
people]]*Table3812[[#This Row],[Nr of Days
per trip]]*Table3812[[#This Row],[Per Diem]]</f>
        <v>0</v>
      </c>
      <c r="L186" s="69">
        <f>Table3812[[#This Row],[Extended cost]]*$P$2</f>
        <v>0</v>
      </c>
      <c r="M186" s="69">
        <f>Table3812[[#This Row],[Extended cost]]+Table3812[[#This Row],[Profit]]</f>
        <v>0</v>
      </c>
    </row>
    <row r="187" spans="2:13" x14ac:dyDescent="0.25">
      <c r="B187" s="315" t="s">
        <v>456</v>
      </c>
      <c r="C187" s="136" t="s">
        <v>2227</v>
      </c>
      <c r="E187" s="5"/>
      <c r="I187" s="165"/>
      <c r="J187" s="165"/>
      <c r="K187" s="115">
        <f>Table3812[[#This Row],[Nr of
trips]]*Table3812[[#This Row],[Nr of
people]]*Table3812[[#This Row],[Cost per roundtrip]]+Table3812[[#This Row],[Nr of
trips]]*Table3812[[#This Row],[Nr of
people]]*Table3812[[#This Row],[Nr of Days
per trip]]*Table3812[[#This Row],[Per Diem]]</f>
        <v>0</v>
      </c>
      <c r="L187" s="69">
        <f>Table3812[[#This Row],[Extended cost]]*$P$2</f>
        <v>0</v>
      </c>
      <c r="M187" s="69">
        <f>Table3812[[#This Row],[Extended cost]]+Table3812[[#This Row],[Profit]]</f>
        <v>0</v>
      </c>
    </row>
    <row r="188" spans="2:13" x14ac:dyDescent="0.25">
      <c r="B188" s="315" t="s">
        <v>459</v>
      </c>
      <c r="C188" s="136" t="s">
        <v>2227</v>
      </c>
      <c r="E188" s="5"/>
      <c r="I188" s="165"/>
      <c r="J188" s="165"/>
      <c r="K188" s="115">
        <f>Table3812[[#This Row],[Nr of
trips]]*Table3812[[#This Row],[Nr of
people]]*Table3812[[#This Row],[Cost per roundtrip]]+Table3812[[#This Row],[Nr of
trips]]*Table3812[[#This Row],[Nr of
people]]*Table3812[[#This Row],[Nr of Days
per trip]]*Table3812[[#This Row],[Per Diem]]</f>
        <v>0</v>
      </c>
      <c r="L188" s="69">
        <f>Table3812[[#This Row],[Extended cost]]*$P$2</f>
        <v>0</v>
      </c>
      <c r="M188" s="69">
        <f>Table3812[[#This Row],[Extended cost]]+Table3812[[#This Row],[Profit]]</f>
        <v>0</v>
      </c>
    </row>
    <row r="189" spans="2:13" x14ac:dyDescent="0.25">
      <c r="B189" s="315" t="s">
        <v>460</v>
      </c>
      <c r="C189" s="136" t="s">
        <v>2227</v>
      </c>
      <c r="E189" s="5"/>
      <c r="I189" s="165"/>
      <c r="J189" s="165"/>
      <c r="K189" s="115">
        <f>Table3812[[#This Row],[Nr of
trips]]*Table3812[[#This Row],[Nr of
people]]*Table3812[[#This Row],[Cost per roundtrip]]+Table3812[[#This Row],[Nr of
trips]]*Table3812[[#This Row],[Nr of
people]]*Table3812[[#This Row],[Nr of Days
per trip]]*Table3812[[#This Row],[Per Diem]]</f>
        <v>0</v>
      </c>
      <c r="L189" s="69">
        <f>Table3812[[#This Row],[Extended cost]]*$P$2</f>
        <v>0</v>
      </c>
      <c r="M189" s="69">
        <f>Table3812[[#This Row],[Extended cost]]+Table3812[[#This Row],[Profit]]</f>
        <v>0</v>
      </c>
    </row>
    <row r="190" spans="2:13" x14ac:dyDescent="0.25">
      <c r="B190" s="315" t="s">
        <v>461</v>
      </c>
      <c r="C190" s="136" t="s">
        <v>2227</v>
      </c>
      <c r="E190" s="5"/>
      <c r="I190" s="165"/>
      <c r="J190" s="165"/>
      <c r="K190" s="115">
        <f>Table3812[[#This Row],[Nr of
trips]]*Table3812[[#This Row],[Nr of
people]]*Table3812[[#This Row],[Cost per roundtrip]]+Table3812[[#This Row],[Nr of
trips]]*Table3812[[#This Row],[Nr of
people]]*Table3812[[#This Row],[Nr of Days
per trip]]*Table3812[[#This Row],[Per Diem]]</f>
        <v>0</v>
      </c>
      <c r="L190" s="69">
        <f>Table3812[[#This Row],[Extended cost]]*$P$2</f>
        <v>0</v>
      </c>
      <c r="M190" s="69">
        <f>Table3812[[#This Row],[Extended cost]]+Table3812[[#This Row],[Profit]]</f>
        <v>0</v>
      </c>
    </row>
    <row r="191" spans="2:13" x14ac:dyDescent="0.25">
      <c r="B191" s="315" t="s">
        <v>467</v>
      </c>
      <c r="C191" s="136" t="s">
        <v>2227</v>
      </c>
      <c r="E191" s="5"/>
      <c r="I191" s="165"/>
      <c r="J191" s="165"/>
      <c r="K191" s="115">
        <f>Table3812[[#This Row],[Nr of
trips]]*Table3812[[#This Row],[Nr of
people]]*Table3812[[#This Row],[Cost per roundtrip]]+Table3812[[#This Row],[Nr of
trips]]*Table3812[[#This Row],[Nr of
people]]*Table3812[[#This Row],[Nr of Days
per trip]]*Table3812[[#This Row],[Per Diem]]</f>
        <v>0</v>
      </c>
      <c r="L191" s="69">
        <f>Table3812[[#This Row],[Extended cost]]*$P$2</f>
        <v>0</v>
      </c>
      <c r="M191" s="69">
        <f>Table3812[[#This Row],[Extended cost]]+Table3812[[#This Row],[Profit]]</f>
        <v>0</v>
      </c>
    </row>
    <row r="192" spans="2:13" x14ac:dyDescent="0.25">
      <c r="B192" s="315" t="s">
        <v>2373</v>
      </c>
      <c r="C192" s="136" t="s">
        <v>2227</v>
      </c>
      <c r="E192" s="5"/>
      <c r="I192" s="165"/>
      <c r="J192" s="165"/>
      <c r="K192" s="115">
        <f>Table3812[[#This Row],[Nr of
trips]]*Table3812[[#This Row],[Nr of
people]]*Table3812[[#This Row],[Cost per roundtrip]]+Table3812[[#This Row],[Nr of
trips]]*Table3812[[#This Row],[Nr of
people]]*Table3812[[#This Row],[Nr of Days
per trip]]*Table3812[[#This Row],[Per Diem]]</f>
        <v>0</v>
      </c>
      <c r="L192" s="69">
        <f>Table3812[[#This Row],[Extended cost]]*$P$2</f>
        <v>0</v>
      </c>
      <c r="M192" s="69">
        <f>Table3812[[#This Row],[Extended cost]]+Table3812[[#This Row],[Profit]]</f>
        <v>0</v>
      </c>
    </row>
    <row r="193" spans="2:13" x14ac:dyDescent="0.25">
      <c r="B193" s="315" t="s">
        <v>2374</v>
      </c>
      <c r="C193" s="136" t="s">
        <v>2227</v>
      </c>
      <c r="E193" s="5"/>
      <c r="I193" s="165"/>
      <c r="J193" s="165"/>
      <c r="K193" s="115">
        <f>Table3812[[#This Row],[Nr of
trips]]*Table3812[[#This Row],[Nr of
people]]*Table3812[[#This Row],[Cost per roundtrip]]+Table3812[[#This Row],[Nr of
trips]]*Table3812[[#This Row],[Nr of
people]]*Table3812[[#This Row],[Nr of Days
per trip]]*Table3812[[#This Row],[Per Diem]]</f>
        <v>0</v>
      </c>
      <c r="L193" s="69">
        <f>Table3812[[#This Row],[Extended cost]]*$P$2</f>
        <v>0</v>
      </c>
      <c r="M193" s="69">
        <f>Table3812[[#This Row],[Extended cost]]+Table3812[[#This Row],[Profit]]</f>
        <v>0</v>
      </c>
    </row>
    <row r="194" spans="2:13" x14ac:dyDescent="0.25">
      <c r="B194" s="315" t="s">
        <v>471</v>
      </c>
      <c r="C194" s="136" t="s">
        <v>2227</v>
      </c>
      <c r="E194" s="5"/>
      <c r="I194" s="165"/>
      <c r="J194" s="165"/>
      <c r="K194" s="115">
        <f>Table3812[[#This Row],[Nr of
trips]]*Table3812[[#This Row],[Nr of
people]]*Table3812[[#This Row],[Cost per roundtrip]]+Table3812[[#This Row],[Nr of
trips]]*Table3812[[#This Row],[Nr of
people]]*Table3812[[#This Row],[Nr of Days
per trip]]*Table3812[[#This Row],[Per Diem]]</f>
        <v>0</v>
      </c>
      <c r="L194" s="69">
        <f>Table3812[[#This Row],[Extended cost]]*$P$2</f>
        <v>0</v>
      </c>
      <c r="M194" s="69">
        <f>Table3812[[#This Row],[Extended cost]]+Table3812[[#This Row],[Profit]]</f>
        <v>0</v>
      </c>
    </row>
    <row r="195" spans="2:13" x14ac:dyDescent="0.25">
      <c r="B195" s="315" t="s">
        <v>472</v>
      </c>
      <c r="C195" s="136" t="s">
        <v>2227</v>
      </c>
      <c r="E195" s="5"/>
      <c r="I195" s="165"/>
      <c r="J195" s="165"/>
      <c r="K195" s="115">
        <f>Table3812[[#This Row],[Nr of
trips]]*Table3812[[#This Row],[Nr of
people]]*Table3812[[#This Row],[Cost per roundtrip]]+Table3812[[#This Row],[Nr of
trips]]*Table3812[[#This Row],[Nr of
people]]*Table3812[[#This Row],[Nr of Days
per trip]]*Table3812[[#This Row],[Per Diem]]</f>
        <v>0</v>
      </c>
      <c r="L195" s="69">
        <f>Table3812[[#This Row],[Extended cost]]*$P$2</f>
        <v>0</v>
      </c>
      <c r="M195" s="69">
        <f>Table3812[[#This Row],[Extended cost]]+Table3812[[#This Row],[Profit]]</f>
        <v>0</v>
      </c>
    </row>
    <row r="196" spans="2:13" x14ac:dyDescent="0.25">
      <c r="B196" s="315" t="s">
        <v>473</v>
      </c>
      <c r="C196" s="136" t="s">
        <v>2227</v>
      </c>
      <c r="E196" s="5"/>
      <c r="I196" s="165"/>
      <c r="J196" s="165"/>
      <c r="K196" s="115">
        <f>Table3812[[#This Row],[Nr of
trips]]*Table3812[[#This Row],[Nr of
people]]*Table3812[[#This Row],[Cost per roundtrip]]+Table3812[[#This Row],[Nr of
trips]]*Table3812[[#This Row],[Nr of
people]]*Table3812[[#This Row],[Nr of Days
per trip]]*Table3812[[#This Row],[Per Diem]]</f>
        <v>0</v>
      </c>
      <c r="L196" s="69">
        <f>Table3812[[#This Row],[Extended cost]]*$P$2</f>
        <v>0</v>
      </c>
      <c r="M196" s="69">
        <f>Table3812[[#This Row],[Extended cost]]+Table3812[[#This Row],[Profit]]</f>
        <v>0</v>
      </c>
    </row>
    <row r="197" spans="2:13" x14ac:dyDescent="0.25">
      <c r="B197" s="315" t="s">
        <v>2395</v>
      </c>
      <c r="C197" s="136" t="s">
        <v>2227</v>
      </c>
      <c r="E197" s="5"/>
      <c r="I197" s="165"/>
      <c r="J197" s="165"/>
      <c r="K197" s="115">
        <f>Table3812[[#This Row],[Nr of
trips]]*Table3812[[#This Row],[Nr of
people]]*Table3812[[#This Row],[Cost per roundtrip]]+Table3812[[#This Row],[Nr of
trips]]*Table3812[[#This Row],[Nr of
people]]*Table3812[[#This Row],[Nr of Days
per trip]]*Table3812[[#This Row],[Per Diem]]</f>
        <v>0</v>
      </c>
      <c r="L197" s="69">
        <f>Table3812[[#This Row],[Extended cost]]*$P$2</f>
        <v>0</v>
      </c>
      <c r="M197" s="69">
        <f>Table3812[[#This Row],[Extended cost]]+Table3812[[#This Row],[Profit]]</f>
        <v>0</v>
      </c>
    </row>
    <row r="198" spans="2:13" x14ac:dyDescent="0.25">
      <c r="B198" s="315" t="s">
        <v>2396</v>
      </c>
      <c r="C198" s="136" t="s">
        <v>2227</v>
      </c>
      <c r="E198" s="5"/>
      <c r="I198" s="165"/>
      <c r="J198" s="165"/>
      <c r="K198" s="115">
        <f>Table3812[[#This Row],[Nr of
trips]]*Table3812[[#This Row],[Nr of
people]]*Table3812[[#This Row],[Cost per roundtrip]]+Table3812[[#This Row],[Nr of
trips]]*Table3812[[#This Row],[Nr of
people]]*Table3812[[#This Row],[Nr of Days
per trip]]*Table3812[[#This Row],[Per Diem]]</f>
        <v>0</v>
      </c>
      <c r="L198" s="69">
        <f>Table3812[[#This Row],[Extended cost]]*$P$2</f>
        <v>0</v>
      </c>
      <c r="M198" s="69">
        <f>Table3812[[#This Row],[Extended cost]]+Table3812[[#This Row],[Profit]]</f>
        <v>0</v>
      </c>
    </row>
    <row r="199" spans="2:13" x14ac:dyDescent="0.25">
      <c r="B199" s="315" t="s">
        <v>2397</v>
      </c>
      <c r="C199" s="136" t="s">
        <v>2227</v>
      </c>
      <c r="E199" s="5"/>
      <c r="I199" s="165"/>
      <c r="J199" s="165"/>
      <c r="K199" s="115">
        <f>Table3812[[#This Row],[Nr of
trips]]*Table3812[[#This Row],[Nr of
people]]*Table3812[[#This Row],[Cost per roundtrip]]+Table3812[[#This Row],[Nr of
trips]]*Table3812[[#This Row],[Nr of
people]]*Table3812[[#This Row],[Nr of Days
per trip]]*Table3812[[#This Row],[Per Diem]]</f>
        <v>0</v>
      </c>
      <c r="L199" s="69">
        <f>Table3812[[#This Row],[Extended cost]]*$P$2</f>
        <v>0</v>
      </c>
      <c r="M199" s="69">
        <f>Table3812[[#This Row],[Extended cost]]+Table3812[[#This Row],[Profit]]</f>
        <v>0</v>
      </c>
    </row>
    <row r="200" spans="2:13" x14ac:dyDescent="0.25">
      <c r="B200" s="315" t="s">
        <v>2398</v>
      </c>
      <c r="C200" s="136" t="s">
        <v>2227</v>
      </c>
      <c r="E200" s="5"/>
      <c r="I200" s="165"/>
      <c r="J200" s="165"/>
      <c r="K200" s="115">
        <f>Table3812[[#This Row],[Nr of
trips]]*Table3812[[#This Row],[Nr of
people]]*Table3812[[#This Row],[Cost per roundtrip]]+Table3812[[#This Row],[Nr of
trips]]*Table3812[[#This Row],[Nr of
people]]*Table3812[[#This Row],[Nr of Days
per trip]]*Table3812[[#This Row],[Per Diem]]</f>
        <v>0</v>
      </c>
      <c r="L200" s="69">
        <f>Table3812[[#This Row],[Extended cost]]*$P$2</f>
        <v>0</v>
      </c>
      <c r="M200" s="69">
        <f>Table3812[[#This Row],[Extended cost]]+Table3812[[#This Row],[Profit]]</f>
        <v>0</v>
      </c>
    </row>
    <row r="201" spans="2:13" x14ac:dyDescent="0.25">
      <c r="B201" s="315" t="s">
        <v>2399</v>
      </c>
      <c r="C201" s="136" t="s">
        <v>2227</v>
      </c>
      <c r="E201" s="5"/>
      <c r="I201" s="165"/>
      <c r="J201" s="165"/>
      <c r="K201" s="115">
        <f>Table3812[[#This Row],[Nr of
trips]]*Table3812[[#This Row],[Nr of
people]]*Table3812[[#This Row],[Cost per roundtrip]]+Table3812[[#This Row],[Nr of
trips]]*Table3812[[#This Row],[Nr of
people]]*Table3812[[#This Row],[Nr of Days
per trip]]*Table3812[[#This Row],[Per Diem]]</f>
        <v>0</v>
      </c>
      <c r="L201" s="69">
        <f>Table3812[[#This Row],[Extended cost]]*$P$2</f>
        <v>0</v>
      </c>
      <c r="M201" s="69">
        <f>Table3812[[#This Row],[Extended cost]]+Table3812[[#This Row],[Profit]]</f>
        <v>0</v>
      </c>
    </row>
    <row r="202" spans="2:13" x14ac:dyDescent="0.25">
      <c r="B202" s="315" t="s">
        <v>2400</v>
      </c>
      <c r="C202" s="136" t="s">
        <v>2227</v>
      </c>
      <c r="E202" s="5"/>
      <c r="I202" s="165"/>
      <c r="J202" s="165"/>
      <c r="K202" s="115">
        <f>Table3812[[#This Row],[Nr of
trips]]*Table3812[[#This Row],[Nr of
people]]*Table3812[[#This Row],[Cost per roundtrip]]+Table3812[[#This Row],[Nr of
trips]]*Table3812[[#This Row],[Nr of
people]]*Table3812[[#This Row],[Nr of Days
per trip]]*Table3812[[#This Row],[Per Diem]]</f>
        <v>0</v>
      </c>
      <c r="L202" s="69">
        <f>Table3812[[#This Row],[Extended cost]]*$P$2</f>
        <v>0</v>
      </c>
      <c r="M202" s="69">
        <f>Table3812[[#This Row],[Extended cost]]+Table3812[[#This Row],[Profit]]</f>
        <v>0</v>
      </c>
    </row>
    <row r="203" spans="2:13" x14ac:dyDescent="0.25">
      <c r="B203" s="315" t="s">
        <v>2402</v>
      </c>
      <c r="C203" s="136" t="s">
        <v>2227</v>
      </c>
      <c r="E203" s="5"/>
      <c r="I203" s="165"/>
      <c r="J203" s="165"/>
      <c r="K203" s="115">
        <f>Table3812[[#This Row],[Nr of
trips]]*Table3812[[#This Row],[Nr of
people]]*Table3812[[#This Row],[Cost per roundtrip]]+Table3812[[#This Row],[Nr of
trips]]*Table3812[[#This Row],[Nr of
people]]*Table3812[[#This Row],[Nr of Days
per trip]]*Table3812[[#This Row],[Per Diem]]</f>
        <v>0</v>
      </c>
      <c r="L203" s="69">
        <f>Table3812[[#This Row],[Extended cost]]*$P$2</f>
        <v>0</v>
      </c>
      <c r="M203" s="69">
        <f>Table3812[[#This Row],[Extended cost]]+Table3812[[#This Row],[Profit]]</f>
        <v>0</v>
      </c>
    </row>
    <row r="204" spans="2:13" x14ac:dyDescent="0.25">
      <c r="B204" s="315" t="s">
        <v>2403</v>
      </c>
      <c r="C204" s="136" t="s">
        <v>2227</v>
      </c>
      <c r="E204" s="5"/>
      <c r="I204" s="165"/>
      <c r="J204" s="165"/>
      <c r="K204" s="115">
        <f>Table3812[[#This Row],[Nr of
trips]]*Table3812[[#This Row],[Nr of
people]]*Table3812[[#This Row],[Cost per roundtrip]]+Table3812[[#This Row],[Nr of
trips]]*Table3812[[#This Row],[Nr of
people]]*Table3812[[#This Row],[Nr of Days
per trip]]*Table3812[[#This Row],[Per Diem]]</f>
        <v>0</v>
      </c>
      <c r="L204" s="69">
        <f>Table3812[[#This Row],[Extended cost]]*$P$2</f>
        <v>0</v>
      </c>
      <c r="M204" s="69">
        <f>Table3812[[#This Row],[Extended cost]]+Table3812[[#This Row],[Profit]]</f>
        <v>0</v>
      </c>
    </row>
    <row r="205" spans="2:13" x14ac:dyDescent="0.25">
      <c r="B205" s="315" t="s">
        <v>2405</v>
      </c>
      <c r="C205" s="136" t="s">
        <v>2227</v>
      </c>
      <c r="E205" s="5"/>
      <c r="I205" s="165"/>
      <c r="J205" s="165"/>
      <c r="K205" s="115">
        <f>Table3812[[#This Row],[Nr of
trips]]*Table3812[[#This Row],[Nr of
people]]*Table3812[[#This Row],[Cost per roundtrip]]+Table3812[[#This Row],[Nr of
trips]]*Table3812[[#This Row],[Nr of
people]]*Table3812[[#This Row],[Nr of Days
per trip]]*Table3812[[#This Row],[Per Diem]]</f>
        <v>0</v>
      </c>
      <c r="L205" s="69">
        <f>Table3812[[#This Row],[Extended cost]]*$P$2</f>
        <v>0</v>
      </c>
      <c r="M205" s="69">
        <f>Table3812[[#This Row],[Extended cost]]+Table3812[[#This Row],[Profit]]</f>
        <v>0</v>
      </c>
    </row>
    <row r="206" spans="2:13" x14ac:dyDescent="0.25">
      <c r="B206" s="315" t="s">
        <v>2406</v>
      </c>
      <c r="C206" s="136" t="s">
        <v>2227</v>
      </c>
      <c r="E206" s="5"/>
      <c r="I206" s="165"/>
      <c r="J206" s="165"/>
      <c r="K206" s="115">
        <f>Table3812[[#This Row],[Nr of
trips]]*Table3812[[#This Row],[Nr of
people]]*Table3812[[#This Row],[Cost per roundtrip]]+Table3812[[#This Row],[Nr of
trips]]*Table3812[[#This Row],[Nr of
people]]*Table3812[[#This Row],[Nr of Days
per trip]]*Table3812[[#This Row],[Per Diem]]</f>
        <v>0</v>
      </c>
      <c r="L206" s="69">
        <f>Table3812[[#This Row],[Extended cost]]*$P$2</f>
        <v>0</v>
      </c>
      <c r="M206" s="69">
        <f>Table3812[[#This Row],[Extended cost]]+Table3812[[#This Row],[Profit]]</f>
        <v>0</v>
      </c>
    </row>
    <row r="207" spans="2:13" x14ac:dyDescent="0.25">
      <c r="B207" s="315" t="s">
        <v>2407</v>
      </c>
      <c r="C207" s="136" t="s">
        <v>2227</v>
      </c>
      <c r="E207" s="5"/>
      <c r="I207" s="165"/>
      <c r="J207" s="165"/>
      <c r="K207" s="115">
        <f>Table3812[[#This Row],[Nr of
trips]]*Table3812[[#This Row],[Nr of
people]]*Table3812[[#This Row],[Cost per roundtrip]]+Table3812[[#This Row],[Nr of
trips]]*Table3812[[#This Row],[Nr of
people]]*Table3812[[#This Row],[Nr of Days
per trip]]*Table3812[[#This Row],[Per Diem]]</f>
        <v>0</v>
      </c>
      <c r="L207" s="69">
        <f>Table3812[[#This Row],[Extended cost]]*$P$2</f>
        <v>0</v>
      </c>
      <c r="M207" s="69">
        <f>Table3812[[#This Row],[Extended cost]]+Table3812[[#This Row],[Profit]]</f>
        <v>0</v>
      </c>
    </row>
    <row r="208" spans="2:13" x14ac:dyDescent="0.25">
      <c r="B208" s="315">
        <v>9.11</v>
      </c>
      <c r="C208" s="136" t="s">
        <v>2227</v>
      </c>
      <c r="E208" s="5"/>
      <c r="I208" s="165"/>
      <c r="J208" s="165"/>
      <c r="K208" s="115">
        <f>Table3812[[#This Row],[Nr of
trips]]*Table3812[[#This Row],[Nr of
people]]*Table3812[[#This Row],[Cost per roundtrip]]+Table3812[[#This Row],[Nr of
trips]]*Table3812[[#This Row],[Nr of
people]]*Table3812[[#This Row],[Nr of Days
per trip]]*Table3812[[#This Row],[Per Diem]]</f>
        <v>0</v>
      </c>
      <c r="L208" s="69">
        <f>Table3812[[#This Row],[Extended cost]]*$P$2</f>
        <v>0</v>
      </c>
      <c r="M208" s="69">
        <f>Table3812[[#This Row],[Extended cost]]+Table3812[[#This Row],[Profit]]</f>
        <v>0</v>
      </c>
    </row>
    <row r="209" spans="2:13" x14ac:dyDescent="0.25">
      <c r="B209" s="315">
        <v>9.1199999999999992</v>
      </c>
      <c r="C209" s="136" t="s">
        <v>2227</v>
      </c>
      <c r="E209" s="5"/>
      <c r="I209" s="165"/>
      <c r="J209" s="165"/>
      <c r="K209" s="115">
        <f>Table3812[[#This Row],[Nr of
trips]]*Table3812[[#This Row],[Nr of
people]]*Table3812[[#This Row],[Cost per roundtrip]]+Table3812[[#This Row],[Nr of
trips]]*Table3812[[#This Row],[Nr of
people]]*Table3812[[#This Row],[Nr of Days
per trip]]*Table3812[[#This Row],[Per Diem]]</f>
        <v>0</v>
      </c>
      <c r="L209" s="69">
        <f>Table3812[[#This Row],[Extended cost]]*$P$2</f>
        <v>0</v>
      </c>
      <c r="M209" s="69">
        <f>Table3812[[#This Row],[Extended cost]]+Table3812[[#This Row],[Profit]]</f>
        <v>0</v>
      </c>
    </row>
    <row r="210" spans="2:13" x14ac:dyDescent="0.25">
      <c r="B210" s="315">
        <v>9.1300000000000008</v>
      </c>
      <c r="C210" s="136" t="s">
        <v>2227</v>
      </c>
      <c r="E210" s="5"/>
      <c r="I210" s="165"/>
      <c r="J210" s="165"/>
      <c r="K210" s="115">
        <f>Table3812[[#This Row],[Nr of
trips]]*Table3812[[#This Row],[Nr of
people]]*Table3812[[#This Row],[Cost per roundtrip]]+Table3812[[#This Row],[Nr of
trips]]*Table3812[[#This Row],[Nr of
people]]*Table3812[[#This Row],[Nr of Days
per trip]]*Table3812[[#This Row],[Per Diem]]</f>
        <v>0</v>
      </c>
      <c r="L210" s="69">
        <f>Table3812[[#This Row],[Extended cost]]*$P$2</f>
        <v>0</v>
      </c>
      <c r="M210" s="69">
        <f>Table3812[[#This Row],[Extended cost]]+Table3812[[#This Row],[Profit]]</f>
        <v>0</v>
      </c>
    </row>
    <row r="211" spans="2:13" x14ac:dyDescent="0.25">
      <c r="B211" s="315" t="s">
        <v>2411</v>
      </c>
      <c r="C211" s="136" t="s">
        <v>2227</v>
      </c>
      <c r="E211" s="5"/>
      <c r="I211" s="165"/>
      <c r="J211" s="165"/>
      <c r="K211" s="115">
        <f>Table3812[[#This Row],[Nr of
trips]]*Table3812[[#This Row],[Nr of
people]]*Table3812[[#This Row],[Cost per roundtrip]]+Table3812[[#This Row],[Nr of
trips]]*Table3812[[#This Row],[Nr of
people]]*Table3812[[#This Row],[Nr of Days
per trip]]*Table3812[[#This Row],[Per Diem]]</f>
        <v>0</v>
      </c>
      <c r="L211" s="69">
        <f>Table3812[[#This Row],[Extended cost]]*$P$2</f>
        <v>0</v>
      </c>
      <c r="M211" s="69">
        <f>Table3812[[#This Row],[Extended cost]]+Table3812[[#This Row],[Profit]]</f>
        <v>0</v>
      </c>
    </row>
    <row r="212" spans="2:13" x14ac:dyDescent="0.25">
      <c r="B212" s="315">
        <v>11.1</v>
      </c>
      <c r="C212" s="136" t="s">
        <v>2227</v>
      </c>
      <c r="E212" s="324"/>
      <c r="I212" s="69"/>
      <c r="J212" s="69"/>
      <c r="K212" s="115">
        <f>Table3812[[#This Row],[Nr of
trips]]*Table3812[[#This Row],[Nr of
people]]*Table3812[[#This Row],[Cost per roundtrip]]+Table3812[[#This Row],[Nr of
trips]]*Table3812[[#This Row],[Nr of
people]]*Table3812[[#This Row],[Nr of Days
per trip]]*Table3812[[#This Row],[Per Diem]]</f>
        <v>0</v>
      </c>
      <c r="L212" s="69">
        <f>Table3812[[#This Row],[Extended cost]]*$P$2</f>
        <v>0</v>
      </c>
      <c r="M212" s="69">
        <f>Table3812[[#This Row],[Extended cost]]+Table3812[[#This Row],[Profit]]</f>
        <v>0</v>
      </c>
    </row>
    <row r="213" spans="2:13" x14ac:dyDescent="0.25">
      <c r="B213" s="315">
        <v>11.2</v>
      </c>
      <c r="C213" s="136" t="s">
        <v>2227</v>
      </c>
      <c r="E213" s="5"/>
      <c r="I213" s="69"/>
      <c r="J213" s="69"/>
      <c r="K213" s="115">
        <f>Table3812[[#This Row],[Nr of
trips]]*Table3812[[#This Row],[Nr of
people]]*Table3812[[#This Row],[Cost per roundtrip]]+Table3812[[#This Row],[Nr of
trips]]*Table3812[[#This Row],[Nr of
people]]*Table3812[[#This Row],[Nr of Days
per trip]]*Table3812[[#This Row],[Per Diem]]</f>
        <v>0</v>
      </c>
      <c r="L213" s="69">
        <f>Table3812[[#This Row],[Extended cost]]*$P$2</f>
        <v>0</v>
      </c>
      <c r="M213" s="69">
        <f>Table3812[[#This Row],[Extended cost]]+Table3812[[#This Row],[Profit]]</f>
        <v>0</v>
      </c>
    </row>
    <row r="214" spans="2:13" x14ac:dyDescent="0.25">
      <c r="B214" s="315">
        <v>11.4</v>
      </c>
      <c r="C214" s="136" t="s">
        <v>2227</v>
      </c>
      <c r="E214" s="5"/>
      <c r="I214" s="388"/>
      <c r="J214" s="388"/>
      <c r="K214" s="115">
        <f>Table3812[[#This Row],[Nr of
trips]]*Table3812[[#This Row],[Nr of
people]]*Table3812[[#This Row],[Cost per roundtrip]]+Table3812[[#This Row],[Nr of
trips]]*Table3812[[#This Row],[Nr of
people]]*Table3812[[#This Row],[Nr of Days
per trip]]*Table3812[[#This Row],[Per Diem]]</f>
        <v>0</v>
      </c>
      <c r="L214" s="69">
        <f>Table3812[[#This Row],[Extended cost]]*$P$2</f>
        <v>0</v>
      </c>
      <c r="M214" s="69">
        <f>Table3812[[#This Row],[Extended cost]]+Table3812[[#This Row],[Profit]]</f>
        <v>0</v>
      </c>
    </row>
    <row r="215" spans="2:13" x14ac:dyDescent="0.25">
      <c r="B215" s="315">
        <v>11.5</v>
      </c>
      <c r="C215" s="136" t="s">
        <v>2227</v>
      </c>
      <c r="E215" s="5"/>
      <c r="I215" s="388"/>
      <c r="J215" s="388"/>
      <c r="K215" s="115">
        <f>Table3812[[#This Row],[Nr of
trips]]*Table3812[[#This Row],[Nr of
people]]*Table3812[[#This Row],[Cost per roundtrip]]+Table3812[[#This Row],[Nr of
trips]]*Table3812[[#This Row],[Nr of
people]]*Table3812[[#This Row],[Nr of Days
per trip]]*Table3812[[#This Row],[Per Diem]]</f>
        <v>0</v>
      </c>
      <c r="L215" s="69">
        <f>Table3812[[#This Row],[Extended cost]]*$P$2</f>
        <v>0</v>
      </c>
      <c r="M215" s="69">
        <f>Table3812[[#This Row],[Extended cost]]+Table3812[[#This Row],[Profit]]</f>
        <v>0</v>
      </c>
    </row>
    <row r="216" spans="2:13" x14ac:dyDescent="0.25">
      <c r="B216" s="315">
        <v>11.6</v>
      </c>
      <c r="C216" s="136" t="s">
        <v>2227</v>
      </c>
      <c r="E216" s="5"/>
      <c r="I216" s="388"/>
      <c r="J216" s="388"/>
      <c r="K216" s="115">
        <f>Table3812[[#This Row],[Nr of
trips]]*Table3812[[#This Row],[Nr of
people]]*Table3812[[#This Row],[Cost per roundtrip]]+Table3812[[#This Row],[Nr of
trips]]*Table3812[[#This Row],[Nr of
people]]*Table3812[[#This Row],[Nr of Days
per trip]]*Table3812[[#This Row],[Per Diem]]</f>
        <v>0</v>
      </c>
      <c r="L216" s="69">
        <f>Table3812[[#This Row],[Extended cost]]*$P$2</f>
        <v>0</v>
      </c>
      <c r="M216" s="69">
        <f>Table3812[[#This Row],[Extended cost]]+Table3812[[#This Row],[Profit]]</f>
        <v>0</v>
      </c>
    </row>
    <row r="217" spans="2:13" x14ac:dyDescent="0.25">
      <c r="B217" s="315">
        <v>11.7</v>
      </c>
      <c r="C217" s="136" t="s">
        <v>2227</v>
      </c>
      <c r="E217" s="5"/>
      <c r="I217" s="388"/>
      <c r="J217" s="388"/>
      <c r="K217" s="115">
        <f>Table3812[[#This Row],[Nr of
trips]]*Table3812[[#This Row],[Nr of
people]]*Table3812[[#This Row],[Cost per roundtrip]]+Table3812[[#This Row],[Nr of
trips]]*Table3812[[#This Row],[Nr of
people]]*Table3812[[#This Row],[Nr of Days
per trip]]*Table3812[[#This Row],[Per Diem]]</f>
        <v>0</v>
      </c>
      <c r="L217" s="69">
        <f>Table3812[[#This Row],[Extended cost]]*$P$2</f>
        <v>0</v>
      </c>
      <c r="M217" s="69">
        <f>Table3812[[#This Row],[Extended cost]]+Table3812[[#This Row],[Profit]]</f>
        <v>0</v>
      </c>
    </row>
    <row r="218" spans="2:13" x14ac:dyDescent="0.25">
      <c r="B218" s="315">
        <v>11.8</v>
      </c>
      <c r="C218" s="136" t="s">
        <v>2227</v>
      </c>
      <c r="E218" s="5"/>
      <c r="I218" s="388"/>
      <c r="J218" s="388"/>
      <c r="K218" s="115">
        <f>Table3812[[#This Row],[Nr of
trips]]*Table3812[[#This Row],[Nr of
people]]*Table3812[[#This Row],[Cost per roundtrip]]+Table3812[[#This Row],[Nr of
trips]]*Table3812[[#This Row],[Nr of
people]]*Table3812[[#This Row],[Nr of Days
per trip]]*Table3812[[#This Row],[Per Diem]]</f>
        <v>0</v>
      </c>
      <c r="L218" s="69">
        <f>Table3812[[#This Row],[Extended cost]]*$P$2</f>
        <v>0</v>
      </c>
      <c r="M218" s="69">
        <f>Table3812[[#This Row],[Extended cost]]+Table3812[[#This Row],[Profit]]</f>
        <v>0</v>
      </c>
    </row>
    <row r="219" spans="2:13" x14ac:dyDescent="0.25">
      <c r="B219" s="315">
        <v>11.9</v>
      </c>
      <c r="C219" s="136" t="s">
        <v>2227</v>
      </c>
      <c r="E219" s="5"/>
      <c r="I219" s="388"/>
      <c r="J219" s="388"/>
      <c r="K219" s="115">
        <f>Table3812[[#This Row],[Nr of
trips]]*Table3812[[#This Row],[Nr of
people]]*Table3812[[#This Row],[Cost per roundtrip]]+Table3812[[#This Row],[Nr of
trips]]*Table3812[[#This Row],[Nr of
people]]*Table3812[[#This Row],[Nr of Days
per trip]]*Table3812[[#This Row],[Per Diem]]</f>
        <v>0</v>
      </c>
      <c r="L219" s="69">
        <f>Table3812[[#This Row],[Extended cost]]*$P$2</f>
        <v>0</v>
      </c>
      <c r="M219" s="69">
        <f>Table3812[[#This Row],[Extended cost]]+Table3812[[#This Row],[Profit]]</f>
        <v>0</v>
      </c>
    </row>
    <row r="220" spans="2:13" x14ac:dyDescent="0.25">
      <c r="B220" s="315" t="s">
        <v>960</v>
      </c>
      <c r="C220" s="136" t="s">
        <v>2227</v>
      </c>
      <c r="E220" s="5"/>
      <c r="I220" s="388"/>
      <c r="J220" s="388"/>
      <c r="K220" s="115">
        <f>Table3812[[#This Row],[Nr of
trips]]*Table3812[[#This Row],[Nr of
people]]*Table3812[[#This Row],[Cost per roundtrip]]+Table3812[[#This Row],[Nr of
trips]]*Table3812[[#This Row],[Nr of
people]]*Table3812[[#This Row],[Nr of Days
per trip]]*Table3812[[#This Row],[Per Diem]]</f>
        <v>0</v>
      </c>
      <c r="L220" s="69">
        <f>Table3812[[#This Row],[Extended cost]]*$P$2</f>
        <v>0</v>
      </c>
      <c r="M220" s="69">
        <f>Table3812[[#This Row],[Extended cost]]+Table3812[[#This Row],[Profit]]</f>
        <v>0</v>
      </c>
    </row>
    <row r="221" spans="2:13" x14ac:dyDescent="0.25">
      <c r="B221" s="315">
        <v>11.12</v>
      </c>
      <c r="C221" s="136" t="s">
        <v>2227</v>
      </c>
      <c r="E221" s="5"/>
      <c r="I221" s="388"/>
      <c r="J221" s="388"/>
      <c r="K221" s="115">
        <f>Table3812[[#This Row],[Nr of
trips]]*Table3812[[#This Row],[Nr of
people]]*Table3812[[#This Row],[Cost per roundtrip]]+Table3812[[#This Row],[Nr of
trips]]*Table3812[[#This Row],[Nr of
people]]*Table3812[[#This Row],[Nr of Days
per trip]]*Table3812[[#This Row],[Per Diem]]</f>
        <v>0</v>
      </c>
      <c r="L221" s="69">
        <f>Table3812[[#This Row],[Extended cost]]*$P$2</f>
        <v>0</v>
      </c>
      <c r="M221" s="69">
        <f>Table3812[[#This Row],[Extended cost]]+Table3812[[#This Row],[Profit]]</f>
        <v>0</v>
      </c>
    </row>
    <row r="222" spans="2:13" x14ac:dyDescent="0.25">
      <c r="B222" s="315">
        <v>12.1</v>
      </c>
      <c r="C222" s="136" t="s">
        <v>2227</v>
      </c>
      <c r="E222" s="5"/>
      <c r="I222" s="388"/>
      <c r="J222" s="388"/>
      <c r="K222" s="115">
        <f>Table3812[[#This Row],[Nr of
trips]]*Table3812[[#This Row],[Nr of
people]]*Table3812[[#This Row],[Cost per roundtrip]]+Table3812[[#This Row],[Nr of
trips]]*Table3812[[#This Row],[Nr of
people]]*Table3812[[#This Row],[Nr of Days
per trip]]*Table3812[[#This Row],[Per Diem]]</f>
        <v>0</v>
      </c>
      <c r="L222" s="69">
        <f>Table3812[[#This Row],[Extended cost]]*$P$2</f>
        <v>0</v>
      </c>
      <c r="M222" s="69">
        <f>Table3812[[#This Row],[Extended cost]]+Table3812[[#This Row],[Profit]]</f>
        <v>0</v>
      </c>
    </row>
    <row r="223" spans="2:13" x14ac:dyDescent="0.25">
      <c r="B223" s="315">
        <v>12.2</v>
      </c>
      <c r="C223" s="136" t="s">
        <v>2227</v>
      </c>
      <c r="E223" s="5"/>
      <c r="I223" s="388"/>
      <c r="J223" s="388"/>
      <c r="K223" s="115">
        <f>Table3812[[#This Row],[Nr of
trips]]*Table3812[[#This Row],[Nr of
people]]*Table3812[[#This Row],[Cost per roundtrip]]+Table3812[[#This Row],[Nr of
trips]]*Table3812[[#This Row],[Nr of
people]]*Table3812[[#This Row],[Nr of Days
per trip]]*Table3812[[#This Row],[Per Diem]]</f>
        <v>0</v>
      </c>
      <c r="L223" s="69">
        <f>Table3812[[#This Row],[Extended cost]]*$P$2</f>
        <v>0</v>
      </c>
      <c r="M223" s="69">
        <f>Table3812[[#This Row],[Extended cost]]+Table3812[[#This Row],[Profit]]</f>
        <v>0</v>
      </c>
    </row>
    <row r="224" spans="2:13" x14ac:dyDescent="0.25">
      <c r="B224" t="s">
        <v>565</v>
      </c>
      <c r="I224" s="406"/>
      <c r="J224" s="406"/>
      <c r="K224" s="406"/>
      <c r="L224" s="406"/>
      <c r="M224" s="406">
        <f>SUBTOTAL(109,Table3812[Total Cost])</f>
        <v>0</v>
      </c>
    </row>
  </sheetData>
  <mergeCells count="1">
    <mergeCell ref="O1:P1"/>
  </mergeCells>
  <dataValidations count="2">
    <dataValidation type="list" allowBlank="1" showInputMessage="1" showErrorMessage="1" sqref="B3">
      <formula1>Clin_List</formula1>
    </dataValidation>
    <dataValidation type="list" allowBlank="1" showInputMessage="1" showErrorMessage="1" sqref="E3:E223">
      <formula1>rngCurrencies</formula1>
    </dataValidation>
  </dataValidations>
  <pageMargins left="0.70866141732283472" right="0.70866141732283472" top="0.74803149606299213" bottom="0.74803149606299213" header="0.31496062992125984" footer="0.31496062992125984"/>
  <pageSetup paperSize="9" scale="87" fitToHeight="10" orientation="landscape" horizontalDpi="1200" verticalDpi="1200" r:id="rId1"/>
  <headerFooter>
    <oddHeader>&amp;CNATO UNCLASSIFIED&amp;RCO-14252-NNMS</oddHeader>
    <oddFooter>&amp;CNATO UNCLASSIFIED&amp;RCO-14252-NNMS</oddFooter>
  </headerFooter>
  <drawing r:id="rId2"/>
  <legacyDrawing r:id="rId3"/>
  <tableParts count="1">
    <tablePart r:id="rId4"/>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O224"/>
  <sheetViews>
    <sheetView zoomScaleNormal="100" workbookViewId="0">
      <pane ySplit="2" topLeftCell="A3" activePane="bottomLeft" state="frozen"/>
      <selection activeCell="D21" sqref="C21:D21"/>
      <selection pane="bottomLeft" activeCell="F4" sqref="F4"/>
    </sheetView>
  </sheetViews>
  <sheetFormatPr defaultRowHeight="15" x14ac:dyDescent="0.25"/>
  <cols>
    <col min="1" max="1" width="1.7109375" customWidth="1"/>
    <col min="2" max="2" width="20.7109375" customWidth="1"/>
    <col min="3" max="3" width="26.85546875" bestFit="1" customWidth="1"/>
    <col min="4" max="4" width="21.7109375" bestFit="1" customWidth="1"/>
    <col min="5" max="5" width="13.28515625" customWidth="1"/>
    <col min="6" max="6" width="17.140625" customWidth="1"/>
    <col min="7" max="7" width="12.42578125" customWidth="1"/>
    <col min="8" max="8" width="11" bestFit="1" customWidth="1"/>
    <col min="9" max="10" width="10.42578125" customWidth="1"/>
    <col min="11" max="11" width="12.42578125" customWidth="1"/>
    <col min="12" max="12" width="13.28515625" customWidth="1"/>
    <col min="13" max="13" width="3.7109375" customWidth="1"/>
  </cols>
  <sheetData>
    <row r="1" spans="2:15" ht="180.75" x14ac:dyDescent="0.25">
      <c r="B1" s="116" t="s">
        <v>622</v>
      </c>
      <c r="C1" s="116" t="s">
        <v>623</v>
      </c>
      <c r="D1" s="116" t="s">
        <v>624</v>
      </c>
      <c r="E1" s="116" t="s">
        <v>625</v>
      </c>
      <c r="F1" s="116" t="s">
        <v>527</v>
      </c>
      <c r="G1" s="116" t="s">
        <v>626</v>
      </c>
      <c r="H1" s="116" t="s">
        <v>627</v>
      </c>
      <c r="I1" s="116" t="s">
        <v>628</v>
      </c>
      <c r="J1" s="116" t="s">
        <v>607</v>
      </c>
      <c r="K1" s="116" t="s">
        <v>629</v>
      </c>
      <c r="L1" s="116" t="s">
        <v>630</v>
      </c>
      <c r="M1" s="117"/>
      <c r="N1" s="426" t="s">
        <v>631</v>
      </c>
      <c r="O1" s="426"/>
    </row>
    <row r="2" spans="2:15" ht="30" x14ac:dyDescent="0.25">
      <c r="B2" s="1" t="s">
        <v>45</v>
      </c>
      <c r="C2" s="1" t="s">
        <v>632</v>
      </c>
      <c r="D2" s="1" t="s">
        <v>582</v>
      </c>
      <c r="E2" s="1" t="s">
        <v>611</v>
      </c>
      <c r="F2" s="3" t="s">
        <v>494</v>
      </c>
      <c r="G2" s="3" t="s">
        <v>633</v>
      </c>
      <c r="H2" s="1" t="s">
        <v>50</v>
      </c>
      <c r="I2" s="1" t="s">
        <v>634</v>
      </c>
      <c r="J2" s="30" t="s">
        <v>496</v>
      </c>
      <c r="K2" s="30" t="s">
        <v>497</v>
      </c>
      <c r="L2" s="6" t="s">
        <v>617</v>
      </c>
      <c r="N2" s="88" t="s">
        <v>554</v>
      </c>
      <c r="O2" s="62">
        <v>0</v>
      </c>
    </row>
    <row r="3" spans="2:15" ht="15" customHeight="1" x14ac:dyDescent="0.3">
      <c r="B3" s="44" t="s">
        <v>555</v>
      </c>
      <c r="C3" s="44" t="s">
        <v>635</v>
      </c>
      <c r="D3" s="44" t="s">
        <v>636</v>
      </c>
      <c r="E3" s="74">
        <v>2021</v>
      </c>
      <c r="F3" s="46" t="s">
        <v>557</v>
      </c>
      <c r="G3" s="46" t="s">
        <v>637</v>
      </c>
      <c r="H3" s="44">
        <v>2</v>
      </c>
      <c r="I3" s="71" t="s">
        <v>638</v>
      </c>
      <c r="J3" s="71" t="s">
        <v>639</v>
      </c>
      <c r="K3" s="71" t="s">
        <v>640</v>
      </c>
      <c r="L3" s="71" t="s">
        <v>641</v>
      </c>
      <c r="N3" s="43" t="s">
        <v>561</v>
      </c>
    </row>
    <row r="4" spans="2:15" x14ac:dyDescent="0.25">
      <c r="B4" s="315" t="s">
        <v>58</v>
      </c>
      <c r="C4" t="s">
        <v>2228</v>
      </c>
      <c r="D4" t="s">
        <v>642</v>
      </c>
      <c r="E4" s="8"/>
      <c r="F4" s="37"/>
      <c r="G4" s="37"/>
      <c r="H4" s="72"/>
      <c r="I4" s="69"/>
      <c r="J4" s="69">
        <f>Table12[[#This Row],[Quantity]]*Table12[[#This Row],[Unit cost ]]</f>
        <v>0</v>
      </c>
      <c r="K4" s="69">
        <f>Table12[[#This Row],[Extended cost]]*$O$2</f>
        <v>0</v>
      </c>
      <c r="L4" s="69">
        <f>Table12[[#This Row],[Extended cost]]+Table12[[#This Row],[Profit]]</f>
        <v>0</v>
      </c>
    </row>
    <row r="5" spans="2:15" x14ac:dyDescent="0.25">
      <c r="B5" s="315" t="s">
        <v>63</v>
      </c>
      <c r="C5" t="s">
        <v>2228</v>
      </c>
      <c r="D5" t="s">
        <v>642</v>
      </c>
      <c r="E5" s="8"/>
      <c r="F5" s="37"/>
      <c r="G5" s="161"/>
      <c r="H5" s="72"/>
      <c r="I5" s="69"/>
      <c r="J5" s="69">
        <f>Table12[[#This Row],[Quantity]]*Table12[[#This Row],[Unit cost ]]</f>
        <v>0</v>
      </c>
      <c r="K5" s="69">
        <f>Table12[[#This Row],[Extended cost]]*$O$2</f>
        <v>0</v>
      </c>
      <c r="L5" s="69">
        <f>Table12[[#This Row],[Extended cost]]+Table12[[#This Row],[Profit]]</f>
        <v>0</v>
      </c>
    </row>
    <row r="6" spans="2:15" x14ac:dyDescent="0.25">
      <c r="B6" s="315" t="s">
        <v>66</v>
      </c>
      <c r="C6" t="s">
        <v>2228</v>
      </c>
      <c r="D6" t="s">
        <v>642</v>
      </c>
      <c r="E6" s="8"/>
      <c r="F6" s="37"/>
      <c r="G6" s="161"/>
      <c r="H6" s="72"/>
      <c r="I6" s="69"/>
      <c r="J6" s="69">
        <f>Table12[[#This Row],[Quantity]]*Table12[[#This Row],[Unit cost ]]</f>
        <v>0</v>
      </c>
      <c r="K6" s="69">
        <f>Table12[[#This Row],[Extended cost]]*$O$2</f>
        <v>0</v>
      </c>
      <c r="L6" s="69">
        <f>Table12[[#This Row],[Extended cost]]+Table12[[#This Row],[Profit]]</f>
        <v>0</v>
      </c>
    </row>
    <row r="7" spans="2:15" x14ac:dyDescent="0.25">
      <c r="B7" s="315" t="s">
        <v>70</v>
      </c>
      <c r="C7" t="s">
        <v>2228</v>
      </c>
      <c r="D7" t="s">
        <v>642</v>
      </c>
      <c r="E7" s="8"/>
      <c r="F7" s="37"/>
      <c r="G7" s="161"/>
      <c r="H7" s="72"/>
      <c r="I7" s="69"/>
      <c r="J7" s="69">
        <f>Table12[[#This Row],[Quantity]]*Table12[[#This Row],[Unit cost ]]</f>
        <v>0</v>
      </c>
      <c r="K7" s="69">
        <f>Table12[[#This Row],[Extended cost]]*$O$2</f>
        <v>0</v>
      </c>
      <c r="L7" s="69">
        <f>Table12[[#This Row],[Extended cost]]+Table12[[#This Row],[Profit]]</f>
        <v>0</v>
      </c>
    </row>
    <row r="8" spans="2:15" x14ac:dyDescent="0.25">
      <c r="B8" s="315" t="s">
        <v>72</v>
      </c>
      <c r="C8" t="s">
        <v>2228</v>
      </c>
      <c r="D8" t="s">
        <v>642</v>
      </c>
      <c r="E8" s="8"/>
      <c r="F8" s="37"/>
      <c r="G8" s="161"/>
      <c r="H8" s="72"/>
      <c r="I8" s="69"/>
      <c r="J8" s="69">
        <f>Table12[[#This Row],[Quantity]]*Table12[[#This Row],[Unit cost ]]</f>
        <v>0</v>
      </c>
      <c r="K8" s="69">
        <f>Table12[[#This Row],[Extended cost]]*$O$2</f>
        <v>0</v>
      </c>
      <c r="L8" s="69">
        <f>Table12[[#This Row],[Extended cost]]+Table12[[#This Row],[Profit]]</f>
        <v>0</v>
      </c>
    </row>
    <row r="9" spans="2:15" x14ac:dyDescent="0.25">
      <c r="B9" s="315" t="s">
        <v>75</v>
      </c>
      <c r="C9" t="s">
        <v>2228</v>
      </c>
      <c r="D9" t="s">
        <v>642</v>
      </c>
      <c r="E9" s="8"/>
      <c r="F9" s="37"/>
      <c r="G9" s="37"/>
      <c r="H9" s="72"/>
      <c r="I9" s="69"/>
      <c r="J9" s="69">
        <f>Table12[[#This Row],[Quantity]]*Table12[[#This Row],[Unit cost ]]</f>
        <v>0</v>
      </c>
      <c r="K9" s="69">
        <f>Table12[[#This Row],[Extended cost]]*$O$2</f>
        <v>0</v>
      </c>
      <c r="L9" s="69">
        <f t="shared" ref="L9:L35" si="0">H9*I9</f>
        <v>0</v>
      </c>
    </row>
    <row r="10" spans="2:15" x14ac:dyDescent="0.25">
      <c r="B10" s="315" t="s">
        <v>77</v>
      </c>
      <c r="C10" t="s">
        <v>2228</v>
      </c>
      <c r="D10" t="s">
        <v>642</v>
      </c>
      <c r="E10" s="8"/>
      <c r="F10" s="37"/>
      <c r="G10" s="37"/>
      <c r="H10" s="72"/>
      <c r="I10" s="69"/>
      <c r="J10" s="69">
        <f>Table12[[#This Row],[Quantity]]*Table12[[#This Row],[Unit cost ]]</f>
        <v>0</v>
      </c>
      <c r="K10" s="69">
        <f>Table12[[#This Row],[Extended cost]]*$O$2</f>
        <v>0</v>
      </c>
      <c r="L10" s="69">
        <f t="shared" si="0"/>
        <v>0</v>
      </c>
    </row>
    <row r="11" spans="2:15" x14ac:dyDescent="0.25">
      <c r="B11" s="315" t="s">
        <v>80</v>
      </c>
      <c r="C11" t="s">
        <v>2228</v>
      </c>
      <c r="D11" t="s">
        <v>642</v>
      </c>
      <c r="E11" s="8"/>
      <c r="F11" s="37"/>
      <c r="G11" s="37"/>
      <c r="H11" s="72"/>
      <c r="I11" s="69"/>
      <c r="J11" s="69">
        <f>Table12[[#This Row],[Quantity]]*Table12[[#This Row],[Unit cost ]]</f>
        <v>0</v>
      </c>
      <c r="K11" s="69">
        <f>Table12[[#This Row],[Extended cost]]*$O$2</f>
        <v>0</v>
      </c>
      <c r="L11" s="69">
        <f t="shared" si="0"/>
        <v>0</v>
      </c>
    </row>
    <row r="12" spans="2:15" x14ac:dyDescent="0.25">
      <c r="B12" s="315" t="s">
        <v>82</v>
      </c>
      <c r="C12" t="s">
        <v>2228</v>
      </c>
      <c r="D12" t="s">
        <v>642</v>
      </c>
      <c r="E12" s="8"/>
      <c r="F12" s="37"/>
      <c r="G12" s="37"/>
      <c r="H12" s="72"/>
      <c r="I12" s="69"/>
      <c r="J12" s="69">
        <f>Table12[[#This Row],[Quantity]]*Table12[[#This Row],[Unit cost ]]</f>
        <v>0</v>
      </c>
      <c r="K12" s="69">
        <f>Table12[[#This Row],[Extended cost]]*$O$2</f>
        <v>0</v>
      </c>
      <c r="L12" s="69">
        <f t="shared" si="0"/>
        <v>0</v>
      </c>
    </row>
    <row r="13" spans="2:15" x14ac:dyDescent="0.25">
      <c r="B13" s="315" t="s">
        <v>86</v>
      </c>
      <c r="C13" t="s">
        <v>2228</v>
      </c>
      <c r="D13" t="s">
        <v>642</v>
      </c>
      <c r="E13" s="8"/>
      <c r="F13" s="37"/>
      <c r="G13" s="37"/>
      <c r="H13" s="72"/>
      <c r="I13" s="69"/>
      <c r="J13" s="69">
        <f>Table12[[#This Row],[Quantity]]*Table12[[#This Row],[Unit cost ]]</f>
        <v>0</v>
      </c>
      <c r="K13" s="69">
        <f>Table12[[#This Row],[Extended cost]]*$O$2</f>
        <v>0</v>
      </c>
      <c r="L13" s="69">
        <f t="shared" si="0"/>
        <v>0</v>
      </c>
    </row>
    <row r="14" spans="2:15" x14ac:dyDescent="0.25">
      <c r="B14" s="315" t="s">
        <v>89</v>
      </c>
      <c r="C14" t="s">
        <v>2228</v>
      </c>
      <c r="D14" t="s">
        <v>642</v>
      </c>
      <c r="E14" s="8"/>
      <c r="F14" s="37"/>
      <c r="G14" s="37"/>
      <c r="H14" s="72"/>
      <c r="I14" s="69"/>
      <c r="J14" s="69">
        <f>Table12[[#This Row],[Quantity]]*Table12[[#This Row],[Unit cost ]]</f>
        <v>0</v>
      </c>
      <c r="K14" s="69">
        <f>Table12[[#This Row],[Extended cost]]*$O$2</f>
        <v>0</v>
      </c>
      <c r="L14" s="69">
        <f t="shared" si="0"/>
        <v>0</v>
      </c>
    </row>
    <row r="15" spans="2:15" x14ac:dyDescent="0.25">
      <c r="B15" s="315" t="s">
        <v>92</v>
      </c>
      <c r="C15" t="s">
        <v>2228</v>
      </c>
      <c r="D15" t="s">
        <v>642</v>
      </c>
      <c r="E15" s="8"/>
      <c r="F15" s="37"/>
      <c r="G15" s="37"/>
      <c r="H15" s="72"/>
      <c r="I15" s="69"/>
      <c r="J15" s="69">
        <f>Table12[[#This Row],[Quantity]]*Table12[[#This Row],[Unit cost ]]</f>
        <v>0</v>
      </c>
      <c r="K15" s="69">
        <f>Table12[[#This Row],[Extended cost]]*$O$2</f>
        <v>0</v>
      </c>
      <c r="L15" s="69">
        <f t="shared" si="0"/>
        <v>0</v>
      </c>
    </row>
    <row r="16" spans="2:15" x14ac:dyDescent="0.25">
      <c r="B16" s="315" t="s">
        <v>95</v>
      </c>
      <c r="C16" t="s">
        <v>2228</v>
      </c>
      <c r="D16" t="s">
        <v>642</v>
      </c>
      <c r="E16" s="8"/>
      <c r="F16" s="37"/>
      <c r="G16" s="37"/>
      <c r="H16" s="72"/>
      <c r="I16" s="69"/>
      <c r="J16" s="69">
        <f>Table12[[#This Row],[Quantity]]*Table12[[#This Row],[Unit cost ]]</f>
        <v>0</v>
      </c>
      <c r="K16" s="69">
        <f>Table12[[#This Row],[Extended cost]]*$O$2</f>
        <v>0</v>
      </c>
      <c r="L16" s="69">
        <f t="shared" si="0"/>
        <v>0</v>
      </c>
    </row>
    <row r="17" spans="2:12" x14ac:dyDescent="0.25">
      <c r="B17" s="315" t="s">
        <v>99</v>
      </c>
      <c r="C17" t="s">
        <v>2228</v>
      </c>
      <c r="D17" t="s">
        <v>642</v>
      </c>
      <c r="E17" s="8"/>
      <c r="F17" s="37"/>
      <c r="G17" s="37"/>
      <c r="H17" s="72"/>
      <c r="I17" s="69"/>
      <c r="J17" s="69">
        <f>Table12[[#This Row],[Quantity]]*Table12[[#This Row],[Unit cost ]]</f>
        <v>0</v>
      </c>
      <c r="K17" s="69">
        <f>Table12[[#This Row],[Extended cost]]*$O$2</f>
        <v>0</v>
      </c>
      <c r="L17" s="69">
        <f t="shared" si="0"/>
        <v>0</v>
      </c>
    </row>
    <row r="18" spans="2:12" x14ac:dyDescent="0.25">
      <c r="B18" s="315" t="s">
        <v>102</v>
      </c>
      <c r="C18" t="s">
        <v>2228</v>
      </c>
      <c r="D18" t="s">
        <v>642</v>
      </c>
      <c r="E18" s="8"/>
      <c r="F18" s="37"/>
      <c r="G18" s="37"/>
      <c r="H18" s="72"/>
      <c r="I18" s="69"/>
      <c r="J18" s="69">
        <f>Table12[[#This Row],[Quantity]]*Table12[[#This Row],[Unit cost ]]</f>
        <v>0</v>
      </c>
      <c r="K18" s="69">
        <f>Table12[[#This Row],[Extended cost]]*$O$2</f>
        <v>0</v>
      </c>
      <c r="L18" s="69">
        <f t="shared" si="0"/>
        <v>0</v>
      </c>
    </row>
    <row r="19" spans="2:12" x14ac:dyDescent="0.25">
      <c r="B19" s="315" t="s">
        <v>105</v>
      </c>
      <c r="C19" t="s">
        <v>2228</v>
      </c>
      <c r="D19" t="s">
        <v>642</v>
      </c>
      <c r="E19" s="8"/>
      <c r="F19" s="37"/>
      <c r="G19" s="37"/>
      <c r="H19" s="72"/>
      <c r="I19" s="69"/>
      <c r="J19" s="69">
        <f>Table12[[#This Row],[Quantity]]*Table12[[#This Row],[Unit cost ]]</f>
        <v>0</v>
      </c>
      <c r="K19" s="69">
        <f>Table12[[#This Row],[Extended cost]]*$O$2</f>
        <v>0</v>
      </c>
      <c r="L19" s="69">
        <f t="shared" si="0"/>
        <v>0</v>
      </c>
    </row>
    <row r="20" spans="2:12" x14ac:dyDescent="0.25">
      <c r="B20" s="315" t="s">
        <v>108</v>
      </c>
      <c r="C20" t="s">
        <v>2228</v>
      </c>
      <c r="D20" t="s">
        <v>642</v>
      </c>
      <c r="E20" s="8"/>
      <c r="F20" s="37"/>
      <c r="G20" s="37"/>
      <c r="H20" s="72"/>
      <c r="I20" s="69"/>
      <c r="J20" s="69">
        <f>Table12[[#This Row],[Quantity]]*Table12[[#This Row],[Unit cost ]]</f>
        <v>0</v>
      </c>
      <c r="K20" s="69">
        <f>Table12[[#This Row],[Extended cost]]*$O$2</f>
        <v>0</v>
      </c>
      <c r="L20" s="69">
        <f t="shared" si="0"/>
        <v>0</v>
      </c>
    </row>
    <row r="21" spans="2:12" x14ac:dyDescent="0.25">
      <c r="B21" s="315" t="s">
        <v>111</v>
      </c>
      <c r="C21" t="s">
        <v>2228</v>
      </c>
      <c r="D21" t="s">
        <v>642</v>
      </c>
      <c r="E21" s="8"/>
      <c r="F21" s="37"/>
      <c r="G21" s="37"/>
      <c r="H21" s="72"/>
      <c r="I21" s="69"/>
      <c r="J21" s="69">
        <f>Table12[[#This Row],[Quantity]]*Table12[[#This Row],[Unit cost ]]</f>
        <v>0</v>
      </c>
      <c r="K21" s="69">
        <f>Table12[[#This Row],[Extended cost]]*$O$2</f>
        <v>0</v>
      </c>
      <c r="L21" s="69">
        <f t="shared" si="0"/>
        <v>0</v>
      </c>
    </row>
    <row r="22" spans="2:12" x14ac:dyDescent="0.25">
      <c r="B22" s="315" t="s">
        <v>119</v>
      </c>
      <c r="C22" t="s">
        <v>2228</v>
      </c>
      <c r="D22" t="s">
        <v>642</v>
      </c>
      <c r="E22" s="8"/>
      <c r="F22" s="37"/>
      <c r="G22" s="37"/>
      <c r="H22" s="72"/>
      <c r="I22" s="69"/>
      <c r="J22" s="69">
        <f>Table12[[#This Row],[Quantity]]*Table12[[#This Row],[Unit cost ]]</f>
        <v>0</v>
      </c>
      <c r="K22" s="69">
        <f>Table12[[#This Row],[Extended cost]]*$O$2</f>
        <v>0</v>
      </c>
      <c r="L22" s="69">
        <f t="shared" si="0"/>
        <v>0</v>
      </c>
    </row>
    <row r="23" spans="2:12" x14ac:dyDescent="0.25">
      <c r="B23" s="315" t="s">
        <v>60</v>
      </c>
      <c r="C23" t="s">
        <v>2228</v>
      </c>
      <c r="D23" t="s">
        <v>642</v>
      </c>
      <c r="E23" s="8"/>
      <c r="F23" s="37"/>
      <c r="G23" s="37"/>
      <c r="H23" s="72"/>
      <c r="I23" s="69"/>
      <c r="J23" s="69">
        <f>Table12[[#This Row],[Quantity]]*Table12[[#This Row],[Unit cost ]]</f>
        <v>0</v>
      </c>
      <c r="K23" s="69">
        <f>Table12[[#This Row],[Extended cost]]*$O$2</f>
        <v>0</v>
      </c>
      <c r="L23" s="69">
        <f t="shared" si="0"/>
        <v>0</v>
      </c>
    </row>
    <row r="24" spans="2:12" x14ac:dyDescent="0.25">
      <c r="B24" s="315" t="s">
        <v>65</v>
      </c>
      <c r="C24" t="s">
        <v>2228</v>
      </c>
      <c r="D24" t="s">
        <v>642</v>
      </c>
      <c r="E24" s="8"/>
      <c r="F24" s="37"/>
      <c r="G24" s="37"/>
      <c r="H24" s="72"/>
      <c r="I24" s="69"/>
      <c r="J24" s="69">
        <f>Table12[[#This Row],[Quantity]]*Table12[[#This Row],[Unit cost ]]</f>
        <v>0</v>
      </c>
      <c r="K24" s="69">
        <f>Table12[[#This Row],[Extended cost]]*$O$2</f>
        <v>0</v>
      </c>
      <c r="L24" s="69">
        <f t="shared" si="0"/>
        <v>0</v>
      </c>
    </row>
    <row r="25" spans="2:12" x14ac:dyDescent="0.25">
      <c r="B25" s="315" t="s">
        <v>132</v>
      </c>
      <c r="C25" t="s">
        <v>2228</v>
      </c>
      <c r="D25" t="s">
        <v>642</v>
      </c>
      <c r="E25" s="8"/>
      <c r="F25" s="37"/>
      <c r="G25" s="37"/>
      <c r="H25" s="72"/>
      <c r="I25" s="69"/>
      <c r="J25" s="69">
        <f>Table12[[#This Row],[Quantity]]*Table12[[#This Row],[Unit cost ]]</f>
        <v>0</v>
      </c>
      <c r="K25" s="69">
        <f>Table12[[#This Row],[Extended cost]]*$O$2</f>
        <v>0</v>
      </c>
      <c r="L25" s="69">
        <f t="shared" si="0"/>
        <v>0</v>
      </c>
    </row>
    <row r="26" spans="2:12" x14ac:dyDescent="0.25">
      <c r="B26" s="315" t="s">
        <v>135</v>
      </c>
      <c r="C26" t="s">
        <v>2228</v>
      </c>
      <c r="D26" t="s">
        <v>642</v>
      </c>
      <c r="E26" s="8"/>
      <c r="F26" s="37"/>
      <c r="G26" s="37"/>
      <c r="H26" s="72"/>
      <c r="I26" s="69"/>
      <c r="J26" s="69">
        <f>Table12[[#This Row],[Quantity]]*Table12[[#This Row],[Unit cost ]]</f>
        <v>0</v>
      </c>
      <c r="K26" s="69">
        <f>Table12[[#This Row],[Extended cost]]*$O$2</f>
        <v>0</v>
      </c>
      <c r="L26" s="69">
        <f t="shared" si="0"/>
        <v>0</v>
      </c>
    </row>
    <row r="27" spans="2:12" x14ac:dyDescent="0.25">
      <c r="B27" s="315" t="s">
        <v>136</v>
      </c>
      <c r="C27" t="s">
        <v>2228</v>
      </c>
      <c r="D27" t="s">
        <v>642</v>
      </c>
      <c r="E27" s="8"/>
      <c r="F27" s="37"/>
      <c r="G27" s="37"/>
      <c r="H27" s="72"/>
      <c r="I27" s="69"/>
      <c r="J27" s="69">
        <f>Table12[[#This Row],[Quantity]]*Table12[[#This Row],[Unit cost ]]</f>
        <v>0</v>
      </c>
      <c r="K27" s="69">
        <f>Table12[[#This Row],[Extended cost]]*$O$2</f>
        <v>0</v>
      </c>
      <c r="L27" s="69">
        <f t="shared" si="0"/>
        <v>0</v>
      </c>
    </row>
    <row r="28" spans="2:12" x14ac:dyDescent="0.25">
      <c r="B28" s="315" t="s">
        <v>137</v>
      </c>
      <c r="C28" t="s">
        <v>2228</v>
      </c>
      <c r="D28" t="s">
        <v>642</v>
      </c>
      <c r="E28" s="8"/>
      <c r="F28" s="37"/>
      <c r="G28" s="37"/>
      <c r="H28" s="72"/>
      <c r="I28" s="69"/>
      <c r="J28" s="69">
        <f>Table12[[#This Row],[Quantity]]*Table12[[#This Row],[Unit cost ]]</f>
        <v>0</v>
      </c>
      <c r="K28" s="69">
        <f>Table12[[#This Row],[Extended cost]]*$O$2</f>
        <v>0</v>
      </c>
      <c r="L28" s="69">
        <f t="shared" si="0"/>
        <v>0</v>
      </c>
    </row>
    <row r="29" spans="2:12" x14ac:dyDescent="0.25">
      <c r="B29" s="315" t="s">
        <v>138</v>
      </c>
      <c r="C29" t="s">
        <v>2228</v>
      </c>
      <c r="D29" t="s">
        <v>642</v>
      </c>
      <c r="E29" s="8"/>
      <c r="F29" s="37"/>
      <c r="G29" s="37"/>
      <c r="H29" s="72"/>
      <c r="I29" s="69"/>
      <c r="J29" s="69">
        <f>Table12[[#This Row],[Quantity]]*Table12[[#This Row],[Unit cost ]]</f>
        <v>0</v>
      </c>
      <c r="K29" s="69">
        <f>Table12[[#This Row],[Extended cost]]*$O$2</f>
        <v>0</v>
      </c>
      <c r="L29" s="69">
        <f t="shared" si="0"/>
        <v>0</v>
      </c>
    </row>
    <row r="30" spans="2:12" x14ac:dyDescent="0.25">
      <c r="B30" s="315" t="s">
        <v>125</v>
      </c>
      <c r="C30" t="s">
        <v>2228</v>
      </c>
      <c r="D30" t="s">
        <v>642</v>
      </c>
      <c r="E30" s="8"/>
      <c r="F30" s="37"/>
      <c r="G30" s="37"/>
      <c r="H30" s="72"/>
      <c r="I30" s="69"/>
      <c r="J30" s="69">
        <f>Table12[[#This Row],[Quantity]]*Table12[[#This Row],[Unit cost ]]</f>
        <v>0</v>
      </c>
      <c r="K30" s="69">
        <f>Table12[[#This Row],[Extended cost]]*$O$2</f>
        <v>0</v>
      </c>
      <c r="L30" s="69">
        <f t="shared" si="0"/>
        <v>0</v>
      </c>
    </row>
    <row r="31" spans="2:12" x14ac:dyDescent="0.25">
      <c r="B31" s="315" t="s">
        <v>133</v>
      </c>
      <c r="C31" t="s">
        <v>2228</v>
      </c>
      <c r="D31" t="s">
        <v>642</v>
      </c>
      <c r="E31" s="8"/>
      <c r="F31" s="37"/>
      <c r="G31" s="37"/>
      <c r="H31" s="72"/>
      <c r="I31" s="69"/>
      <c r="J31" s="69">
        <f>Table12[[#This Row],[Quantity]]*Table12[[#This Row],[Unit cost ]]</f>
        <v>0</v>
      </c>
      <c r="K31" s="69">
        <f>Table12[[#This Row],[Extended cost]]*$O$2</f>
        <v>0</v>
      </c>
      <c r="L31" s="69">
        <f t="shared" si="0"/>
        <v>0</v>
      </c>
    </row>
    <row r="32" spans="2:12" x14ac:dyDescent="0.25">
      <c r="B32" s="315" t="s">
        <v>140</v>
      </c>
      <c r="C32" t="s">
        <v>2228</v>
      </c>
      <c r="D32" t="s">
        <v>642</v>
      </c>
      <c r="E32" s="8"/>
      <c r="F32" s="37"/>
      <c r="G32" s="37"/>
      <c r="H32" s="72"/>
      <c r="I32" s="69"/>
      <c r="J32" s="69">
        <f>Table12[[#This Row],[Quantity]]*Table12[[#This Row],[Unit cost ]]</f>
        <v>0</v>
      </c>
      <c r="K32" s="69">
        <f>Table12[[#This Row],[Extended cost]]*$O$2</f>
        <v>0</v>
      </c>
      <c r="L32" s="69">
        <f t="shared" si="0"/>
        <v>0</v>
      </c>
    </row>
    <row r="33" spans="2:12" x14ac:dyDescent="0.25">
      <c r="B33" s="315" t="s">
        <v>145</v>
      </c>
      <c r="C33" t="s">
        <v>2228</v>
      </c>
      <c r="D33" t="s">
        <v>642</v>
      </c>
      <c r="E33" s="8"/>
      <c r="F33" s="37"/>
      <c r="G33" s="37"/>
      <c r="H33" s="72"/>
      <c r="I33" s="69"/>
      <c r="J33" s="69">
        <f>Table12[[#This Row],[Quantity]]*Table12[[#This Row],[Unit cost ]]</f>
        <v>0</v>
      </c>
      <c r="K33" s="69">
        <f>Table12[[#This Row],[Extended cost]]*$O$2</f>
        <v>0</v>
      </c>
      <c r="L33" s="69">
        <f t="shared" si="0"/>
        <v>0</v>
      </c>
    </row>
    <row r="34" spans="2:12" x14ac:dyDescent="0.25">
      <c r="B34" s="315" t="s">
        <v>146</v>
      </c>
      <c r="C34" t="s">
        <v>2228</v>
      </c>
      <c r="D34" t="s">
        <v>642</v>
      </c>
      <c r="E34" s="8"/>
      <c r="F34" s="37"/>
      <c r="G34" s="37"/>
      <c r="H34" s="72"/>
      <c r="I34" s="69"/>
      <c r="J34" s="69">
        <f>Table12[[#This Row],[Quantity]]*Table12[[#This Row],[Unit cost ]]</f>
        <v>0</v>
      </c>
      <c r="K34" s="69">
        <f>Table12[[#This Row],[Extended cost]]*$O$2</f>
        <v>0</v>
      </c>
      <c r="L34" s="69">
        <f t="shared" si="0"/>
        <v>0</v>
      </c>
    </row>
    <row r="35" spans="2:12" x14ac:dyDescent="0.25">
      <c r="B35" s="315" t="s">
        <v>147</v>
      </c>
      <c r="C35" t="s">
        <v>2228</v>
      </c>
      <c r="D35" t="s">
        <v>642</v>
      </c>
      <c r="E35" s="8"/>
      <c r="F35" s="37"/>
      <c r="G35" s="37"/>
      <c r="H35" s="72"/>
      <c r="I35" s="69"/>
      <c r="J35" s="69">
        <f>Table12[[#This Row],[Quantity]]*Table12[[#This Row],[Unit cost ]]</f>
        <v>0</v>
      </c>
      <c r="K35" s="69">
        <f>Table12[[#This Row],[Extended cost]]*$O$2</f>
        <v>0</v>
      </c>
      <c r="L35" s="69">
        <f t="shared" si="0"/>
        <v>0</v>
      </c>
    </row>
    <row r="36" spans="2:12" x14ac:dyDescent="0.25">
      <c r="B36" s="315" t="s">
        <v>148</v>
      </c>
      <c r="C36" t="s">
        <v>2228</v>
      </c>
      <c r="D36" t="s">
        <v>642</v>
      </c>
      <c r="E36" s="8"/>
      <c r="F36" s="37"/>
      <c r="G36" s="37"/>
      <c r="H36" s="72"/>
      <c r="I36" s="69"/>
      <c r="J36" s="69">
        <f>Table12[[#This Row],[Quantity]]*Table12[[#This Row],[Unit cost ]]</f>
        <v>0</v>
      </c>
      <c r="K36" s="69">
        <f>Table12[[#This Row],[Extended cost]]*$O$2</f>
        <v>0</v>
      </c>
      <c r="L36" s="69">
        <f t="shared" ref="L36:L54" si="1">H36*I36</f>
        <v>0</v>
      </c>
    </row>
    <row r="37" spans="2:12" x14ac:dyDescent="0.25">
      <c r="B37" s="315" t="s">
        <v>151</v>
      </c>
      <c r="C37" t="s">
        <v>2228</v>
      </c>
      <c r="D37" t="s">
        <v>642</v>
      </c>
      <c r="E37" s="8"/>
      <c r="F37" s="37"/>
      <c r="G37" s="37"/>
      <c r="H37" s="72"/>
      <c r="I37" s="69"/>
      <c r="J37" s="69">
        <f>Table12[[#This Row],[Quantity]]*Table12[[#This Row],[Unit cost ]]</f>
        <v>0</v>
      </c>
      <c r="K37" s="69">
        <f>Table12[[#This Row],[Extended cost]]*$O$2</f>
        <v>0</v>
      </c>
      <c r="L37" s="69">
        <f t="shared" si="1"/>
        <v>0</v>
      </c>
    </row>
    <row r="38" spans="2:12" x14ac:dyDescent="0.25">
      <c r="B38" s="315" t="s">
        <v>153</v>
      </c>
      <c r="C38" t="s">
        <v>2228</v>
      </c>
      <c r="D38" t="s">
        <v>642</v>
      </c>
      <c r="E38" s="8"/>
      <c r="F38" s="37"/>
      <c r="G38" s="37"/>
      <c r="H38" s="72"/>
      <c r="I38" s="69"/>
      <c r="J38" s="69">
        <f>Table12[[#This Row],[Quantity]]*Table12[[#This Row],[Unit cost ]]</f>
        <v>0</v>
      </c>
      <c r="K38" s="69">
        <f>Table12[[#This Row],[Extended cost]]*$O$2</f>
        <v>0</v>
      </c>
      <c r="L38" s="69">
        <f t="shared" si="1"/>
        <v>0</v>
      </c>
    </row>
    <row r="39" spans="2:12" x14ac:dyDescent="0.25">
      <c r="B39" s="315" t="s">
        <v>157</v>
      </c>
      <c r="C39" t="s">
        <v>2228</v>
      </c>
      <c r="D39" t="s">
        <v>642</v>
      </c>
      <c r="E39" s="8"/>
      <c r="F39" s="37"/>
      <c r="G39" s="37"/>
      <c r="H39" s="72"/>
      <c r="I39" s="69"/>
      <c r="J39" s="69">
        <f>Table12[[#This Row],[Quantity]]*Table12[[#This Row],[Unit cost ]]</f>
        <v>0</v>
      </c>
      <c r="K39" s="69">
        <f>Table12[[#This Row],[Extended cost]]*$O$2</f>
        <v>0</v>
      </c>
      <c r="L39" s="69">
        <f t="shared" si="1"/>
        <v>0</v>
      </c>
    </row>
    <row r="40" spans="2:12" x14ac:dyDescent="0.25">
      <c r="B40" s="315" t="s">
        <v>159</v>
      </c>
      <c r="C40" t="s">
        <v>2228</v>
      </c>
      <c r="D40" t="s">
        <v>642</v>
      </c>
      <c r="E40" s="8"/>
      <c r="F40" s="37"/>
      <c r="G40" s="37"/>
      <c r="H40" s="72"/>
      <c r="I40" s="69"/>
      <c r="J40" s="69">
        <f>Table12[[#This Row],[Quantity]]*Table12[[#This Row],[Unit cost ]]</f>
        <v>0</v>
      </c>
      <c r="K40" s="69">
        <f>Table12[[#This Row],[Extended cost]]*$O$2</f>
        <v>0</v>
      </c>
      <c r="L40" s="69">
        <f t="shared" si="1"/>
        <v>0</v>
      </c>
    </row>
    <row r="41" spans="2:12" x14ac:dyDescent="0.25">
      <c r="B41" s="315" t="s">
        <v>162</v>
      </c>
      <c r="C41" t="s">
        <v>2228</v>
      </c>
      <c r="D41" t="s">
        <v>642</v>
      </c>
      <c r="E41" s="8"/>
      <c r="F41" s="37"/>
      <c r="G41" s="37"/>
      <c r="H41" s="72"/>
      <c r="I41" s="69"/>
      <c r="J41" s="69">
        <f>Table12[[#This Row],[Quantity]]*Table12[[#This Row],[Unit cost ]]</f>
        <v>0</v>
      </c>
      <c r="K41" s="69">
        <f>Table12[[#This Row],[Extended cost]]*$O$2</f>
        <v>0</v>
      </c>
      <c r="L41" s="69">
        <f t="shared" si="1"/>
        <v>0</v>
      </c>
    </row>
    <row r="42" spans="2:12" x14ac:dyDescent="0.25">
      <c r="B42" s="315" t="s">
        <v>165</v>
      </c>
      <c r="C42" t="s">
        <v>2228</v>
      </c>
      <c r="D42" t="s">
        <v>642</v>
      </c>
      <c r="E42" s="8"/>
      <c r="F42" s="37"/>
      <c r="G42" s="37"/>
      <c r="H42" s="72"/>
      <c r="I42" s="69"/>
      <c r="J42" s="69">
        <f>Table12[[#This Row],[Quantity]]*Table12[[#This Row],[Unit cost ]]</f>
        <v>0</v>
      </c>
      <c r="K42" s="69">
        <f>Table12[[#This Row],[Extended cost]]*$O$2</f>
        <v>0</v>
      </c>
      <c r="L42" s="69">
        <f t="shared" si="1"/>
        <v>0</v>
      </c>
    </row>
    <row r="43" spans="2:12" x14ac:dyDescent="0.25">
      <c r="B43" s="315" t="s">
        <v>167</v>
      </c>
      <c r="C43" t="s">
        <v>2228</v>
      </c>
      <c r="D43" t="s">
        <v>642</v>
      </c>
      <c r="E43" s="8"/>
      <c r="F43" s="37"/>
      <c r="G43" s="37"/>
      <c r="H43" s="72"/>
      <c r="I43" s="69"/>
      <c r="J43" s="69">
        <f>Table12[[#This Row],[Quantity]]*Table12[[#This Row],[Unit cost ]]</f>
        <v>0</v>
      </c>
      <c r="K43" s="69">
        <f>Table12[[#This Row],[Extended cost]]*$O$2</f>
        <v>0</v>
      </c>
      <c r="L43" s="69">
        <f t="shared" si="1"/>
        <v>0</v>
      </c>
    </row>
    <row r="44" spans="2:12" x14ac:dyDescent="0.25">
      <c r="B44" s="315" t="s">
        <v>169</v>
      </c>
      <c r="C44" t="s">
        <v>2228</v>
      </c>
      <c r="D44" t="s">
        <v>642</v>
      </c>
      <c r="E44" s="8"/>
      <c r="F44" s="37"/>
      <c r="G44" s="37"/>
      <c r="H44" s="72"/>
      <c r="I44" s="69"/>
      <c r="J44" s="69">
        <f>Table12[[#This Row],[Quantity]]*Table12[[#This Row],[Unit cost ]]</f>
        <v>0</v>
      </c>
      <c r="K44" s="69">
        <f>Table12[[#This Row],[Extended cost]]*$O$2</f>
        <v>0</v>
      </c>
      <c r="L44" s="69">
        <f t="shared" si="1"/>
        <v>0</v>
      </c>
    </row>
    <row r="45" spans="2:12" x14ac:dyDescent="0.25">
      <c r="B45" s="315" t="s">
        <v>171</v>
      </c>
      <c r="C45" t="s">
        <v>2228</v>
      </c>
      <c r="D45" t="s">
        <v>642</v>
      </c>
      <c r="E45" s="8"/>
      <c r="F45" s="37"/>
      <c r="G45" s="37"/>
      <c r="H45" s="72"/>
      <c r="I45" s="69"/>
      <c r="J45" s="69">
        <f>Table12[[#This Row],[Quantity]]*Table12[[#This Row],[Unit cost ]]</f>
        <v>0</v>
      </c>
      <c r="K45" s="69">
        <f>Table12[[#This Row],[Extended cost]]*$O$2</f>
        <v>0</v>
      </c>
      <c r="L45" s="69">
        <f t="shared" si="1"/>
        <v>0</v>
      </c>
    </row>
    <row r="46" spans="2:12" x14ac:dyDescent="0.25">
      <c r="B46" s="315" t="s">
        <v>173</v>
      </c>
      <c r="C46" t="s">
        <v>2228</v>
      </c>
      <c r="D46" t="s">
        <v>642</v>
      </c>
      <c r="E46" s="8"/>
      <c r="F46" s="37"/>
      <c r="G46" s="37"/>
      <c r="H46" s="72"/>
      <c r="I46" s="69"/>
      <c r="J46" s="69">
        <f>Table12[[#This Row],[Quantity]]*Table12[[#This Row],[Unit cost ]]</f>
        <v>0</v>
      </c>
      <c r="K46" s="69">
        <f>Table12[[#This Row],[Extended cost]]*$O$2</f>
        <v>0</v>
      </c>
      <c r="L46" s="69">
        <f t="shared" si="1"/>
        <v>0</v>
      </c>
    </row>
    <row r="47" spans="2:12" x14ac:dyDescent="0.25">
      <c r="B47" s="315" t="s">
        <v>175</v>
      </c>
      <c r="C47" t="s">
        <v>2228</v>
      </c>
      <c r="D47" t="s">
        <v>642</v>
      </c>
      <c r="E47" s="8"/>
      <c r="F47" s="37"/>
      <c r="G47" s="37"/>
      <c r="H47" s="72"/>
      <c r="I47" s="69"/>
      <c r="J47" s="69">
        <f>Table12[[#This Row],[Quantity]]*Table12[[#This Row],[Unit cost ]]</f>
        <v>0</v>
      </c>
      <c r="K47" s="69">
        <f>Table12[[#This Row],[Extended cost]]*$O$2</f>
        <v>0</v>
      </c>
      <c r="L47" s="69">
        <f t="shared" si="1"/>
        <v>0</v>
      </c>
    </row>
    <row r="48" spans="2:12" x14ac:dyDescent="0.25">
      <c r="B48" s="315" t="s">
        <v>177</v>
      </c>
      <c r="C48" t="s">
        <v>2228</v>
      </c>
      <c r="D48" t="s">
        <v>642</v>
      </c>
      <c r="E48" s="8"/>
      <c r="F48" s="37"/>
      <c r="G48" s="37"/>
      <c r="H48" s="72"/>
      <c r="I48" s="69"/>
      <c r="J48" s="69">
        <f>Table12[[#This Row],[Quantity]]*Table12[[#This Row],[Unit cost ]]</f>
        <v>0</v>
      </c>
      <c r="K48" s="69">
        <f>Table12[[#This Row],[Extended cost]]*$O$2</f>
        <v>0</v>
      </c>
      <c r="L48" s="69">
        <f t="shared" si="1"/>
        <v>0</v>
      </c>
    </row>
    <row r="49" spans="2:12" x14ac:dyDescent="0.25">
      <c r="B49" s="315" t="s">
        <v>179</v>
      </c>
      <c r="C49" t="s">
        <v>2228</v>
      </c>
      <c r="D49" t="s">
        <v>642</v>
      </c>
      <c r="E49" s="8"/>
      <c r="F49" s="37"/>
      <c r="G49" s="37"/>
      <c r="H49" s="72"/>
      <c r="I49" s="69"/>
      <c r="J49" s="69">
        <f>Table12[[#This Row],[Quantity]]*Table12[[#This Row],[Unit cost ]]</f>
        <v>0</v>
      </c>
      <c r="K49" s="69">
        <f>Table12[[#This Row],[Extended cost]]*$O$2</f>
        <v>0</v>
      </c>
      <c r="L49" s="69">
        <f t="shared" si="1"/>
        <v>0</v>
      </c>
    </row>
    <row r="50" spans="2:12" x14ac:dyDescent="0.25">
      <c r="B50" s="315" t="s">
        <v>186</v>
      </c>
      <c r="C50" t="s">
        <v>2228</v>
      </c>
      <c r="D50" t="s">
        <v>642</v>
      </c>
      <c r="E50" s="8"/>
      <c r="F50" s="37"/>
      <c r="G50" s="37"/>
      <c r="H50" s="72"/>
      <c r="I50" s="69"/>
      <c r="J50" s="69">
        <f>Table12[[#This Row],[Quantity]]*Table12[[#This Row],[Unit cost ]]</f>
        <v>0</v>
      </c>
      <c r="K50" s="69">
        <f>Table12[[#This Row],[Extended cost]]*$O$2</f>
        <v>0</v>
      </c>
      <c r="L50" s="69">
        <f t="shared" si="1"/>
        <v>0</v>
      </c>
    </row>
    <row r="51" spans="2:12" x14ac:dyDescent="0.25">
      <c r="B51" s="315" t="s">
        <v>188</v>
      </c>
      <c r="C51" t="s">
        <v>2228</v>
      </c>
      <c r="D51" t="s">
        <v>642</v>
      </c>
      <c r="E51" s="8"/>
      <c r="F51" s="37"/>
      <c r="G51" s="37"/>
      <c r="H51" s="72"/>
      <c r="I51" s="69"/>
      <c r="J51" s="69">
        <f>Table12[[#This Row],[Quantity]]*Table12[[#This Row],[Unit cost ]]</f>
        <v>0</v>
      </c>
      <c r="K51" s="69">
        <f>Table12[[#This Row],[Extended cost]]*$O$2</f>
        <v>0</v>
      </c>
      <c r="L51" s="69">
        <f t="shared" si="1"/>
        <v>0</v>
      </c>
    </row>
    <row r="52" spans="2:12" x14ac:dyDescent="0.25">
      <c r="B52" s="315" t="s">
        <v>193</v>
      </c>
      <c r="C52" t="s">
        <v>2228</v>
      </c>
      <c r="D52" t="s">
        <v>642</v>
      </c>
      <c r="E52" s="8"/>
      <c r="F52" s="37"/>
      <c r="G52" s="37"/>
      <c r="H52" s="72"/>
      <c r="I52" s="69"/>
      <c r="J52" s="69">
        <f>Table12[[#This Row],[Quantity]]*Table12[[#This Row],[Unit cost ]]</f>
        <v>0</v>
      </c>
      <c r="K52" s="69">
        <f>Table12[[#This Row],[Extended cost]]*$O$2</f>
        <v>0</v>
      </c>
      <c r="L52" s="69">
        <f t="shared" si="1"/>
        <v>0</v>
      </c>
    </row>
    <row r="53" spans="2:12" x14ac:dyDescent="0.25">
      <c r="B53" s="315" t="s">
        <v>196</v>
      </c>
      <c r="C53" t="s">
        <v>2228</v>
      </c>
      <c r="D53" t="s">
        <v>642</v>
      </c>
      <c r="E53" s="8"/>
      <c r="F53" s="37"/>
      <c r="G53" s="37"/>
      <c r="H53" s="72"/>
      <c r="I53" s="69"/>
      <c r="J53" s="69">
        <f>Table12[[#This Row],[Quantity]]*Table12[[#This Row],[Unit cost ]]</f>
        <v>0</v>
      </c>
      <c r="K53" s="69">
        <f>Table12[[#This Row],[Extended cost]]*$O$2</f>
        <v>0</v>
      </c>
      <c r="L53" s="69">
        <f t="shared" si="1"/>
        <v>0</v>
      </c>
    </row>
    <row r="54" spans="2:12" x14ac:dyDescent="0.25">
      <c r="B54" s="315" t="s">
        <v>201</v>
      </c>
      <c r="C54" t="s">
        <v>2228</v>
      </c>
      <c r="D54" t="s">
        <v>642</v>
      </c>
      <c r="E54" s="8"/>
      <c r="F54" s="37"/>
      <c r="G54" s="37"/>
      <c r="H54" s="72"/>
      <c r="I54" s="69"/>
      <c r="J54" s="69">
        <f>Table12[[#This Row],[Quantity]]*Table12[[#This Row],[Unit cost ]]</f>
        <v>0</v>
      </c>
      <c r="K54" s="69">
        <f>Table12[[#This Row],[Extended cost]]*$O$2</f>
        <v>0</v>
      </c>
      <c r="L54" s="69">
        <f t="shared" si="1"/>
        <v>0</v>
      </c>
    </row>
    <row r="55" spans="2:12" x14ac:dyDescent="0.25">
      <c r="B55" s="315" t="s">
        <v>202</v>
      </c>
      <c r="C55" t="s">
        <v>2228</v>
      </c>
      <c r="D55" t="s">
        <v>642</v>
      </c>
      <c r="E55" s="8"/>
      <c r="F55" s="37"/>
      <c r="G55" s="161"/>
      <c r="H55" s="72"/>
      <c r="I55" s="69"/>
      <c r="J55" s="69">
        <f>Table12[[#This Row],[Quantity]]*Table12[[#This Row],[Unit cost ]]</f>
        <v>0</v>
      </c>
      <c r="K55" s="69">
        <f>Table12[[#This Row],[Extended cost]]*$O$2</f>
        <v>0</v>
      </c>
      <c r="L55" s="69">
        <f>Table12[[#This Row],[Extended cost]]+Table12[[#This Row],[Profit]]</f>
        <v>0</v>
      </c>
    </row>
    <row r="56" spans="2:12" x14ac:dyDescent="0.25">
      <c r="B56" s="315" t="s">
        <v>203</v>
      </c>
      <c r="C56" t="s">
        <v>2228</v>
      </c>
      <c r="D56" t="s">
        <v>642</v>
      </c>
      <c r="E56" s="8"/>
      <c r="F56" s="37"/>
      <c r="G56" s="161"/>
      <c r="H56" s="72"/>
      <c r="I56" s="69"/>
      <c r="J56" s="69">
        <f>Table12[[#This Row],[Quantity]]*Table12[[#This Row],[Unit cost ]]</f>
        <v>0</v>
      </c>
      <c r="K56" s="69">
        <f>Table12[[#This Row],[Extended cost]]*$O$2</f>
        <v>0</v>
      </c>
      <c r="L56" s="69">
        <f>Table12[[#This Row],[Extended cost]]+Table12[[#This Row],[Profit]]</f>
        <v>0</v>
      </c>
    </row>
    <row r="57" spans="2:12" x14ac:dyDescent="0.25">
      <c r="B57" s="315" t="s">
        <v>204</v>
      </c>
      <c r="C57" t="s">
        <v>2228</v>
      </c>
      <c r="D57" t="s">
        <v>642</v>
      </c>
      <c r="E57" s="8"/>
      <c r="F57" s="37"/>
      <c r="G57" s="161"/>
      <c r="H57" s="72"/>
      <c r="I57" s="69"/>
      <c r="J57" s="69">
        <f>Table12[[#This Row],[Quantity]]*Table12[[#This Row],[Unit cost ]]</f>
        <v>0</v>
      </c>
      <c r="K57" s="69">
        <f>Table12[[#This Row],[Extended cost]]*$O$2</f>
        <v>0</v>
      </c>
      <c r="L57" s="69">
        <f>Table12[[#This Row],[Extended cost]]+Table12[[#This Row],[Profit]]</f>
        <v>0</v>
      </c>
    </row>
    <row r="58" spans="2:12" x14ac:dyDescent="0.25">
      <c r="B58" s="315" t="s">
        <v>206</v>
      </c>
      <c r="C58" t="s">
        <v>2228</v>
      </c>
      <c r="D58" t="s">
        <v>642</v>
      </c>
      <c r="E58" s="8"/>
      <c r="F58" s="37"/>
      <c r="G58" s="161"/>
      <c r="H58" s="72"/>
      <c r="I58" s="69"/>
      <c r="J58" s="69">
        <f>Table12[[#This Row],[Quantity]]*Table12[[#This Row],[Unit cost ]]</f>
        <v>0</v>
      </c>
      <c r="K58" s="69">
        <f>Table12[[#This Row],[Extended cost]]*$O$2</f>
        <v>0</v>
      </c>
      <c r="L58" s="69">
        <f>Table12[[#This Row],[Extended cost]]+Table12[[#This Row],[Profit]]</f>
        <v>0</v>
      </c>
    </row>
    <row r="59" spans="2:12" x14ac:dyDescent="0.25">
      <c r="B59" s="315" t="s">
        <v>210</v>
      </c>
      <c r="C59" t="s">
        <v>2228</v>
      </c>
      <c r="D59" t="s">
        <v>642</v>
      </c>
      <c r="E59" s="8"/>
      <c r="F59" s="37"/>
      <c r="G59" s="161"/>
      <c r="H59" s="72"/>
      <c r="I59" s="69"/>
      <c r="J59" s="69">
        <f>Table12[[#This Row],[Quantity]]*Table12[[#This Row],[Unit cost ]]</f>
        <v>0</v>
      </c>
      <c r="K59" s="69">
        <f>Table12[[#This Row],[Extended cost]]*$O$2</f>
        <v>0</v>
      </c>
      <c r="L59" s="69">
        <f>Table12[[#This Row],[Extended cost]]+Table12[[#This Row],[Profit]]</f>
        <v>0</v>
      </c>
    </row>
    <row r="60" spans="2:12" x14ac:dyDescent="0.25">
      <c r="B60" s="315" t="s">
        <v>214</v>
      </c>
      <c r="C60" t="s">
        <v>2228</v>
      </c>
      <c r="D60" t="s">
        <v>642</v>
      </c>
      <c r="E60" s="8"/>
      <c r="F60" s="37"/>
      <c r="G60" s="161"/>
      <c r="H60" s="72"/>
      <c r="I60" s="69"/>
      <c r="J60" s="69">
        <f>Table12[[#This Row],[Quantity]]*Table12[[#This Row],[Unit cost ]]</f>
        <v>0</v>
      </c>
      <c r="K60" s="69">
        <f>Table12[[#This Row],[Extended cost]]*$O$2</f>
        <v>0</v>
      </c>
      <c r="L60" s="69">
        <f>Table12[[#This Row],[Extended cost]]+Table12[[#This Row],[Profit]]</f>
        <v>0</v>
      </c>
    </row>
    <row r="61" spans="2:12" x14ac:dyDescent="0.25">
      <c r="B61" s="315" t="s">
        <v>2255</v>
      </c>
      <c r="C61" t="s">
        <v>2228</v>
      </c>
      <c r="D61" t="s">
        <v>642</v>
      </c>
      <c r="E61" s="8"/>
      <c r="F61" s="37"/>
      <c r="G61" s="161"/>
      <c r="H61" s="72"/>
      <c r="I61" s="69"/>
      <c r="J61" s="69">
        <f>Table12[[#This Row],[Quantity]]*Table12[[#This Row],[Unit cost ]]</f>
        <v>0</v>
      </c>
      <c r="K61" s="69">
        <f>Table12[[#This Row],[Extended cost]]*$O$2</f>
        <v>0</v>
      </c>
      <c r="L61" s="69">
        <f>Table12[[#This Row],[Extended cost]]+Table12[[#This Row],[Profit]]</f>
        <v>0</v>
      </c>
    </row>
    <row r="62" spans="2:12" x14ac:dyDescent="0.25">
      <c r="B62" s="315" t="s">
        <v>2256</v>
      </c>
      <c r="C62" t="s">
        <v>2228</v>
      </c>
      <c r="D62" t="s">
        <v>642</v>
      </c>
      <c r="E62" s="8"/>
      <c r="F62" s="37"/>
      <c r="G62" s="161"/>
      <c r="H62" s="72"/>
      <c r="I62" s="69"/>
      <c r="J62" s="69">
        <f>Table12[[#This Row],[Quantity]]*Table12[[#This Row],[Unit cost ]]</f>
        <v>0</v>
      </c>
      <c r="K62" s="69">
        <f>Table12[[#This Row],[Extended cost]]*$O$2</f>
        <v>0</v>
      </c>
      <c r="L62" s="69">
        <f>Table12[[#This Row],[Extended cost]]+Table12[[#This Row],[Profit]]</f>
        <v>0</v>
      </c>
    </row>
    <row r="63" spans="2:12" x14ac:dyDescent="0.25">
      <c r="B63" s="315" t="s">
        <v>2261</v>
      </c>
      <c r="C63" t="s">
        <v>2228</v>
      </c>
      <c r="D63" t="s">
        <v>642</v>
      </c>
      <c r="E63" s="8"/>
      <c r="F63" s="37"/>
      <c r="G63" s="161"/>
      <c r="H63" s="72"/>
      <c r="I63" s="69"/>
      <c r="J63" s="69">
        <f>Table12[[#This Row],[Quantity]]*Table12[[#This Row],[Unit cost ]]</f>
        <v>0</v>
      </c>
      <c r="K63" s="69">
        <f>Table12[[#This Row],[Extended cost]]*$O$2</f>
        <v>0</v>
      </c>
      <c r="L63" s="69">
        <f>Table12[[#This Row],[Extended cost]]+Table12[[#This Row],[Profit]]</f>
        <v>0</v>
      </c>
    </row>
    <row r="64" spans="2:12" x14ac:dyDescent="0.25">
      <c r="B64" s="315" t="s">
        <v>2262</v>
      </c>
      <c r="C64" t="s">
        <v>2228</v>
      </c>
      <c r="D64" t="s">
        <v>642</v>
      </c>
      <c r="E64" s="8"/>
      <c r="F64" s="37"/>
      <c r="G64" s="161"/>
      <c r="H64" s="72"/>
      <c r="I64" s="69"/>
      <c r="J64" s="69">
        <f>Table12[[#This Row],[Quantity]]*Table12[[#This Row],[Unit cost ]]</f>
        <v>0</v>
      </c>
      <c r="K64" s="69">
        <f>Table12[[#This Row],[Extended cost]]*$O$2</f>
        <v>0</v>
      </c>
      <c r="L64" s="69">
        <f>Table12[[#This Row],[Extended cost]]+Table12[[#This Row],[Profit]]</f>
        <v>0</v>
      </c>
    </row>
    <row r="65" spans="2:12" x14ac:dyDescent="0.25">
      <c r="B65" s="315" t="s">
        <v>2264</v>
      </c>
      <c r="C65" t="s">
        <v>2228</v>
      </c>
      <c r="D65" t="s">
        <v>642</v>
      </c>
      <c r="E65" s="8"/>
      <c r="F65" s="37"/>
      <c r="G65" s="161"/>
      <c r="H65" s="72"/>
      <c r="I65" s="69"/>
      <c r="J65" s="69">
        <f>Table12[[#This Row],[Quantity]]*Table12[[#This Row],[Unit cost ]]</f>
        <v>0</v>
      </c>
      <c r="K65" s="69">
        <f>Table12[[#This Row],[Extended cost]]*$O$2</f>
        <v>0</v>
      </c>
      <c r="L65" s="69">
        <f>Table12[[#This Row],[Extended cost]]+Table12[[#This Row],[Profit]]</f>
        <v>0</v>
      </c>
    </row>
    <row r="66" spans="2:12" x14ac:dyDescent="0.25">
      <c r="B66" s="315" t="s">
        <v>2282</v>
      </c>
      <c r="C66" t="s">
        <v>2228</v>
      </c>
      <c r="D66" t="s">
        <v>642</v>
      </c>
      <c r="E66" s="8"/>
      <c r="F66" s="37"/>
      <c r="G66" s="161"/>
      <c r="H66" s="72"/>
      <c r="I66" s="69"/>
      <c r="J66" s="69">
        <f>Table12[[#This Row],[Quantity]]*Table12[[#This Row],[Unit cost ]]</f>
        <v>0</v>
      </c>
      <c r="K66" s="69">
        <f>Table12[[#This Row],[Extended cost]]*$O$2</f>
        <v>0</v>
      </c>
      <c r="L66" s="69">
        <f>Table12[[#This Row],[Extended cost]]+Table12[[#This Row],[Profit]]</f>
        <v>0</v>
      </c>
    </row>
    <row r="67" spans="2:12" x14ac:dyDescent="0.25">
      <c r="B67" s="315" t="s">
        <v>2283</v>
      </c>
      <c r="C67" t="s">
        <v>2228</v>
      </c>
      <c r="D67" t="s">
        <v>642</v>
      </c>
      <c r="E67" s="8"/>
      <c r="F67" s="37"/>
      <c r="G67" s="161"/>
      <c r="H67" s="72"/>
      <c r="I67" s="69"/>
      <c r="J67" s="69">
        <f>Table12[[#This Row],[Quantity]]*Table12[[#This Row],[Unit cost ]]</f>
        <v>0</v>
      </c>
      <c r="K67" s="69">
        <f>Table12[[#This Row],[Extended cost]]*$O$2</f>
        <v>0</v>
      </c>
      <c r="L67" s="69">
        <f>Table12[[#This Row],[Extended cost]]+Table12[[#This Row],[Profit]]</f>
        <v>0</v>
      </c>
    </row>
    <row r="68" spans="2:12" x14ac:dyDescent="0.25">
      <c r="B68" s="315" t="s">
        <v>2286</v>
      </c>
      <c r="C68" t="s">
        <v>2228</v>
      </c>
      <c r="D68" t="s">
        <v>642</v>
      </c>
      <c r="E68" s="8"/>
      <c r="F68" s="37"/>
      <c r="G68" s="37"/>
      <c r="H68" s="72"/>
      <c r="I68" s="69"/>
      <c r="J68" s="69">
        <f>Table12[[#This Row],[Quantity]]*Table12[[#This Row],[Unit cost ]]</f>
        <v>0</v>
      </c>
      <c r="K68" s="69">
        <f>Table12[[#This Row],[Extended cost]]*$O$2</f>
        <v>0</v>
      </c>
      <c r="L68" s="69">
        <f t="shared" ref="L68:L70" si="2">H68*I68</f>
        <v>0</v>
      </c>
    </row>
    <row r="69" spans="2:12" x14ac:dyDescent="0.25">
      <c r="B69" s="315" t="s">
        <v>221</v>
      </c>
      <c r="C69" t="s">
        <v>2228</v>
      </c>
      <c r="D69" t="s">
        <v>642</v>
      </c>
      <c r="E69" s="8"/>
      <c r="F69" s="37"/>
      <c r="G69" s="37"/>
      <c r="H69" s="72"/>
      <c r="I69" s="69"/>
      <c r="J69" s="69">
        <f>Table12[[#This Row],[Quantity]]*Table12[[#This Row],[Unit cost ]]</f>
        <v>0</v>
      </c>
      <c r="K69" s="69">
        <f>Table12[[#This Row],[Extended cost]]*$O$2</f>
        <v>0</v>
      </c>
      <c r="L69" s="69">
        <f t="shared" si="2"/>
        <v>0</v>
      </c>
    </row>
    <row r="70" spans="2:12" x14ac:dyDescent="0.25">
      <c r="B70" s="315" t="s">
        <v>225</v>
      </c>
      <c r="C70" t="s">
        <v>2228</v>
      </c>
      <c r="D70" t="s">
        <v>642</v>
      </c>
      <c r="E70" s="8"/>
      <c r="F70" s="37"/>
      <c r="G70" s="37"/>
      <c r="H70" s="72"/>
      <c r="I70" s="69"/>
      <c r="J70" s="69">
        <f>Table12[[#This Row],[Quantity]]*Table12[[#This Row],[Unit cost ]]</f>
        <v>0</v>
      </c>
      <c r="K70" s="69">
        <f>Table12[[#This Row],[Extended cost]]*$O$2</f>
        <v>0</v>
      </c>
      <c r="L70" s="69">
        <f t="shared" si="2"/>
        <v>0</v>
      </c>
    </row>
    <row r="71" spans="2:12" x14ac:dyDescent="0.25">
      <c r="B71" s="315" t="s">
        <v>232</v>
      </c>
      <c r="C71" t="s">
        <v>2228</v>
      </c>
      <c r="D71" t="s">
        <v>642</v>
      </c>
      <c r="E71" s="8"/>
      <c r="F71" s="37"/>
      <c r="G71" s="161"/>
      <c r="H71" s="72"/>
      <c r="I71" s="69"/>
      <c r="J71" s="69">
        <f>Table12[[#This Row],[Quantity]]*Table12[[#This Row],[Unit cost ]]</f>
        <v>0</v>
      </c>
      <c r="K71" s="69">
        <f>Table12[[#This Row],[Extended cost]]*$O$2</f>
        <v>0</v>
      </c>
      <c r="L71" s="69">
        <f>Table12[[#This Row],[Extended cost]]+Table12[[#This Row],[Profit]]</f>
        <v>0</v>
      </c>
    </row>
    <row r="72" spans="2:12" x14ac:dyDescent="0.25">
      <c r="B72" s="315" t="s">
        <v>235</v>
      </c>
      <c r="C72" t="s">
        <v>2228</v>
      </c>
      <c r="D72" t="s">
        <v>642</v>
      </c>
      <c r="E72" s="8"/>
      <c r="F72" s="37"/>
      <c r="G72" s="161"/>
      <c r="H72" s="72"/>
      <c r="I72" s="69"/>
      <c r="J72" s="69">
        <f>Table12[[#This Row],[Quantity]]*Table12[[#This Row],[Unit cost ]]</f>
        <v>0</v>
      </c>
      <c r="K72" s="69">
        <f>Table12[[#This Row],[Extended cost]]*$O$2</f>
        <v>0</v>
      </c>
      <c r="L72" s="69">
        <f>Table12[[#This Row],[Extended cost]]+Table12[[#This Row],[Profit]]</f>
        <v>0</v>
      </c>
    </row>
    <row r="73" spans="2:12" x14ac:dyDescent="0.25">
      <c r="B73" s="315" t="s">
        <v>238</v>
      </c>
      <c r="C73" t="s">
        <v>2228</v>
      </c>
      <c r="D73" t="s">
        <v>642</v>
      </c>
      <c r="E73" s="8"/>
      <c r="F73" s="37"/>
      <c r="G73" s="161"/>
      <c r="H73" s="72"/>
      <c r="I73" s="69"/>
      <c r="J73" s="69">
        <f>Table12[[#This Row],[Quantity]]*Table12[[#This Row],[Unit cost ]]</f>
        <v>0</v>
      </c>
      <c r="K73" s="69">
        <f>Table12[[#This Row],[Extended cost]]*$O$2</f>
        <v>0</v>
      </c>
      <c r="L73" s="69">
        <f>Table12[[#This Row],[Extended cost]]+Table12[[#This Row],[Profit]]</f>
        <v>0</v>
      </c>
    </row>
    <row r="74" spans="2:12" x14ac:dyDescent="0.25">
      <c r="B74" s="315" t="s">
        <v>242</v>
      </c>
      <c r="C74" t="s">
        <v>2228</v>
      </c>
      <c r="D74" t="s">
        <v>642</v>
      </c>
      <c r="E74" s="8"/>
      <c r="F74" s="37"/>
      <c r="G74" s="161"/>
      <c r="H74" s="72"/>
      <c r="I74" s="69"/>
      <c r="J74" s="69">
        <f>Table12[[#This Row],[Quantity]]*Table12[[#This Row],[Unit cost ]]</f>
        <v>0</v>
      </c>
      <c r="K74" s="69">
        <f>Table12[[#This Row],[Extended cost]]*$O$2</f>
        <v>0</v>
      </c>
      <c r="L74" s="69">
        <f>Table12[[#This Row],[Extended cost]]+Table12[[#This Row],[Profit]]</f>
        <v>0</v>
      </c>
    </row>
    <row r="75" spans="2:12" x14ac:dyDescent="0.25">
      <c r="B75" s="315" t="s">
        <v>244</v>
      </c>
      <c r="C75" t="s">
        <v>2228</v>
      </c>
      <c r="D75" t="s">
        <v>642</v>
      </c>
      <c r="E75" s="8"/>
      <c r="F75" s="37"/>
      <c r="G75" s="161"/>
      <c r="H75" s="72"/>
      <c r="I75" s="69"/>
      <c r="J75" s="69">
        <f>Table12[[#This Row],[Quantity]]*Table12[[#This Row],[Unit cost ]]</f>
        <v>0</v>
      </c>
      <c r="K75" s="69">
        <f>Table12[[#This Row],[Extended cost]]*$O$2</f>
        <v>0</v>
      </c>
      <c r="L75" s="69">
        <f>Table12[[#This Row],[Extended cost]]+Table12[[#This Row],[Profit]]</f>
        <v>0</v>
      </c>
    </row>
    <row r="76" spans="2:12" x14ac:dyDescent="0.25">
      <c r="B76" s="315" t="s">
        <v>248</v>
      </c>
      <c r="C76" t="s">
        <v>2228</v>
      </c>
      <c r="D76" t="s">
        <v>642</v>
      </c>
      <c r="E76" s="8"/>
      <c r="F76" s="37"/>
      <c r="G76" s="161"/>
      <c r="H76" s="72"/>
      <c r="I76" s="69"/>
      <c r="J76" s="69">
        <f>Table12[[#This Row],[Quantity]]*Table12[[#This Row],[Unit cost ]]</f>
        <v>0</v>
      </c>
      <c r="K76" s="69">
        <f>Table12[[#This Row],[Extended cost]]*$O$2</f>
        <v>0</v>
      </c>
      <c r="L76" s="69">
        <f>Table12[[#This Row],[Extended cost]]+Table12[[#This Row],[Profit]]</f>
        <v>0</v>
      </c>
    </row>
    <row r="77" spans="2:12" x14ac:dyDescent="0.25">
      <c r="B77" s="315" t="s">
        <v>250</v>
      </c>
      <c r="C77" t="s">
        <v>2228</v>
      </c>
      <c r="D77" t="s">
        <v>642</v>
      </c>
      <c r="E77" s="8"/>
      <c r="F77" s="37"/>
      <c r="G77" s="161"/>
      <c r="H77" s="72"/>
      <c r="I77" s="69"/>
      <c r="J77" s="165">
        <f>Table12[[#This Row],[Quantity]]*Table12[[#This Row],[Unit cost ]]</f>
        <v>0</v>
      </c>
      <c r="K77" s="165">
        <f>Table12[[#This Row],[Extended cost]]*$O$2</f>
        <v>0</v>
      </c>
      <c r="L77" s="69">
        <f t="shared" ref="L77:L91" si="3">H77*I77</f>
        <v>0</v>
      </c>
    </row>
    <row r="78" spans="2:12" x14ac:dyDescent="0.25">
      <c r="B78" s="315" t="s">
        <v>254</v>
      </c>
      <c r="C78" t="s">
        <v>2228</v>
      </c>
      <c r="D78" t="s">
        <v>642</v>
      </c>
      <c r="E78" s="8"/>
      <c r="F78" s="37"/>
      <c r="G78" s="161"/>
      <c r="H78" s="72"/>
      <c r="I78" s="69"/>
      <c r="J78" s="165">
        <f>Table12[[#This Row],[Quantity]]*Table12[[#This Row],[Unit cost ]]</f>
        <v>0</v>
      </c>
      <c r="K78" s="165">
        <f>Table12[[#This Row],[Extended cost]]*$O$2</f>
        <v>0</v>
      </c>
      <c r="L78" s="69">
        <f t="shared" si="3"/>
        <v>0</v>
      </c>
    </row>
    <row r="79" spans="2:12" x14ac:dyDescent="0.25">
      <c r="B79" s="315" t="s">
        <v>256</v>
      </c>
      <c r="C79" t="s">
        <v>2228</v>
      </c>
      <c r="D79" t="s">
        <v>642</v>
      </c>
      <c r="E79" s="8"/>
      <c r="F79" s="37"/>
      <c r="G79" s="161"/>
      <c r="H79" s="72"/>
      <c r="I79" s="69"/>
      <c r="J79" s="165">
        <f>Table12[[#This Row],[Quantity]]*Table12[[#This Row],[Unit cost ]]</f>
        <v>0</v>
      </c>
      <c r="K79" s="165">
        <f>Table12[[#This Row],[Extended cost]]*$O$2</f>
        <v>0</v>
      </c>
      <c r="L79" s="69">
        <f t="shared" si="3"/>
        <v>0</v>
      </c>
    </row>
    <row r="80" spans="2:12" x14ac:dyDescent="0.25">
      <c r="B80" s="315" t="s">
        <v>260</v>
      </c>
      <c r="C80" t="s">
        <v>2228</v>
      </c>
      <c r="D80" t="s">
        <v>642</v>
      </c>
      <c r="E80" s="8"/>
      <c r="F80" s="37"/>
      <c r="G80" s="161"/>
      <c r="H80" s="72"/>
      <c r="I80" s="69"/>
      <c r="J80" s="165">
        <f>Table12[[#This Row],[Quantity]]*Table12[[#This Row],[Unit cost ]]</f>
        <v>0</v>
      </c>
      <c r="K80" s="165">
        <f>Table12[[#This Row],[Extended cost]]*$O$2</f>
        <v>0</v>
      </c>
      <c r="L80" s="69">
        <f t="shared" si="3"/>
        <v>0</v>
      </c>
    </row>
    <row r="81" spans="2:12" x14ac:dyDescent="0.25">
      <c r="B81" s="315" t="s">
        <v>261</v>
      </c>
      <c r="C81" t="s">
        <v>2228</v>
      </c>
      <c r="D81" t="s">
        <v>642</v>
      </c>
      <c r="E81" s="8"/>
      <c r="F81" s="37"/>
      <c r="G81" s="161"/>
      <c r="H81" s="72"/>
      <c r="I81" s="69"/>
      <c r="J81" s="165">
        <f>Table12[[#This Row],[Quantity]]*Table12[[#This Row],[Unit cost ]]</f>
        <v>0</v>
      </c>
      <c r="K81" s="165">
        <f>Table12[[#This Row],[Extended cost]]*$O$2</f>
        <v>0</v>
      </c>
      <c r="L81" s="69">
        <f t="shared" si="3"/>
        <v>0</v>
      </c>
    </row>
    <row r="82" spans="2:12" x14ac:dyDescent="0.25">
      <c r="B82" s="315" t="s">
        <v>262</v>
      </c>
      <c r="C82" t="s">
        <v>2228</v>
      </c>
      <c r="D82" t="s">
        <v>642</v>
      </c>
      <c r="E82" s="8"/>
      <c r="F82" s="37"/>
      <c r="G82" s="161"/>
      <c r="H82" s="72"/>
      <c r="I82" s="69"/>
      <c r="J82" s="165">
        <f>Table12[[#This Row],[Quantity]]*Table12[[#This Row],[Unit cost ]]</f>
        <v>0</v>
      </c>
      <c r="K82" s="165">
        <f>Table12[[#This Row],[Extended cost]]*$O$2</f>
        <v>0</v>
      </c>
      <c r="L82" s="69">
        <f t="shared" si="3"/>
        <v>0</v>
      </c>
    </row>
    <row r="83" spans="2:12" x14ac:dyDescent="0.25">
      <c r="B83" s="315" t="s">
        <v>264</v>
      </c>
      <c r="C83" t="s">
        <v>2228</v>
      </c>
      <c r="D83" t="s">
        <v>642</v>
      </c>
      <c r="E83" s="8"/>
      <c r="F83" s="37"/>
      <c r="G83" s="161"/>
      <c r="H83" s="72"/>
      <c r="I83" s="69"/>
      <c r="J83" s="165">
        <f>Table12[[#This Row],[Quantity]]*Table12[[#This Row],[Unit cost ]]</f>
        <v>0</v>
      </c>
      <c r="K83" s="165">
        <f>Table12[[#This Row],[Extended cost]]*$O$2</f>
        <v>0</v>
      </c>
      <c r="L83" s="69">
        <f t="shared" si="3"/>
        <v>0</v>
      </c>
    </row>
    <row r="84" spans="2:12" x14ac:dyDescent="0.25">
      <c r="B84" s="315" t="s">
        <v>266</v>
      </c>
      <c r="C84" t="s">
        <v>2228</v>
      </c>
      <c r="D84" t="s">
        <v>642</v>
      </c>
      <c r="E84" s="8"/>
      <c r="F84" s="37"/>
      <c r="G84" s="161"/>
      <c r="H84" s="72"/>
      <c r="I84" s="69"/>
      <c r="J84" s="165">
        <f>Table12[[#This Row],[Quantity]]*Table12[[#This Row],[Unit cost ]]</f>
        <v>0</v>
      </c>
      <c r="K84" s="165">
        <f>Table12[[#This Row],[Extended cost]]*$O$2</f>
        <v>0</v>
      </c>
      <c r="L84" s="69">
        <f t="shared" si="3"/>
        <v>0</v>
      </c>
    </row>
    <row r="85" spans="2:12" x14ac:dyDescent="0.25">
      <c r="B85" s="315" t="s">
        <v>267</v>
      </c>
      <c r="C85" t="s">
        <v>2228</v>
      </c>
      <c r="D85" t="s">
        <v>642</v>
      </c>
      <c r="E85" s="8"/>
      <c r="F85" s="37"/>
      <c r="G85" s="161"/>
      <c r="H85" s="72"/>
      <c r="I85" s="69"/>
      <c r="J85" s="165">
        <f>Table12[[#This Row],[Quantity]]*Table12[[#This Row],[Unit cost ]]</f>
        <v>0</v>
      </c>
      <c r="K85" s="165">
        <f>Table12[[#This Row],[Extended cost]]*$O$2</f>
        <v>0</v>
      </c>
      <c r="L85" s="69">
        <f t="shared" si="3"/>
        <v>0</v>
      </c>
    </row>
    <row r="86" spans="2:12" x14ac:dyDescent="0.25">
      <c r="B86" s="315" t="s">
        <v>270</v>
      </c>
      <c r="C86" t="s">
        <v>2228</v>
      </c>
      <c r="D86" t="s">
        <v>642</v>
      </c>
      <c r="E86" s="8"/>
      <c r="F86" s="37"/>
      <c r="G86" s="161"/>
      <c r="H86" s="72"/>
      <c r="I86" s="69"/>
      <c r="J86" s="165">
        <f>Table12[[#This Row],[Quantity]]*Table12[[#This Row],[Unit cost ]]</f>
        <v>0</v>
      </c>
      <c r="K86" s="165">
        <f>Table12[[#This Row],[Extended cost]]*$O$2</f>
        <v>0</v>
      </c>
      <c r="L86" s="69">
        <f t="shared" si="3"/>
        <v>0</v>
      </c>
    </row>
    <row r="87" spans="2:12" x14ac:dyDescent="0.25">
      <c r="B87" s="315" t="s">
        <v>272</v>
      </c>
      <c r="C87" t="s">
        <v>2228</v>
      </c>
      <c r="D87" t="s">
        <v>642</v>
      </c>
      <c r="E87" s="8"/>
      <c r="F87" s="37"/>
      <c r="G87" s="161"/>
      <c r="H87" s="72"/>
      <c r="I87" s="69"/>
      <c r="J87" s="165">
        <f>Table12[[#This Row],[Quantity]]*Table12[[#This Row],[Unit cost ]]</f>
        <v>0</v>
      </c>
      <c r="K87" s="165">
        <f>Table12[[#This Row],[Extended cost]]*$O$2</f>
        <v>0</v>
      </c>
      <c r="L87" s="69">
        <f t="shared" si="3"/>
        <v>0</v>
      </c>
    </row>
    <row r="88" spans="2:12" x14ac:dyDescent="0.25">
      <c r="B88" s="315" t="s">
        <v>274</v>
      </c>
      <c r="C88" t="s">
        <v>2228</v>
      </c>
      <c r="D88" t="s">
        <v>642</v>
      </c>
      <c r="E88" s="8"/>
      <c r="F88" s="37"/>
      <c r="G88" s="161"/>
      <c r="H88" s="72"/>
      <c r="I88" s="69"/>
      <c r="J88" s="165">
        <f>Table12[[#This Row],[Quantity]]*Table12[[#This Row],[Unit cost ]]</f>
        <v>0</v>
      </c>
      <c r="K88" s="165">
        <f>Table12[[#This Row],[Extended cost]]*$O$2</f>
        <v>0</v>
      </c>
      <c r="L88" s="69">
        <f t="shared" si="3"/>
        <v>0</v>
      </c>
    </row>
    <row r="89" spans="2:12" x14ac:dyDescent="0.25">
      <c r="B89" s="315" t="s">
        <v>276</v>
      </c>
      <c r="C89" t="s">
        <v>2228</v>
      </c>
      <c r="D89" t="s">
        <v>642</v>
      </c>
      <c r="E89" s="8"/>
      <c r="F89" s="37"/>
      <c r="G89" s="161"/>
      <c r="H89" s="72"/>
      <c r="I89" s="69"/>
      <c r="J89" s="165">
        <f>Table12[[#This Row],[Quantity]]*Table12[[#This Row],[Unit cost ]]</f>
        <v>0</v>
      </c>
      <c r="K89" s="165">
        <f>Table12[[#This Row],[Extended cost]]*$O$2</f>
        <v>0</v>
      </c>
      <c r="L89" s="69">
        <f t="shared" si="3"/>
        <v>0</v>
      </c>
    </row>
    <row r="90" spans="2:12" x14ac:dyDescent="0.25">
      <c r="B90" s="315" t="s">
        <v>278</v>
      </c>
      <c r="C90" t="s">
        <v>2228</v>
      </c>
      <c r="D90" t="s">
        <v>642</v>
      </c>
      <c r="E90" s="8"/>
      <c r="F90" s="37"/>
      <c r="G90" s="161"/>
      <c r="H90" s="72"/>
      <c r="I90" s="69"/>
      <c r="J90" s="165">
        <f>Table12[[#This Row],[Quantity]]*Table12[[#This Row],[Unit cost ]]</f>
        <v>0</v>
      </c>
      <c r="K90" s="165">
        <f>Table12[[#This Row],[Extended cost]]*$O$2</f>
        <v>0</v>
      </c>
      <c r="L90" s="69">
        <f t="shared" si="3"/>
        <v>0</v>
      </c>
    </row>
    <row r="91" spans="2:12" x14ac:dyDescent="0.25">
      <c r="B91" s="315" t="s">
        <v>280</v>
      </c>
      <c r="C91" t="s">
        <v>2228</v>
      </c>
      <c r="D91" t="s">
        <v>642</v>
      </c>
      <c r="E91" s="8"/>
      <c r="F91" s="37"/>
      <c r="G91" s="161"/>
      <c r="H91" s="72"/>
      <c r="I91" s="69"/>
      <c r="J91" s="165">
        <f>Table12[[#This Row],[Quantity]]*Table12[[#This Row],[Unit cost ]]</f>
        <v>0</v>
      </c>
      <c r="K91" s="165">
        <f>Table12[[#This Row],[Extended cost]]*$O$2</f>
        <v>0</v>
      </c>
      <c r="L91" s="69">
        <f t="shared" si="3"/>
        <v>0</v>
      </c>
    </row>
    <row r="92" spans="2:12" x14ac:dyDescent="0.25">
      <c r="B92" s="315" t="s">
        <v>282</v>
      </c>
      <c r="C92" t="s">
        <v>2228</v>
      </c>
      <c r="D92" t="s">
        <v>642</v>
      </c>
      <c r="E92" s="8"/>
      <c r="F92" s="37"/>
      <c r="G92" s="161"/>
      <c r="H92" s="72"/>
      <c r="I92" s="69"/>
      <c r="J92" s="165">
        <f>Table12[[#This Row],[Quantity]]*Table12[[#This Row],[Unit cost ]]</f>
        <v>0</v>
      </c>
      <c r="K92" s="165">
        <f>Table12[[#This Row],[Extended cost]]*$O$2</f>
        <v>0</v>
      </c>
      <c r="L92" s="69">
        <f t="shared" ref="L92:L102" si="4">H92*I92</f>
        <v>0</v>
      </c>
    </row>
    <row r="93" spans="2:12" x14ac:dyDescent="0.25">
      <c r="B93" s="315" t="s">
        <v>284</v>
      </c>
      <c r="C93" t="s">
        <v>2228</v>
      </c>
      <c r="D93" t="s">
        <v>642</v>
      </c>
      <c r="E93" s="8"/>
      <c r="F93" s="37"/>
      <c r="G93" s="161"/>
      <c r="H93" s="72"/>
      <c r="I93" s="69"/>
      <c r="J93" s="165">
        <f>Table12[[#This Row],[Quantity]]*Table12[[#This Row],[Unit cost ]]</f>
        <v>0</v>
      </c>
      <c r="K93" s="165">
        <f>Table12[[#This Row],[Extended cost]]*$O$2</f>
        <v>0</v>
      </c>
      <c r="L93" s="69">
        <f t="shared" si="4"/>
        <v>0</v>
      </c>
    </row>
    <row r="94" spans="2:12" x14ac:dyDescent="0.25">
      <c r="B94" s="315" t="s">
        <v>287</v>
      </c>
      <c r="C94" t="s">
        <v>2228</v>
      </c>
      <c r="D94" t="s">
        <v>642</v>
      </c>
      <c r="E94" s="8"/>
      <c r="F94" s="37"/>
      <c r="G94" s="161"/>
      <c r="H94" s="72"/>
      <c r="I94" s="69"/>
      <c r="J94" s="165">
        <f>Table12[[#This Row],[Quantity]]*Table12[[#This Row],[Unit cost ]]</f>
        <v>0</v>
      </c>
      <c r="K94" s="165">
        <f>Table12[[#This Row],[Extended cost]]*$O$2</f>
        <v>0</v>
      </c>
      <c r="L94" s="69">
        <f t="shared" si="4"/>
        <v>0</v>
      </c>
    </row>
    <row r="95" spans="2:12" x14ac:dyDescent="0.25">
      <c r="B95" s="315" t="s">
        <v>290</v>
      </c>
      <c r="C95" t="s">
        <v>2228</v>
      </c>
      <c r="D95" t="s">
        <v>642</v>
      </c>
      <c r="E95" s="8"/>
      <c r="F95" s="37"/>
      <c r="G95" s="161"/>
      <c r="H95" s="72"/>
      <c r="I95" s="69"/>
      <c r="J95" s="165">
        <f>Table12[[#This Row],[Quantity]]*Table12[[#This Row],[Unit cost ]]</f>
        <v>0</v>
      </c>
      <c r="K95" s="165">
        <f>Table12[[#This Row],[Extended cost]]*$O$2</f>
        <v>0</v>
      </c>
      <c r="L95" s="69">
        <f t="shared" si="4"/>
        <v>0</v>
      </c>
    </row>
    <row r="96" spans="2:12" x14ac:dyDescent="0.25">
      <c r="B96" s="315" t="s">
        <v>292</v>
      </c>
      <c r="C96" t="s">
        <v>2228</v>
      </c>
      <c r="D96" t="s">
        <v>642</v>
      </c>
      <c r="E96" s="8"/>
      <c r="F96" s="37"/>
      <c r="G96" s="161"/>
      <c r="H96" s="72"/>
      <c r="I96" s="69"/>
      <c r="J96" s="165">
        <f>Table12[[#This Row],[Quantity]]*Table12[[#This Row],[Unit cost ]]</f>
        <v>0</v>
      </c>
      <c r="K96" s="165">
        <f>Table12[[#This Row],[Extended cost]]*$O$2</f>
        <v>0</v>
      </c>
      <c r="L96" s="69">
        <f t="shared" si="4"/>
        <v>0</v>
      </c>
    </row>
    <row r="97" spans="2:12" x14ac:dyDescent="0.25">
      <c r="B97" s="315" t="s">
        <v>294</v>
      </c>
      <c r="C97" t="s">
        <v>2228</v>
      </c>
      <c r="D97" t="s">
        <v>642</v>
      </c>
      <c r="E97" s="8"/>
      <c r="F97" s="37"/>
      <c r="G97" s="161"/>
      <c r="H97" s="72"/>
      <c r="I97" s="69"/>
      <c r="J97" s="165">
        <f>Table12[[#This Row],[Quantity]]*Table12[[#This Row],[Unit cost ]]</f>
        <v>0</v>
      </c>
      <c r="K97" s="165">
        <f>Table12[[#This Row],[Extended cost]]*$O$2</f>
        <v>0</v>
      </c>
      <c r="L97" s="69">
        <f t="shared" si="4"/>
        <v>0</v>
      </c>
    </row>
    <row r="98" spans="2:12" x14ac:dyDescent="0.25">
      <c r="B98" s="315" t="s">
        <v>297</v>
      </c>
      <c r="C98" t="s">
        <v>2228</v>
      </c>
      <c r="D98" t="s">
        <v>642</v>
      </c>
      <c r="E98" s="8"/>
      <c r="F98" s="37"/>
      <c r="G98" s="161"/>
      <c r="H98" s="72"/>
      <c r="I98" s="69"/>
      <c r="J98" s="165">
        <f>Table12[[#This Row],[Quantity]]*Table12[[#This Row],[Unit cost ]]</f>
        <v>0</v>
      </c>
      <c r="K98" s="165">
        <f>Table12[[#This Row],[Extended cost]]*$O$2</f>
        <v>0</v>
      </c>
      <c r="L98" s="69">
        <f t="shared" si="4"/>
        <v>0</v>
      </c>
    </row>
    <row r="99" spans="2:12" x14ac:dyDescent="0.25">
      <c r="B99" s="315" t="s">
        <v>299</v>
      </c>
      <c r="C99" t="s">
        <v>2228</v>
      </c>
      <c r="D99" t="s">
        <v>642</v>
      </c>
      <c r="E99" s="8"/>
      <c r="F99" s="37"/>
      <c r="G99" s="161"/>
      <c r="H99" s="72"/>
      <c r="I99" s="69"/>
      <c r="J99" s="165">
        <f>Table12[[#This Row],[Quantity]]*Table12[[#This Row],[Unit cost ]]</f>
        <v>0</v>
      </c>
      <c r="K99" s="165">
        <f>Table12[[#This Row],[Extended cost]]*$O$2</f>
        <v>0</v>
      </c>
      <c r="L99" s="69">
        <f t="shared" si="4"/>
        <v>0</v>
      </c>
    </row>
    <row r="100" spans="2:12" x14ac:dyDescent="0.25">
      <c r="B100" s="315" t="s">
        <v>300</v>
      </c>
      <c r="C100" t="s">
        <v>2228</v>
      </c>
      <c r="D100" t="s">
        <v>642</v>
      </c>
      <c r="E100" s="8"/>
      <c r="F100" s="37"/>
      <c r="G100" s="161"/>
      <c r="H100" s="72"/>
      <c r="I100" s="69"/>
      <c r="J100" s="165">
        <f>Table12[[#This Row],[Quantity]]*Table12[[#This Row],[Unit cost ]]</f>
        <v>0</v>
      </c>
      <c r="K100" s="165">
        <f>Table12[[#This Row],[Extended cost]]*$O$2</f>
        <v>0</v>
      </c>
      <c r="L100" s="69">
        <f t="shared" si="4"/>
        <v>0</v>
      </c>
    </row>
    <row r="101" spans="2:12" x14ac:dyDescent="0.25">
      <c r="B101" s="315" t="s">
        <v>301</v>
      </c>
      <c r="C101" t="s">
        <v>2228</v>
      </c>
      <c r="D101" t="s">
        <v>642</v>
      </c>
      <c r="E101" s="8"/>
      <c r="F101" s="37"/>
      <c r="G101" s="161"/>
      <c r="H101" s="72"/>
      <c r="I101" s="69"/>
      <c r="J101" s="165">
        <f>Table12[[#This Row],[Quantity]]*Table12[[#This Row],[Unit cost ]]</f>
        <v>0</v>
      </c>
      <c r="K101" s="165">
        <f>Table12[[#This Row],[Extended cost]]*$O$2</f>
        <v>0</v>
      </c>
      <c r="L101" s="69">
        <f t="shared" si="4"/>
        <v>0</v>
      </c>
    </row>
    <row r="102" spans="2:12" x14ac:dyDescent="0.25">
      <c r="B102" s="315" t="s">
        <v>303</v>
      </c>
      <c r="C102" t="s">
        <v>2228</v>
      </c>
      <c r="D102" t="s">
        <v>642</v>
      </c>
      <c r="E102" s="8"/>
      <c r="F102" s="37"/>
      <c r="G102" s="161"/>
      <c r="H102" s="72"/>
      <c r="I102" s="69"/>
      <c r="J102" s="165">
        <f>Table12[[#This Row],[Quantity]]*Table12[[#This Row],[Unit cost ]]</f>
        <v>0</v>
      </c>
      <c r="K102" s="165">
        <f>Table12[[#This Row],[Extended cost]]*$O$2</f>
        <v>0</v>
      </c>
      <c r="L102" s="69">
        <f t="shared" si="4"/>
        <v>0</v>
      </c>
    </row>
    <row r="103" spans="2:12" x14ac:dyDescent="0.25">
      <c r="B103" s="315" t="s">
        <v>309</v>
      </c>
      <c r="C103" t="s">
        <v>2228</v>
      </c>
      <c r="D103" t="s">
        <v>642</v>
      </c>
      <c r="E103" s="8"/>
      <c r="F103" s="37"/>
      <c r="G103" s="161"/>
      <c r="H103" s="72"/>
      <c r="I103" s="69"/>
      <c r="J103" s="165">
        <f>Table12[[#This Row],[Quantity]]*Table12[[#This Row],[Unit cost ]]</f>
        <v>0</v>
      </c>
      <c r="K103" s="165">
        <f>Table12[[#This Row],[Extended cost]]*$O$2</f>
        <v>0</v>
      </c>
      <c r="L103" s="69">
        <f t="shared" ref="L103:L104" si="5">H103*I103</f>
        <v>0</v>
      </c>
    </row>
    <row r="104" spans="2:12" x14ac:dyDescent="0.25">
      <c r="B104" s="315" t="s">
        <v>312</v>
      </c>
      <c r="C104" t="s">
        <v>2228</v>
      </c>
      <c r="D104" t="s">
        <v>642</v>
      </c>
      <c r="E104" s="8"/>
      <c r="F104" s="37"/>
      <c r="G104" s="161"/>
      <c r="H104" s="72"/>
      <c r="I104" s="69"/>
      <c r="J104" s="165">
        <f>Table12[[#This Row],[Quantity]]*Table12[[#This Row],[Unit cost ]]</f>
        <v>0</v>
      </c>
      <c r="K104" s="165">
        <f>Table12[[#This Row],[Extended cost]]*$O$2</f>
        <v>0</v>
      </c>
      <c r="L104" s="69">
        <f t="shared" si="5"/>
        <v>0</v>
      </c>
    </row>
    <row r="105" spans="2:12" x14ac:dyDescent="0.25">
      <c r="B105" s="315" t="s">
        <v>313</v>
      </c>
      <c r="C105" t="s">
        <v>2228</v>
      </c>
      <c r="D105" t="s">
        <v>642</v>
      </c>
      <c r="E105" s="8"/>
      <c r="F105" s="8"/>
      <c r="G105" s="37"/>
      <c r="I105" s="69"/>
      <c r="J105" s="69">
        <f>Table12[[#This Row],[Quantity]]*Table12[[#This Row],[Unit cost ]]</f>
        <v>0</v>
      </c>
      <c r="K105" s="69">
        <f>Table12[[#This Row],[Extended cost]]*$O$2</f>
        <v>0</v>
      </c>
      <c r="L105" s="69">
        <f t="shared" ref="L105:L136" si="6">H105*I105</f>
        <v>0</v>
      </c>
    </row>
    <row r="106" spans="2:12" x14ac:dyDescent="0.25">
      <c r="B106" s="315" t="s">
        <v>314</v>
      </c>
      <c r="C106" t="s">
        <v>2228</v>
      </c>
      <c r="D106" t="s">
        <v>642</v>
      </c>
      <c r="E106" s="8"/>
      <c r="F106" s="8"/>
      <c r="G106" s="37"/>
      <c r="I106" s="165"/>
      <c r="J106" s="69">
        <f>Table12[[#This Row],[Quantity]]*Table12[[#This Row],[Unit cost ]]</f>
        <v>0</v>
      </c>
      <c r="K106" s="69">
        <f>Table12[[#This Row],[Extended cost]]*$O$2</f>
        <v>0</v>
      </c>
      <c r="L106" s="165">
        <f t="shared" si="6"/>
        <v>0</v>
      </c>
    </row>
    <row r="107" spans="2:12" x14ac:dyDescent="0.25">
      <c r="B107" s="315" t="s">
        <v>316</v>
      </c>
      <c r="C107" t="s">
        <v>2228</v>
      </c>
      <c r="D107" t="s">
        <v>642</v>
      </c>
      <c r="E107" s="8"/>
      <c r="F107" s="8"/>
      <c r="G107" s="37"/>
      <c r="I107" s="165"/>
      <c r="J107" s="69">
        <f>Table12[[#This Row],[Quantity]]*Table12[[#This Row],[Unit cost ]]</f>
        <v>0</v>
      </c>
      <c r="K107" s="69">
        <f>Table12[[#This Row],[Extended cost]]*$O$2</f>
        <v>0</v>
      </c>
      <c r="L107" s="165">
        <f t="shared" si="6"/>
        <v>0</v>
      </c>
    </row>
    <row r="108" spans="2:12" x14ac:dyDescent="0.25">
      <c r="B108" s="315" t="s">
        <v>319</v>
      </c>
      <c r="C108" t="s">
        <v>2228</v>
      </c>
      <c r="D108" t="s">
        <v>642</v>
      </c>
      <c r="E108" s="8"/>
      <c r="F108" s="8"/>
      <c r="G108" s="37"/>
      <c r="I108" s="165"/>
      <c r="J108" s="69">
        <f>Table12[[#This Row],[Quantity]]*Table12[[#This Row],[Unit cost ]]</f>
        <v>0</v>
      </c>
      <c r="K108" s="69">
        <f>Table12[[#This Row],[Extended cost]]*$O$2</f>
        <v>0</v>
      </c>
      <c r="L108" s="165">
        <f t="shared" si="6"/>
        <v>0</v>
      </c>
    </row>
    <row r="109" spans="2:12" x14ac:dyDescent="0.25">
      <c r="B109" s="315" t="s">
        <v>320</v>
      </c>
      <c r="C109" t="s">
        <v>2228</v>
      </c>
      <c r="D109" t="s">
        <v>642</v>
      </c>
      <c r="E109" s="8"/>
      <c r="F109" s="8"/>
      <c r="G109" s="37"/>
      <c r="I109" s="165"/>
      <c r="J109" s="69">
        <f>Table12[[#This Row],[Quantity]]*Table12[[#This Row],[Unit cost ]]</f>
        <v>0</v>
      </c>
      <c r="K109" s="69">
        <f>Table12[[#This Row],[Extended cost]]*$O$2</f>
        <v>0</v>
      </c>
      <c r="L109" s="165">
        <f t="shared" si="6"/>
        <v>0</v>
      </c>
    </row>
    <row r="110" spans="2:12" x14ac:dyDescent="0.25">
      <c r="B110" s="315" t="s">
        <v>321</v>
      </c>
      <c r="C110" t="s">
        <v>2228</v>
      </c>
      <c r="D110" t="s">
        <v>642</v>
      </c>
      <c r="E110" s="8"/>
      <c r="F110" s="8"/>
      <c r="G110" s="37"/>
      <c r="I110" s="165"/>
      <c r="J110" s="69">
        <f>Table12[[#This Row],[Quantity]]*Table12[[#This Row],[Unit cost ]]</f>
        <v>0</v>
      </c>
      <c r="K110" s="69">
        <f>Table12[[#This Row],[Extended cost]]*$O$2</f>
        <v>0</v>
      </c>
      <c r="L110" s="165">
        <f t="shared" si="6"/>
        <v>0</v>
      </c>
    </row>
    <row r="111" spans="2:12" x14ac:dyDescent="0.25">
      <c r="B111" s="315" t="s">
        <v>2376</v>
      </c>
      <c r="C111" t="s">
        <v>2228</v>
      </c>
      <c r="D111" t="s">
        <v>642</v>
      </c>
      <c r="E111" s="8"/>
      <c r="F111" s="8"/>
      <c r="G111" s="37"/>
      <c r="I111" s="165"/>
      <c r="J111" s="69">
        <f>Table12[[#This Row],[Quantity]]*Table12[[#This Row],[Unit cost ]]</f>
        <v>0</v>
      </c>
      <c r="K111" s="69">
        <f>Table12[[#This Row],[Extended cost]]*$O$2</f>
        <v>0</v>
      </c>
      <c r="L111" s="165">
        <f t="shared" si="6"/>
        <v>0</v>
      </c>
    </row>
    <row r="112" spans="2:12" x14ac:dyDescent="0.25">
      <c r="B112" s="315" t="s">
        <v>2377</v>
      </c>
      <c r="C112" t="s">
        <v>2228</v>
      </c>
      <c r="D112" t="s">
        <v>642</v>
      </c>
      <c r="E112" s="8"/>
      <c r="F112" s="8"/>
      <c r="G112" s="37"/>
      <c r="I112" s="165"/>
      <c r="J112" s="69">
        <f>Table12[[#This Row],[Quantity]]*Table12[[#This Row],[Unit cost ]]</f>
        <v>0</v>
      </c>
      <c r="K112" s="69">
        <f>Table12[[#This Row],[Extended cost]]*$O$2</f>
        <v>0</v>
      </c>
      <c r="L112" s="165">
        <f t="shared" si="6"/>
        <v>0</v>
      </c>
    </row>
    <row r="113" spans="2:12" x14ac:dyDescent="0.25">
      <c r="B113" s="315" t="s">
        <v>326</v>
      </c>
      <c r="C113" t="s">
        <v>2228</v>
      </c>
      <c r="D113" t="s">
        <v>642</v>
      </c>
      <c r="E113" s="8"/>
      <c r="F113" s="8"/>
      <c r="G113" s="37"/>
      <c r="I113" s="165"/>
      <c r="J113" s="69">
        <f>Table12[[#This Row],[Quantity]]*Table12[[#This Row],[Unit cost ]]</f>
        <v>0</v>
      </c>
      <c r="K113" s="69">
        <f>Table12[[#This Row],[Extended cost]]*$O$2</f>
        <v>0</v>
      </c>
      <c r="L113" s="165">
        <f t="shared" si="6"/>
        <v>0</v>
      </c>
    </row>
    <row r="114" spans="2:12" x14ac:dyDescent="0.25">
      <c r="B114" s="315" t="s">
        <v>328</v>
      </c>
      <c r="C114" t="s">
        <v>2228</v>
      </c>
      <c r="D114" t="s">
        <v>642</v>
      </c>
      <c r="E114" s="8"/>
      <c r="F114" s="8"/>
      <c r="G114" s="37"/>
      <c r="I114" s="165"/>
      <c r="J114" s="69">
        <f>Table12[[#This Row],[Quantity]]*Table12[[#This Row],[Unit cost ]]</f>
        <v>0</v>
      </c>
      <c r="K114" s="69">
        <f>Table12[[#This Row],[Extended cost]]*$O$2</f>
        <v>0</v>
      </c>
      <c r="L114" s="165">
        <f t="shared" si="6"/>
        <v>0</v>
      </c>
    </row>
    <row r="115" spans="2:12" x14ac:dyDescent="0.25">
      <c r="B115" s="315" t="s">
        <v>331</v>
      </c>
      <c r="C115" t="s">
        <v>2228</v>
      </c>
      <c r="D115" t="s">
        <v>642</v>
      </c>
      <c r="E115" s="8"/>
      <c r="F115" s="8"/>
      <c r="G115" s="37"/>
      <c r="I115" s="165"/>
      <c r="J115" s="69">
        <f>Table12[[#This Row],[Quantity]]*Table12[[#This Row],[Unit cost ]]</f>
        <v>0</v>
      </c>
      <c r="K115" s="69">
        <f>Table12[[#This Row],[Extended cost]]*$O$2</f>
        <v>0</v>
      </c>
      <c r="L115" s="165">
        <f t="shared" si="6"/>
        <v>0</v>
      </c>
    </row>
    <row r="116" spans="2:12" x14ac:dyDescent="0.25">
      <c r="B116" s="315" t="s">
        <v>333</v>
      </c>
      <c r="C116" t="s">
        <v>2228</v>
      </c>
      <c r="D116" t="s">
        <v>642</v>
      </c>
      <c r="E116" s="8"/>
      <c r="F116" s="8"/>
      <c r="G116" s="37"/>
      <c r="I116" s="165"/>
      <c r="J116" s="69">
        <f>Table12[[#This Row],[Quantity]]*Table12[[#This Row],[Unit cost ]]</f>
        <v>0</v>
      </c>
      <c r="K116" s="69">
        <f>Table12[[#This Row],[Extended cost]]*$O$2</f>
        <v>0</v>
      </c>
      <c r="L116" s="165">
        <f t="shared" si="6"/>
        <v>0</v>
      </c>
    </row>
    <row r="117" spans="2:12" x14ac:dyDescent="0.25">
      <c r="B117" s="315" t="s">
        <v>335</v>
      </c>
      <c r="C117" t="s">
        <v>2228</v>
      </c>
      <c r="D117" t="s">
        <v>642</v>
      </c>
      <c r="E117" s="8"/>
      <c r="F117" s="8"/>
      <c r="G117" s="37"/>
      <c r="I117" s="165"/>
      <c r="J117" s="69">
        <f>Table12[[#This Row],[Quantity]]*Table12[[#This Row],[Unit cost ]]</f>
        <v>0</v>
      </c>
      <c r="K117" s="69">
        <f>Table12[[#This Row],[Extended cost]]*$O$2</f>
        <v>0</v>
      </c>
      <c r="L117" s="165">
        <f t="shared" si="6"/>
        <v>0</v>
      </c>
    </row>
    <row r="118" spans="2:12" x14ac:dyDescent="0.25">
      <c r="B118" s="315" t="s">
        <v>337</v>
      </c>
      <c r="C118" t="s">
        <v>2228</v>
      </c>
      <c r="D118" t="s">
        <v>642</v>
      </c>
      <c r="E118" s="8"/>
      <c r="F118" s="8"/>
      <c r="G118" s="37"/>
      <c r="I118" s="165"/>
      <c r="J118" s="69">
        <f>Table12[[#This Row],[Quantity]]*Table12[[#This Row],[Unit cost ]]</f>
        <v>0</v>
      </c>
      <c r="K118" s="69">
        <f>Table12[[#This Row],[Extended cost]]*$O$2</f>
        <v>0</v>
      </c>
      <c r="L118" s="165">
        <f t="shared" si="6"/>
        <v>0</v>
      </c>
    </row>
    <row r="119" spans="2:12" x14ac:dyDescent="0.25">
      <c r="B119" s="315" t="s">
        <v>340</v>
      </c>
      <c r="C119" t="s">
        <v>2228</v>
      </c>
      <c r="D119" t="s">
        <v>642</v>
      </c>
      <c r="E119" s="8"/>
      <c r="F119" s="8"/>
      <c r="G119" s="37"/>
      <c r="I119" s="165"/>
      <c r="J119" s="69">
        <f>Table12[[#This Row],[Quantity]]*Table12[[#This Row],[Unit cost ]]</f>
        <v>0</v>
      </c>
      <c r="K119" s="69">
        <f>Table12[[#This Row],[Extended cost]]*$O$2</f>
        <v>0</v>
      </c>
      <c r="L119" s="165">
        <f t="shared" si="6"/>
        <v>0</v>
      </c>
    </row>
    <row r="120" spans="2:12" x14ac:dyDescent="0.25">
      <c r="B120" s="315" t="s">
        <v>342</v>
      </c>
      <c r="C120" t="s">
        <v>2228</v>
      </c>
      <c r="D120" t="s">
        <v>642</v>
      </c>
      <c r="E120" s="8"/>
      <c r="F120" s="8"/>
      <c r="G120" s="37"/>
      <c r="I120" s="165"/>
      <c r="J120" s="69">
        <f>Table12[[#This Row],[Quantity]]*Table12[[#This Row],[Unit cost ]]</f>
        <v>0</v>
      </c>
      <c r="K120" s="69">
        <f>Table12[[#This Row],[Extended cost]]*$O$2</f>
        <v>0</v>
      </c>
      <c r="L120" s="165">
        <f t="shared" si="6"/>
        <v>0</v>
      </c>
    </row>
    <row r="121" spans="2:12" x14ac:dyDescent="0.25">
      <c r="B121" s="315" t="s">
        <v>344</v>
      </c>
      <c r="C121" t="s">
        <v>2228</v>
      </c>
      <c r="D121" t="s">
        <v>642</v>
      </c>
      <c r="E121" s="8"/>
      <c r="F121" s="8"/>
      <c r="G121" s="37"/>
      <c r="I121" s="165"/>
      <c r="J121" s="69">
        <f>Table12[[#This Row],[Quantity]]*Table12[[#This Row],[Unit cost ]]</f>
        <v>0</v>
      </c>
      <c r="K121" s="69">
        <f>Table12[[#This Row],[Extended cost]]*$O$2</f>
        <v>0</v>
      </c>
      <c r="L121" s="165">
        <f t="shared" si="6"/>
        <v>0</v>
      </c>
    </row>
    <row r="122" spans="2:12" x14ac:dyDescent="0.25">
      <c r="B122" s="315" t="s">
        <v>346</v>
      </c>
      <c r="C122" t="s">
        <v>2228</v>
      </c>
      <c r="D122" t="s">
        <v>642</v>
      </c>
      <c r="E122" s="8"/>
      <c r="F122" s="8"/>
      <c r="G122" s="37"/>
      <c r="I122" s="165"/>
      <c r="J122" s="69">
        <f>Table12[[#This Row],[Quantity]]*Table12[[#This Row],[Unit cost ]]</f>
        <v>0</v>
      </c>
      <c r="K122" s="69">
        <f>Table12[[#This Row],[Extended cost]]*$O$2</f>
        <v>0</v>
      </c>
      <c r="L122" s="165">
        <f t="shared" si="6"/>
        <v>0</v>
      </c>
    </row>
    <row r="123" spans="2:12" x14ac:dyDescent="0.25">
      <c r="B123" s="315">
        <v>7.1</v>
      </c>
      <c r="C123" t="s">
        <v>2228</v>
      </c>
      <c r="D123" t="s">
        <v>642</v>
      </c>
      <c r="E123" s="8"/>
      <c r="F123" s="8"/>
      <c r="G123" s="37"/>
      <c r="I123" s="165"/>
      <c r="J123" s="69">
        <f>Table12[[#This Row],[Quantity]]*Table12[[#This Row],[Unit cost ]]</f>
        <v>0</v>
      </c>
      <c r="K123" s="69">
        <f>Table12[[#This Row],[Extended cost]]*$O$2</f>
        <v>0</v>
      </c>
      <c r="L123" s="165">
        <f t="shared" si="6"/>
        <v>0</v>
      </c>
    </row>
    <row r="124" spans="2:12" x14ac:dyDescent="0.25">
      <c r="B124" s="315">
        <v>7.2</v>
      </c>
      <c r="C124" t="s">
        <v>2228</v>
      </c>
      <c r="D124" t="s">
        <v>642</v>
      </c>
      <c r="E124" s="8"/>
      <c r="F124" s="8"/>
      <c r="G124" s="37"/>
      <c r="I124" s="165"/>
      <c r="J124" s="69">
        <f>Table12[[#This Row],[Quantity]]*Table12[[#This Row],[Unit cost ]]</f>
        <v>0</v>
      </c>
      <c r="K124" s="69">
        <f>Table12[[#This Row],[Extended cost]]*$O$2</f>
        <v>0</v>
      </c>
      <c r="L124" s="165">
        <f t="shared" si="6"/>
        <v>0</v>
      </c>
    </row>
    <row r="125" spans="2:12" x14ac:dyDescent="0.25">
      <c r="B125" s="315">
        <v>7.4</v>
      </c>
      <c r="C125" t="s">
        <v>2228</v>
      </c>
      <c r="D125" t="s">
        <v>642</v>
      </c>
      <c r="E125" s="8"/>
      <c r="F125" s="8"/>
      <c r="G125" s="37"/>
      <c r="I125" s="165"/>
      <c r="J125" s="69">
        <f>Table12[[#This Row],[Quantity]]*Table12[[#This Row],[Unit cost ]]</f>
        <v>0</v>
      </c>
      <c r="K125" s="69">
        <f>Table12[[#This Row],[Extended cost]]*$O$2</f>
        <v>0</v>
      </c>
      <c r="L125" s="165">
        <f t="shared" si="6"/>
        <v>0</v>
      </c>
    </row>
    <row r="126" spans="2:12" x14ac:dyDescent="0.25">
      <c r="B126" s="315">
        <v>7.5</v>
      </c>
      <c r="C126" t="s">
        <v>2228</v>
      </c>
      <c r="D126" t="s">
        <v>642</v>
      </c>
      <c r="E126" s="8"/>
      <c r="F126" s="8"/>
      <c r="G126" s="37"/>
      <c r="I126" s="165"/>
      <c r="J126" s="69">
        <f>Table12[[#This Row],[Quantity]]*Table12[[#This Row],[Unit cost ]]</f>
        <v>0</v>
      </c>
      <c r="K126" s="69">
        <f>Table12[[#This Row],[Extended cost]]*$O$2</f>
        <v>0</v>
      </c>
      <c r="L126" s="165">
        <f t="shared" si="6"/>
        <v>0</v>
      </c>
    </row>
    <row r="127" spans="2:12" x14ac:dyDescent="0.25">
      <c r="B127" s="315">
        <v>7.6</v>
      </c>
      <c r="C127" t="s">
        <v>2228</v>
      </c>
      <c r="D127" t="s">
        <v>642</v>
      </c>
      <c r="E127" s="8"/>
      <c r="F127" s="8"/>
      <c r="G127" s="37"/>
      <c r="I127" s="165"/>
      <c r="J127" s="69">
        <f>Table12[[#This Row],[Quantity]]*Table12[[#This Row],[Unit cost ]]</f>
        <v>0</v>
      </c>
      <c r="K127" s="69">
        <f>Table12[[#This Row],[Extended cost]]*$O$2</f>
        <v>0</v>
      </c>
      <c r="L127" s="165">
        <f t="shared" si="6"/>
        <v>0</v>
      </c>
    </row>
    <row r="128" spans="2:12" x14ac:dyDescent="0.25">
      <c r="B128" s="315">
        <v>7.7</v>
      </c>
      <c r="C128" t="s">
        <v>2228</v>
      </c>
      <c r="D128" t="s">
        <v>642</v>
      </c>
      <c r="E128" s="8"/>
      <c r="F128" s="8"/>
      <c r="G128" s="37"/>
      <c r="I128" s="165"/>
      <c r="J128" s="69">
        <f>Table12[[#This Row],[Quantity]]*Table12[[#This Row],[Unit cost ]]</f>
        <v>0</v>
      </c>
      <c r="K128" s="69">
        <f>Table12[[#This Row],[Extended cost]]*$O$2</f>
        <v>0</v>
      </c>
      <c r="L128" s="165">
        <f t="shared" si="6"/>
        <v>0</v>
      </c>
    </row>
    <row r="129" spans="2:12" x14ac:dyDescent="0.25">
      <c r="B129" s="315">
        <v>7.8</v>
      </c>
      <c r="C129" t="s">
        <v>2228</v>
      </c>
      <c r="D129" t="s">
        <v>642</v>
      </c>
      <c r="E129" s="8"/>
      <c r="F129" s="8"/>
      <c r="G129" s="37"/>
      <c r="I129" s="165"/>
      <c r="J129" s="69">
        <f>Table12[[#This Row],[Quantity]]*Table12[[#This Row],[Unit cost ]]</f>
        <v>0</v>
      </c>
      <c r="K129" s="69">
        <f>Table12[[#This Row],[Extended cost]]*$O$2</f>
        <v>0</v>
      </c>
      <c r="L129" s="165">
        <f t="shared" si="6"/>
        <v>0</v>
      </c>
    </row>
    <row r="130" spans="2:12" x14ac:dyDescent="0.25">
      <c r="B130" s="315">
        <v>7.9</v>
      </c>
      <c r="C130" t="s">
        <v>2228</v>
      </c>
      <c r="D130" t="s">
        <v>642</v>
      </c>
      <c r="E130" s="8"/>
      <c r="F130" s="8"/>
      <c r="G130" s="37"/>
      <c r="I130" s="165"/>
      <c r="J130" s="69">
        <f>Table12[[#This Row],[Quantity]]*Table12[[#This Row],[Unit cost ]]</f>
        <v>0</v>
      </c>
      <c r="K130" s="69">
        <f>Table12[[#This Row],[Extended cost]]*$O$2</f>
        <v>0</v>
      </c>
      <c r="L130" s="165">
        <f t="shared" si="6"/>
        <v>0</v>
      </c>
    </row>
    <row r="131" spans="2:12" x14ac:dyDescent="0.25">
      <c r="B131" s="315" t="s">
        <v>957</v>
      </c>
      <c r="C131" t="s">
        <v>2228</v>
      </c>
      <c r="D131" t="s">
        <v>642</v>
      </c>
      <c r="E131" s="8"/>
      <c r="F131" s="8"/>
      <c r="G131" s="37"/>
      <c r="I131" s="165"/>
      <c r="J131" s="69">
        <f>Table12[[#This Row],[Quantity]]*Table12[[#This Row],[Unit cost ]]</f>
        <v>0</v>
      </c>
      <c r="K131" s="69">
        <f>Table12[[#This Row],[Extended cost]]*$O$2</f>
        <v>0</v>
      </c>
      <c r="L131" s="165">
        <f t="shared" si="6"/>
        <v>0</v>
      </c>
    </row>
    <row r="132" spans="2:12" x14ac:dyDescent="0.25">
      <c r="B132" s="315">
        <v>8.1</v>
      </c>
      <c r="C132" t="s">
        <v>2228</v>
      </c>
      <c r="D132" t="s">
        <v>642</v>
      </c>
      <c r="E132" s="8"/>
      <c r="F132" s="8"/>
      <c r="G132" s="37"/>
      <c r="I132" s="165"/>
      <c r="J132" s="69">
        <f>Table12[[#This Row],[Quantity]]*Table12[[#This Row],[Unit cost ]]</f>
        <v>0</v>
      </c>
      <c r="K132" s="69">
        <f>Table12[[#This Row],[Extended cost]]*$O$2</f>
        <v>0</v>
      </c>
      <c r="L132" s="165">
        <f t="shared" si="6"/>
        <v>0</v>
      </c>
    </row>
    <row r="133" spans="2:12" x14ac:dyDescent="0.25">
      <c r="B133" s="315" t="s">
        <v>363</v>
      </c>
      <c r="C133" t="s">
        <v>2228</v>
      </c>
      <c r="D133" t="s">
        <v>642</v>
      </c>
      <c r="E133" s="8"/>
      <c r="F133" s="8"/>
      <c r="G133" s="37"/>
      <c r="I133" s="165"/>
      <c r="J133" s="69">
        <f>Table12[[#This Row],[Quantity]]*Table12[[#This Row],[Unit cost ]]</f>
        <v>0</v>
      </c>
      <c r="K133" s="69">
        <f>Table12[[#This Row],[Extended cost]]*$O$2</f>
        <v>0</v>
      </c>
      <c r="L133" s="165">
        <f t="shared" si="6"/>
        <v>0</v>
      </c>
    </row>
    <row r="134" spans="2:12" x14ac:dyDescent="0.25">
      <c r="B134" s="315" t="s">
        <v>366</v>
      </c>
      <c r="C134" t="s">
        <v>2228</v>
      </c>
      <c r="D134" t="s">
        <v>642</v>
      </c>
      <c r="E134" s="8"/>
      <c r="F134" s="8"/>
      <c r="G134" s="37"/>
      <c r="I134" s="165"/>
      <c r="J134" s="69">
        <f>Table12[[#This Row],[Quantity]]*Table12[[#This Row],[Unit cost ]]</f>
        <v>0</v>
      </c>
      <c r="K134" s="69">
        <f>Table12[[#This Row],[Extended cost]]*$O$2</f>
        <v>0</v>
      </c>
      <c r="L134" s="165">
        <f t="shared" si="6"/>
        <v>0</v>
      </c>
    </row>
    <row r="135" spans="2:12" x14ac:dyDescent="0.25">
      <c r="B135" s="315" t="s">
        <v>368</v>
      </c>
      <c r="C135" t="s">
        <v>2228</v>
      </c>
      <c r="D135" t="s">
        <v>642</v>
      </c>
      <c r="E135" s="8"/>
      <c r="F135" s="8"/>
      <c r="G135" s="37"/>
      <c r="I135" s="165"/>
      <c r="J135" s="69">
        <f>Table12[[#This Row],[Quantity]]*Table12[[#This Row],[Unit cost ]]</f>
        <v>0</v>
      </c>
      <c r="K135" s="69">
        <f>Table12[[#This Row],[Extended cost]]*$O$2</f>
        <v>0</v>
      </c>
      <c r="L135" s="165">
        <f t="shared" si="6"/>
        <v>0</v>
      </c>
    </row>
    <row r="136" spans="2:12" x14ac:dyDescent="0.25">
      <c r="B136" s="315" t="s">
        <v>371</v>
      </c>
      <c r="C136" t="s">
        <v>2228</v>
      </c>
      <c r="D136" t="s">
        <v>642</v>
      </c>
      <c r="E136" s="8"/>
      <c r="F136" s="8"/>
      <c r="G136" s="37"/>
      <c r="I136" s="165"/>
      <c r="J136" s="69">
        <f>Table12[[#This Row],[Quantity]]*Table12[[#This Row],[Unit cost ]]</f>
        <v>0</v>
      </c>
      <c r="K136" s="69">
        <f>Table12[[#This Row],[Extended cost]]*$O$2</f>
        <v>0</v>
      </c>
      <c r="L136" s="165">
        <f t="shared" si="6"/>
        <v>0</v>
      </c>
    </row>
    <row r="137" spans="2:12" x14ac:dyDescent="0.25">
      <c r="B137" s="315" t="s">
        <v>374</v>
      </c>
      <c r="C137" t="s">
        <v>2228</v>
      </c>
      <c r="D137" t="s">
        <v>642</v>
      </c>
      <c r="E137" s="8"/>
      <c r="F137" s="8"/>
      <c r="G137" s="37"/>
      <c r="I137" s="165"/>
      <c r="J137" s="69">
        <f>Table12[[#This Row],[Quantity]]*Table12[[#This Row],[Unit cost ]]</f>
        <v>0</v>
      </c>
      <c r="K137" s="69">
        <f>Table12[[#This Row],[Extended cost]]*$O$2</f>
        <v>0</v>
      </c>
      <c r="L137" s="165">
        <f t="shared" ref="L137:L168" si="7">H137*I137</f>
        <v>0</v>
      </c>
    </row>
    <row r="138" spans="2:12" x14ac:dyDescent="0.25">
      <c r="B138" s="315" t="s">
        <v>377</v>
      </c>
      <c r="C138" t="s">
        <v>2228</v>
      </c>
      <c r="D138" t="s">
        <v>642</v>
      </c>
      <c r="E138" s="8"/>
      <c r="F138" s="8"/>
      <c r="G138" s="37"/>
      <c r="I138" s="165"/>
      <c r="J138" s="69">
        <f>Table12[[#This Row],[Quantity]]*Table12[[#This Row],[Unit cost ]]</f>
        <v>0</v>
      </c>
      <c r="K138" s="69">
        <f>Table12[[#This Row],[Extended cost]]*$O$2</f>
        <v>0</v>
      </c>
      <c r="L138" s="165">
        <f t="shared" si="7"/>
        <v>0</v>
      </c>
    </row>
    <row r="139" spans="2:12" x14ac:dyDescent="0.25">
      <c r="B139" s="315" t="s">
        <v>379</v>
      </c>
      <c r="C139" t="s">
        <v>2228</v>
      </c>
      <c r="D139" t="s">
        <v>642</v>
      </c>
      <c r="E139" s="8"/>
      <c r="F139" s="8"/>
      <c r="G139" s="37"/>
      <c r="I139" s="165"/>
      <c r="J139" s="69">
        <f>Table12[[#This Row],[Quantity]]*Table12[[#This Row],[Unit cost ]]</f>
        <v>0</v>
      </c>
      <c r="K139" s="69">
        <f>Table12[[#This Row],[Extended cost]]*$O$2</f>
        <v>0</v>
      </c>
      <c r="L139" s="165">
        <f t="shared" si="7"/>
        <v>0</v>
      </c>
    </row>
    <row r="140" spans="2:12" x14ac:dyDescent="0.25">
      <c r="B140" s="315" t="s">
        <v>381</v>
      </c>
      <c r="C140" t="s">
        <v>2228</v>
      </c>
      <c r="D140" t="s">
        <v>642</v>
      </c>
      <c r="E140" s="8"/>
      <c r="F140" s="8"/>
      <c r="G140" s="37"/>
      <c r="I140" s="165"/>
      <c r="J140" s="69">
        <f>Table12[[#This Row],[Quantity]]*Table12[[#This Row],[Unit cost ]]</f>
        <v>0</v>
      </c>
      <c r="K140" s="69">
        <f>Table12[[#This Row],[Extended cost]]*$O$2</f>
        <v>0</v>
      </c>
      <c r="L140" s="165">
        <f t="shared" si="7"/>
        <v>0</v>
      </c>
    </row>
    <row r="141" spans="2:12" x14ac:dyDescent="0.25">
      <c r="B141" s="315" t="s">
        <v>383</v>
      </c>
      <c r="C141" t="s">
        <v>2228</v>
      </c>
      <c r="D141" t="s">
        <v>642</v>
      </c>
      <c r="E141" s="8"/>
      <c r="F141" s="8"/>
      <c r="G141" s="37"/>
      <c r="I141" s="165"/>
      <c r="J141" s="69">
        <f>Table12[[#This Row],[Quantity]]*Table12[[#This Row],[Unit cost ]]</f>
        <v>0</v>
      </c>
      <c r="K141" s="69">
        <f>Table12[[#This Row],[Extended cost]]*$O$2</f>
        <v>0</v>
      </c>
      <c r="L141" s="165">
        <f t="shared" si="7"/>
        <v>0</v>
      </c>
    </row>
    <row r="142" spans="2:12" x14ac:dyDescent="0.25">
      <c r="B142" s="315" t="s">
        <v>385</v>
      </c>
      <c r="C142" t="s">
        <v>2228</v>
      </c>
      <c r="D142" t="s">
        <v>642</v>
      </c>
      <c r="E142" s="8"/>
      <c r="F142" s="8"/>
      <c r="G142" s="37"/>
      <c r="I142" s="165"/>
      <c r="J142" s="69">
        <f>Table12[[#This Row],[Quantity]]*Table12[[#This Row],[Unit cost ]]</f>
        <v>0</v>
      </c>
      <c r="K142" s="69">
        <f>Table12[[#This Row],[Extended cost]]*$O$2</f>
        <v>0</v>
      </c>
      <c r="L142" s="165">
        <f t="shared" si="7"/>
        <v>0</v>
      </c>
    </row>
    <row r="143" spans="2:12" x14ac:dyDescent="0.25">
      <c r="B143" s="315" t="s">
        <v>388</v>
      </c>
      <c r="C143" t="s">
        <v>2228</v>
      </c>
      <c r="D143" t="s">
        <v>642</v>
      </c>
      <c r="E143" s="8"/>
      <c r="F143" s="8"/>
      <c r="G143" s="37"/>
      <c r="I143" s="165"/>
      <c r="J143" s="69">
        <f>Table12[[#This Row],[Quantity]]*Table12[[#This Row],[Unit cost ]]</f>
        <v>0</v>
      </c>
      <c r="K143" s="69">
        <f>Table12[[#This Row],[Extended cost]]*$O$2</f>
        <v>0</v>
      </c>
      <c r="L143" s="165">
        <f t="shared" si="7"/>
        <v>0</v>
      </c>
    </row>
    <row r="144" spans="2:12" x14ac:dyDescent="0.25">
      <c r="B144" s="315" t="s">
        <v>393</v>
      </c>
      <c r="C144" t="s">
        <v>2228</v>
      </c>
      <c r="D144" t="s">
        <v>642</v>
      </c>
      <c r="E144" s="8"/>
      <c r="F144" s="8"/>
      <c r="G144" s="37"/>
      <c r="I144" s="165"/>
      <c r="J144" s="69">
        <f>Table12[[#This Row],[Quantity]]*Table12[[#This Row],[Unit cost ]]</f>
        <v>0</v>
      </c>
      <c r="K144" s="69">
        <f>Table12[[#This Row],[Extended cost]]*$O$2</f>
        <v>0</v>
      </c>
      <c r="L144" s="165">
        <f t="shared" si="7"/>
        <v>0</v>
      </c>
    </row>
    <row r="145" spans="2:12" x14ac:dyDescent="0.25">
      <c r="B145" s="315" t="s">
        <v>394</v>
      </c>
      <c r="C145" t="s">
        <v>2228</v>
      </c>
      <c r="D145" t="s">
        <v>642</v>
      </c>
      <c r="E145" s="8"/>
      <c r="F145" s="8"/>
      <c r="G145" s="37"/>
      <c r="I145" s="165"/>
      <c r="J145" s="69">
        <f>Table12[[#This Row],[Quantity]]*Table12[[#This Row],[Unit cost ]]</f>
        <v>0</v>
      </c>
      <c r="K145" s="69">
        <f>Table12[[#This Row],[Extended cost]]*$O$2</f>
        <v>0</v>
      </c>
      <c r="L145" s="165">
        <f t="shared" si="7"/>
        <v>0</v>
      </c>
    </row>
    <row r="146" spans="2:12" x14ac:dyDescent="0.25">
      <c r="B146" s="315" t="s">
        <v>2254</v>
      </c>
      <c r="C146" t="s">
        <v>2228</v>
      </c>
      <c r="D146" t="s">
        <v>642</v>
      </c>
      <c r="E146" s="8"/>
      <c r="F146" s="8"/>
      <c r="G146" s="37"/>
      <c r="I146" s="165"/>
      <c r="J146" s="69">
        <f>Table12[[#This Row],[Quantity]]*Table12[[#This Row],[Unit cost ]]</f>
        <v>0</v>
      </c>
      <c r="K146" s="69">
        <f>Table12[[#This Row],[Extended cost]]*$O$2</f>
        <v>0</v>
      </c>
      <c r="L146" s="165">
        <f t="shared" si="7"/>
        <v>0</v>
      </c>
    </row>
    <row r="147" spans="2:12" x14ac:dyDescent="0.25">
      <c r="B147" s="315" t="s">
        <v>396</v>
      </c>
      <c r="C147" t="s">
        <v>2228</v>
      </c>
      <c r="D147" t="s">
        <v>642</v>
      </c>
      <c r="E147" s="8"/>
      <c r="F147" s="8"/>
      <c r="G147" s="37"/>
      <c r="I147" s="165"/>
      <c r="J147" s="69">
        <f>Table12[[#This Row],[Quantity]]*Table12[[#This Row],[Unit cost ]]</f>
        <v>0</v>
      </c>
      <c r="K147" s="69">
        <f>Table12[[#This Row],[Extended cost]]*$O$2</f>
        <v>0</v>
      </c>
      <c r="L147" s="165">
        <f t="shared" si="7"/>
        <v>0</v>
      </c>
    </row>
    <row r="148" spans="2:12" x14ac:dyDescent="0.25">
      <c r="B148" s="315" t="s">
        <v>397</v>
      </c>
      <c r="C148" t="s">
        <v>2228</v>
      </c>
      <c r="D148" t="s">
        <v>642</v>
      </c>
      <c r="E148" s="8"/>
      <c r="F148" s="8"/>
      <c r="G148" s="37"/>
      <c r="I148" s="165"/>
      <c r="J148" s="69">
        <f>Table12[[#This Row],[Quantity]]*Table12[[#This Row],[Unit cost ]]</f>
        <v>0</v>
      </c>
      <c r="K148" s="69">
        <f>Table12[[#This Row],[Extended cost]]*$O$2</f>
        <v>0</v>
      </c>
      <c r="L148" s="165">
        <f t="shared" si="7"/>
        <v>0</v>
      </c>
    </row>
    <row r="149" spans="2:12" x14ac:dyDescent="0.25">
      <c r="B149" s="315" t="s">
        <v>2317</v>
      </c>
      <c r="C149" t="s">
        <v>2228</v>
      </c>
      <c r="D149" t="s">
        <v>642</v>
      </c>
      <c r="E149" s="8"/>
      <c r="F149" s="8"/>
      <c r="G149" s="37"/>
      <c r="I149" s="165"/>
      <c r="J149" s="69">
        <f>Table12[[#This Row],[Quantity]]*Table12[[#This Row],[Unit cost ]]</f>
        <v>0</v>
      </c>
      <c r="K149" s="69">
        <f>Table12[[#This Row],[Extended cost]]*$O$2</f>
        <v>0</v>
      </c>
      <c r="L149" s="165">
        <f t="shared" si="7"/>
        <v>0</v>
      </c>
    </row>
    <row r="150" spans="2:12" x14ac:dyDescent="0.25">
      <c r="B150" s="315" t="s">
        <v>2318</v>
      </c>
      <c r="C150" t="s">
        <v>2228</v>
      </c>
      <c r="D150" t="s">
        <v>642</v>
      </c>
      <c r="E150" s="8"/>
      <c r="F150" s="8"/>
      <c r="G150" s="37"/>
      <c r="I150" s="165"/>
      <c r="J150" s="69">
        <f>Table12[[#This Row],[Quantity]]*Table12[[#This Row],[Unit cost ]]</f>
        <v>0</v>
      </c>
      <c r="K150" s="69">
        <f>Table12[[#This Row],[Extended cost]]*$O$2</f>
        <v>0</v>
      </c>
      <c r="L150" s="165">
        <f t="shared" si="7"/>
        <v>0</v>
      </c>
    </row>
    <row r="151" spans="2:12" x14ac:dyDescent="0.25">
      <c r="B151" s="315" t="s">
        <v>2325</v>
      </c>
      <c r="C151" t="s">
        <v>2228</v>
      </c>
      <c r="D151" t="s">
        <v>642</v>
      </c>
      <c r="E151" s="8"/>
      <c r="F151" s="8"/>
      <c r="G151" s="37"/>
      <c r="I151" s="165"/>
      <c r="J151" s="69">
        <f>Table12[[#This Row],[Quantity]]*Table12[[#This Row],[Unit cost ]]</f>
        <v>0</v>
      </c>
      <c r="K151" s="69">
        <f>Table12[[#This Row],[Extended cost]]*$O$2</f>
        <v>0</v>
      </c>
      <c r="L151" s="165">
        <f t="shared" si="7"/>
        <v>0</v>
      </c>
    </row>
    <row r="152" spans="2:12" x14ac:dyDescent="0.25">
      <c r="B152" s="315" t="s">
        <v>2326</v>
      </c>
      <c r="C152" t="s">
        <v>2228</v>
      </c>
      <c r="D152" t="s">
        <v>642</v>
      </c>
      <c r="E152" s="8"/>
      <c r="F152" s="8"/>
      <c r="G152" s="37"/>
      <c r="I152" s="165"/>
      <c r="J152" s="69">
        <f>Table12[[#This Row],[Quantity]]*Table12[[#This Row],[Unit cost ]]</f>
        <v>0</v>
      </c>
      <c r="K152" s="69">
        <f>Table12[[#This Row],[Extended cost]]*$O$2</f>
        <v>0</v>
      </c>
      <c r="L152" s="165">
        <f t="shared" si="7"/>
        <v>0</v>
      </c>
    </row>
    <row r="153" spans="2:12" x14ac:dyDescent="0.25">
      <c r="B153" s="315" t="s">
        <v>2327</v>
      </c>
      <c r="C153" t="s">
        <v>2228</v>
      </c>
      <c r="D153" t="s">
        <v>642</v>
      </c>
      <c r="E153" s="8"/>
      <c r="F153" s="8"/>
      <c r="G153" s="37"/>
      <c r="I153" s="165"/>
      <c r="J153" s="69">
        <f>Table12[[#This Row],[Quantity]]*Table12[[#This Row],[Unit cost ]]</f>
        <v>0</v>
      </c>
      <c r="K153" s="69">
        <f>Table12[[#This Row],[Extended cost]]*$O$2</f>
        <v>0</v>
      </c>
      <c r="L153" s="165">
        <f t="shared" si="7"/>
        <v>0</v>
      </c>
    </row>
    <row r="154" spans="2:12" x14ac:dyDescent="0.25">
      <c r="B154" s="315" t="s">
        <v>2379</v>
      </c>
      <c r="C154" t="s">
        <v>2228</v>
      </c>
      <c r="D154" t="s">
        <v>642</v>
      </c>
      <c r="E154" s="8"/>
      <c r="F154" s="8"/>
      <c r="G154" s="37"/>
      <c r="I154" s="165"/>
      <c r="J154" s="69">
        <f>Table12[[#This Row],[Quantity]]*Table12[[#This Row],[Unit cost ]]</f>
        <v>0</v>
      </c>
      <c r="K154" s="69">
        <f>Table12[[#This Row],[Extended cost]]*$O$2</f>
        <v>0</v>
      </c>
      <c r="L154" s="165">
        <f t="shared" si="7"/>
        <v>0</v>
      </c>
    </row>
    <row r="155" spans="2:12" x14ac:dyDescent="0.25">
      <c r="B155" s="315" t="s">
        <v>2380</v>
      </c>
      <c r="C155" t="s">
        <v>2228</v>
      </c>
      <c r="D155" t="s">
        <v>642</v>
      </c>
      <c r="E155" s="8"/>
      <c r="F155" s="8"/>
      <c r="G155" s="37"/>
      <c r="I155" s="165"/>
      <c r="J155" s="69">
        <f>Table12[[#This Row],[Quantity]]*Table12[[#This Row],[Unit cost ]]</f>
        <v>0</v>
      </c>
      <c r="K155" s="69">
        <f>Table12[[#This Row],[Extended cost]]*$O$2</f>
        <v>0</v>
      </c>
      <c r="L155" s="165">
        <f t="shared" si="7"/>
        <v>0</v>
      </c>
    </row>
    <row r="156" spans="2:12" x14ac:dyDescent="0.25">
      <c r="B156" s="315" t="s">
        <v>2381</v>
      </c>
      <c r="C156" t="s">
        <v>2228</v>
      </c>
      <c r="D156" t="s">
        <v>642</v>
      </c>
      <c r="E156" s="8"/>
      <c r="F156" s="8"/>
      <c r="G156" s="37"/>
      <c r="I156" s="165"/>
      <c r="J156" s="69">
        <f>Table12[[#This Row],[Quantity]]*Table12[[#This Row],[Unit cost ]]</f>
        <v>0</v>
      </c>
      <c r="K156" s="69">
        <f>Table12[[#This Row],[Extended cost]]*$O$2</f>
        <v>0</v>
      </c>
      <c r="L156" s="165">
        <f t="shared" si="7"/>
        <v>0</v>
      </c>
    </row>
    <row r="157" spans="2:12" x14ac:dyDescent="0.25">
      <c r="B157" s="315" t="s">
        <v>2382</v>
      </c>
      <c r="C157" t="s">
        <v>2228</v>
      </c>
      <c r="D157" t="s">
        <v>642</v>
      </c>
      <c r="E157" s="8"/>
      <c r="F157" s="8"/>
      <c r="G157" s="37"/>
      <c r="I157" s="165"/>
      <c r="J157" s="69">
        <f>Table12[[#This Row],[Quantity]]*Table12[[#This Row],[Unit cost ]]</f>
        <v>0</v>
      </c>
      <c r="K157" s="69">
        <f>Table12[[#This Row],[Extended cost]]*$O$2</f>
        <v>0</v>
      </c>
      <c r="L157" s="165">
        <f t="shared" si="7"/>
        <v>0</v>
      </c>
    </row>
    <row r="158" spans="2:12" x14ac:dyDescent="0.25">
      <c r="B158" s="315" t="s">
        <v>2383</v>
      </c>
      <c r="C158" t="s">
        <v>2228</v>
      </c>
      <c r="D158" t="s">
        <v>642</v>
      </c>
      <c r="E158" s="8"/>
      <c r="F158" s="8"/>
      <c r="G158" s="37"/>
      <c r="I158" s="165"/>
      <c r="J158" s="69">
        <f>Table12[[#This Row],[Quantity]]*Table12[[#This Row],[Unit cost ]]</f>
        <v>0</v>
      </c>
      <c r="K158" s="69">
        <f>Table12[[#This Row],[Extended cost]]*$O$2</f>
        <v>0</v>
      </c>
      <c r="L158" s="165">
        <f t="shared" si="7"/>
        <v>0</v>
      </c>
    </row>
    <row r="159" spans="2:12" x14ac:dyDescent="0.25">
      <c r="B159" s="315" t="s">
        <v>2384</v>
      </c>
      <c r="C159" t="s">
        <v>2228</v>
      </c>
      <c r="D159" t="s">
        <v>642</v>
      </c>
      <c r="E159" s="8"/>
      <c r="F159" s="8"/>
      <c r="G159" s="37"/>
      <c r="I159" s="165"/>
      <c r="J159" s="69">
        <f>Table12[[#This Row],[Quantity]]*Table12[[#This Row],[Unit cost ]]</f>
        <v>0</v>
      </c>
      <c r="K159" s="69">
        <f>Table12[[#This Row],[Extended cost]]*$O$2</f>
        <v>0</v>
      </c>
      <c r="L159" s="165">
        <f t="shared" si="7"/>
        <v>0</v>
      </c>
    </row>
    <row r="160" spans="2:12" x14ac:dyDescent="0.25">
      <c r="B160" s="315" t="s">
        <v>399</v>
      </c>
      <c r="C160" t="s">
        <v>2228</v>
      </c>
      <c r="D160" t="s">
        <v>642</v>
      </c>
      <c r="E160" s="8"/>
      <c r="F160" s="8"/>
      <c r="G160" s="37"/>
      <c r="I160" s="165"/>
      <c r="J160" s="69">
        <f>Table12[[#This Row],[Quantity]]*Table12[[#This Row],[Unit cost ]]</f>
        <v>0</v>
      </c>
      <c r="K160" s="69">
        <f>Table12[[#This Row],[Extended cost]]*$O$2</f>
        <v>0</v>
      </c>
      <c r="L160" s="165">
        <f t="shared" si="7"/>
        <v>0</v>
      </c>
    </row>
    <row r="161" spans="2:12" x14ac:dyDescent="0.25">
      <c r="B161" s="315" t="s">
        <v>402</v>
      </c>
      <c r="C161" t="s">
        <v>2228</v>
      </c>
      <c r="D161" t="s">
        <v>642</v>
      </c>
      <c r="E161" s="8"/>
      <c r="F161" s="8"/>
      <c r="G161" s="37"/>
      <c r="I161" s="165"/>
      <c r="J161" s="69">
        <f>Table12[[#This Row],[Quantity]]*Table12[[#This Row],[Unit cost ]]</f>
        <v>0</v>
      </c>
      <c r="K161" s="69">
        <f>Table12[[#This Row],[Extended cost]]*$O$2</f>
        <v>0</v>
      </c>
      <c r="L161" s="165">
        <f t="shared" si="7"/>
        <v>0</v>
      </c>
    </row>
    <row r="162" spans="2:12" x14ac:dyDescent="0.25">
      <c r="B162" s="315" t="s">
        <v>405</v>
      </c>
      <c r="C162" t="s">
        <v>2228</v>
      </c>
      <c r="D162" t="s">
        <v>642</v>
      </c>
      <c r="E162" s="8"/>
      <c r="F162" s="8"/>
      <c r="G162" s="37"/>
      <c r="I162" s="165"/>
      <c r="J162" s="69">
        <f>Table12[[#This Row],[Quantity]]*Table12[[#This Row],[Unit cost ]]</f>
        <v>0</v>
      </c>
      <c r="K162" s="69">
        <f>Table12[[#This Row],[Extended cost]]*$O$2</f>
        <v>0</v>
      </c>
      <c r="L162" s="165">
        <f t="shared" si="7"/>
        <v>0</v>
      </c>
    </row>
    <row r="163" spans="2:12" x14ac:dyDescent="0.25">
      <c r="B163" s="315" t="s">
        <v>408</v>
      </c>
      <c r="C163" t="s">
        <v>2228</v>
      </c>
      <c r="D163" t="s">
        <v>642</v>
      </c>
      <c r="E163" s="8"/>
      <c r="F163" s="8"/>
      <c r="G163" s="37"/>
      <c r="I163" s="165"/>
      <c r="J163" s="69">
        <f>Table12[[#This Row],[Quantity]]*Table12[[#This Row],[Unit cost ]]</f>
        <v>0</v>
      </c>
      <c r="K163" s="69">
        <f>Table12[[#This Row],[Extended cost]]*$O$2</f>
        <v>0</v>
      </c>
      <c r="L163" s="165">
        <f t="shared" si="7"/>
        <v>0</v>
      </c>
    </row>
    <row r="164" spans="2:12" x14ac:dyDescent="0.25">
      <c r="B164" s="315" t="s">
        <v>410</v>
      </c>
      <c r="C164" t="s">
        <v>2228</v>
      </c>
      <c r="D164" t="s">
        <v>642</v>
      </c>
      <c r="E164" s="8"/>
      <c r="F164" s="8"/>
      <c r="G164" s="37"/>
      <c r="I164" s="165"/>
      <c r="J164" s="69">
        <f>Table12[[#This Row],[Quantity]]*Table12[[#This Row],[Unit cost ]]</f>
        <v>0</v>
      </c>
      <c r="K164" s="69">
        <f>Table12[[#This Row],[Extended cost]]*$O$2</f>
        <v>0</v>
      </c>
      <c r="L164" s="165">
        <f t="shared" si="7"/>
        <v>0</v>
      </c>
    </row>
    <row r="165" spans="2:12" x14ac:dyDescent="0.25">
      <c r="B165" s="315" t="s">
        <v>412</v>
      </c>
      <c r="C165" t="s">
        <v>2228</v>
      </c>
      <c r="D165" t="s">
        <v>642</v>
      </c>
      <c r="E165" s="8"/>
      <c r="F165" s="8"/>
      <c r="G165" s="37"/>
      <c r="I165" s="165"/>
      <c r="J165" s="69">
        <f>Table12[[#This Row],[Quantity]]*Table12[[#This Row],[Unit cost ]]</f>
        <v>0</v>
      </c>
      <c r="K165" s="69">
        <f>Table12[[#This Row],[Extended cost]]*$O$2</f>
        <v>0</v>
      </c>
      <c r="L165" s="165">
        <f t="shared" si="7"/>
        <v>0</v>
      </c>
    </row>
    <row r="166" spans="2:12" x14ac:dyDescent="0.25">
      <c r="B166" s="315" t="s">
        <v>2385</v>
      </c>
      <c r="C166" t="s">
        <v>2228</v>
      </c>
      <c r="D166" t="s">
        <v>642</v>
      </c>
      <c r="E166" s="8"/>
      <c r="F166" s="8"/>
      <c r="G166" s="37"/>
      <c r="I166" s="165"/>
      <c r="J166" s="69">
        <f>Table12[[#This Row],[Quantity]]*Table12[[#This Row],[Unit cost ]]</f>
        <v>0</v>
      </c>
      <c r="K166" s="69">
        <f>Table12[[#This Row],[Extended cost]]*$O$2</f>
        <v>0</v>
      </c>
      <c r="L166" s="165">
        <f t="shared" si="7"/>
        <v>0</v>
      </c>
    </row>
    <row r="167" spans="2:12" x14ac:dyDescent="0.25">
      <c r="B167" s="315" t="s">
        <v>2386</v>
      </c>
      <c r="C167" t="s">
        <v>2228</v>
      </c>
      <c r="D167" t="s">
        <v>642</v>
      </c>
      <c r="E167" s="8"/>
      <c r="F167" s="8"/>
      <c r="G167" s="37"/>
      <c r="I167" s="165"/>
      <c r="J167" s="69">
        <f>Table12[[#This Row],[Quantity]]*Table12[[#This Row],[Unit cost ]]</f>
        <v>0</v>
      </c>
      <c r="K167" s="69">
        <f>Table12[[#This Row],[Extended cost]]*$O$2</f>
        <v>0</v>
      </c>
      <c r="L167" s="165">
        <f t="shared" si="7"/>
        <v>0</v>
      </c>
    </row>
    <row r="168" spans="2:12" x14ac:dyDescent="0.25">
      <c r="B168" s="315" t="s">
        <v>2387</v>
      </c>
      <c r="C168" t="s">
        <v>2228</v>
      </c>
      <c r="D168" t="s">
        <v>642</v>
      </c>
      <c r="E168" s="8"/>
      <c r="F168" s="8"/>
      <c r="G168" s="37"/>
      <c r="I168" s="165"/>
      <c r="J168" s="69">
        <f>Table12[[#This Row],[Quantity]]*Table12[[#This Row],[Unit cost ]]</f>
        <v>0</v>
      </c>
      <c r="K168" s="69">
        <f>Table12[[#This Row],[Extended cost]]*$O$2</f>
        <v>0</v>
      </c>
      <c r="L168" s="165">
        <f t="shared" si="7"/>
        <v>0</v>
      </c>
    </row>
    <row r="169" spans="2:12" x14ac:dyDescent="0.25">
      <c r="B169" s="315" t="s">
        <v>2388</v>
      </c>
      <c r="C169" t="s">
        <v>2228</v>
      </c>
      <c r="D169" t="s">
        <v>642</v>
      </c>
      <c r="E169" s="8"/>
      <c r="F169" s="8"/>
      <c r="G169" s="37"/>
      <c r="I169" s="165"/>
      <c r="J169" s="69">
        <f>Table12[[#This Row],[Quantity]]*Table12[[#This Row],[Unit cost ]]</f>
        <v>0</v>
      </c>
      <c r="K169" s="69">
        <f>Table12[[#This Row],[Extended cost]]*$O$2</f>
        <v>0</v>
      </c>
      <c r="L169" s="165">
        <f t="shared" ref="L169:L201" si="8">H169*I169</f>
        <v>0</v>
      </c>
    </row>
    <row r="170" spans="2:12" x14ac:dyDescent="0.25">
      <c r="B170" s="315" t="s">
        <v>2389</v>
      </c>
      <c r="C170" t="s">
        <v>2228</v>
      </c>
      <c r="D170" t="s">
        <v>642</v>
      </c>
      <c r="E170" s="8"/>
      <c r="F170" s="8"/>
      <c r="G170" s="37"/>
      <c r="I170" s="165"/>
      <c r="J170" s="69">
        <f>Table12[[#This Row],[Quantity]]*Table12[[#This Row],[Unit cost ]]</f>
        <v>0</v>
      </c>
      <c r="K170" s="69">
        <f>Table12[[#This Row],[Extended cost]]*$O$2</f>
        <v>0</v>
      </c>
      <c r="L170" s="165">
        <f t="shared" si="8"/>
        <v>0</v>
      </c>
    </row>
    <row r="171" spans="2:12" x14ac:dyDescent="0.25">
      <c r="B171" s="315" t="s">
        <v>2390</v>
      </c>
      <c r="C171" t="s">
        <v>2228</v>
      </c>
      <c r="D171" t="s">
        <v>642</v>
      </c>
      <c r="E171" s="8"/>
      <c r="F171" s="8"/>
      <c r="G171" s="386"/>
      <c r="I171" s="165"/>
      <c r="J171" s="388">
        <f>Table12[[#This Row],[Quantity]]*Table12[[#This Row],[Unit cost ]]</f>
        <v>0</v>
      </c>
      <c r="K171" s="388">
        <f>Table12[[#This Row],[Extended cost]]*$O$2</f>
        <v>0</v>
      </c>
      <c r="L171" s="165">
        <f>H171*I171</f>
        <v>0</v>
      </c>
    </row>
    <row r="172" spans="2:12" x14ac:dyDescent="0.25">
      <c r="B172" s="315" t="s">
        <v>415</v>
      </c>
      <c r="C172" t="s">
        <v>2228</v>
      </c>
      <c r="D172" t="s">
        <v>642</v>
      </c>
      <c r="E172" s="8"/>
      <c r="F172" s="8"/>
      <c r="G172" s="37"/>
      <c r="I172" s="165"/>
      <c r="J172" s="69">
        <f>Table12[[#This Row],[Quantity]]*Table12[[#This Row],[Unit cost ]]</f>
        <v>0</v>
      </c>
      <c r="K172" s="69">
        <f>Table12[[#This Row],[Extended cost]]*$O$2</f>
        <v>0</v>
      </c>
      <c r="L172" s="165">
        <f t="shared" si="8"/>
        <v>0</v>
      </c>
    </row>
    <row r="173" spans="2:12" x14ac:dyDescent="0.25">
      <c r="B173" s="315" t="s">
        <v>416</v>
      </c>
      <c r="C173" t="s">
        <v>2228</v>
      </c>
      <c r="D173" t="s">
        <v>642</v>
      </c>
      <c r="E173" s="8"/>
      <c r="F173" s="8"/>
      <c r="G173" s="37"/>
      <c r="I173" s="165"/>
      <c r="J173" s="69">
        <f>Table12[[#This Row],[Quantity]]*Table12[[#This Row],[Unit cost ]]</f>
        <v>0</v>
      </c>
      <c r="K173" s="69">
        <f>Table12[[#This Row],[Extended cost]]*$O$2</f>
        <v>0</v>
      </c>
      <c r="L173" s="165">
        <f t="shared" si="8"/>
        <v>0</v>
      </c>
    </row>
    <row r="174" spans="2:12" x14ac:dyDescent="0.25">
      <c r="B174" s="315" t="s">
        <v>418</v>
      </c>
      <c r="C174" t="s">
        <v>2228</v>
      </c>
      <c r="D174" t="s">
        <v>642</v>
      </c>
      <c r="E174" s="8"/>
      <c r="F174" s="8"/>
      <c r="G174" s="37"/>
      <c r="I174" s="165"/>
      <c r="J174" s="69">
        <f>Table12[[#This Row],[Quantity]]*Table12[[#This Row],[Unit cost ]]</f>
        <v>0</v>
      </c>
      <c r="K174" s="69">
        <f>Table12[[#This Row],[Extended cost]]*$O$2</f>
        <v>0</v>
      </c>
      <c r="L174" s="165">
        <f t="shared" si="8"/>
        <v>0</v>
      </c>
    </row>
    <row r="175" spans="2:12" x14ac:dyDescent="0.25">
      <c r="B175" s="315" t="s">
        <v>428</v>
      </c>
      <c r="C175" t="s">
        <v>2228</v>
      </c>
      <c r="D175" t="s">
        <v>642</v>
      </c>
      <c r="E175" s="8"/>
      <c r="F175" s="8"/>
      <c r="G175" s="37"/>
      <c r="I175" s="165"/>
      <c r="J175" s="69">
        <f>Table12[[#This Row],[Quantity]]*Table12[[#This Row],[Unit cost ]]</f>
        <v>0</v>
      </c>
      <c r="K175" s="69">
        <f>Table12[[#This Row],[Extended cost]]*$O$2</f>
        <v>0</v>
      </c>
      <c r="L175" s="165">
        <f t="shared" si="8"/>
        <v>0</v>
      </c>
    </row>
    <row r="176" spans="2:12" x14ac:dyDescent="0.25">
      <c r="B176" s="315" t="s">
        <v>430</v>
      </c>
      <c r="C176" t="s">
        <v>2228</v>
      </c>
      <c r="D176" t="s">
        <v>642</v>
      </c>
      <c r="E176" s="8"/>
      <c r="F176" s="8"/>
      <c r="G176" s="37"/>
      <c r="I176" s="165"/>
      <c r="J176" s="69">
        <f>Table12[[#This Row],[Quantity]]*Table12[[#This Row],[Unit cost ]]</f>
        <v>0</v>
      </c>
      <c r="K176" s="69">
        <f>Table12[[#This Row],[Extended cost]]*$O$2</f>
        <v>0</v>
      </c>
      <c r="L176" s="165">
        <f t="shared" si="8"/>
        <v>0</v>
      </c>
    </row>
    <row r="177" spans="2:12" x14ac:dyDescent="0.25">
      <c r="B177" s="315" t="s">
        <v>432</v>
      </c>
      <c r="C177" t="s">
        <v>2228</v>
      </c>
      <c r="D177" t="s">
        <v>642</v>
      </c>
      <c r="E177" s="8"/>
      <c r="F177" s="8"/>
      <c r="G177" s="37"/>
      <c r="I177" s="165"/>
      <c r="J177" s="69">
        <f>Table12[[#This Row],[Quantity]]*Table12[[#This Row],[Unit cost ]]</f>
        <v>0</v>
      </c>
      <c r="K177" s="69">
        <f>Table12[[#This Row],[Extended cost]]*$O$2</f>
        <v>0</v>
      </c>
      <c r="L177" s="165">
        <f t="shared" si="8"/>
        <v>0</v>
      </c>
    </row>
    <row r="178" spans="2:12" x14ac:dyDescent="0.25">
      <c r="B178" s="315" t="s">
        <v>2391</v>
      </c>
      <c r="C178" t="s">
        <v>2228</v>
      </c>
      <c r="D178" t="s">
        <v>642</v>
      </c>
      <c r="E178" s="8"/>
      <c r="F178" s="8"/>
      <c r="G178" s="37"/>
      <c r="I178" s="165"/>
      <c r="J178" s="69">
        <f>Table12[[#This Row],[Quantity]]*Table12[[#This Row],[Unit cost ]]</f>
        <v>0</v>
      </c>
      <c r="K178" s="69">
        <f>Table12[[#This Row],[Extended cost]]*$O$2</f>
        <v>0</v>
      </c>
      <c r="L178" s="165">
        <f t="shared" si="8"/>
        <v>0</v>
      </c>
    </row>
    <row r="179" spans="2:12" x14ac:dyDescent="0.25">
      <c r="B179" s="315" t="s">
        <v>2392</v>
      </c>
      <c r="C179" t="s">
        <v>2228</v>
      </c>
      <c r="D179" t="s">
        <v>642</v>
      </c>
      <c r="E179" s="8"/>
      <c r="F179" s="8"/>
      <c r="G179" s="37"/>
      <c r="I179" s="165"/>
      <c r="J179" s="69">
        <f>Table12[[#This Row],[Quantity]]*Table12[[#This Row],[Unit cost ]]</f>
        <v>0</v>
      </c>
      <c r="K179" s="69">
        <f>Table12[[#This Row],[Extended cost]]*$O$2</f>
        <v>0</v>
      </c>
      <c r="L179" s="165">
        <f t="shared" si="8"/>
        <v>0</v>
      </c>
    </row>
    <row r="180" spans="2:12" x14ac:dyDescent="0.25">
      <c r="B180" s="315" t="s">
        <v>2393</v>
      </c>
      <c r="C180" t="s">
        <v>2228</v>
      </c>
      <c r="D180" t="s">
        <v>642</v>
      </c>
      <c r="E180" s="8"/>
      <c r="F180" s="8"/>
      <c r="G180" s="37"/>
      <c r="I180" s="165"/>
      <c r="J180" s="69">
        <f>Table12[[#This Row],[Quantity]]*Table12[[#This Row],[Unit cost ]]</f>
        <v>0</v>
      </c>
      <c r="K180" s="69">
        <f>Table12[[#This Row],[Extended cost]]*$O$2</f>
        <v>0</v>
      </c>
      <c r="L180" s="165">
        <f t="shared" si="8"/>
        <v>0</v>
      </c>
    </row>
    <row r="181" spans="2:12" x14ac:dyDescent="0.25">
      <c r="B181" s="315" t="s">
        <v>435</v>
      </c>
      <c r="C181" t="s">
        <v>2228</v>
      </c>
      <c r="D181" t="s">
        <v>642</v>
      </c>
      <c r="E181" s="8"/>
      <c r="F181" s="8"/>
      <c r="G181" s="37"/>
      <c r="I181" s="165"/>
      <c r="J181" s="69">
        <f>Table12[[#This Row],[Quantity]]*Table12[[#This Row],[Unit cost ]]</f>
        <v>0</v>
      </c>
      <c r="K181" s="69">
        <f>Table12[[#This Row],[Extended cost]]*$O$2</f>
        <v>0</v>
      </c>
      <c r="L181" s="165">
        <f t="shared" si="8"/>
        <v>0</v>
      </c>
    </row>
    <row r="182" spans="2:12" x14ac:dyDescent="0.25">
      <c r="B182" s="315" t="s">
        <v>449</v>
      </c>
      <c r="C182" t="s">
        <v>2228</v>
      </c>
      <c r="D182" t="s">
        <v>642</v>
      </c>
      <c r="E182" s="8"/>
      <c r="F182" s="8"/>
      <c r="G182" s="37"/>
      <c r="I182" s="165"/>
      <c r="J182" s="69">
        <f>Table12[[#This Row],[Quantity]]*Table12[[#This Row],[Unit cost ]]</f>
        <v>0</v>
      </c>
      <c r="K182" s="69">
        <f>Table12[[#This Row],[Extended cost]]*$O$2</f>
        <v>0</v>
      </c>
      <c r="L182" s="165">
        <f t="shared" si="8"/>
        <v>0</v>
      </c>
    </row>
    <row r="183" spans="2:12" x14ac:dyDescent="0.25">
      <c r="B183" s="315" t="s">
        <v>450</v>
      </c>
      <c r="C183" t="s">
        <v>2228</v>
      </c>
      <c r="D183" t="s">
        <v>642</v>
      </c>
      <c r="E183" s="8"/>
      <c r="F183" s="8"/>
      <c r="G183" s="37"/>
      <c r="I183" s="165"/>
      <c r="J183" s="69">
        <f>Table12[[#This Row],[Quantity]]*Table12[[#This Row],[Unit cost ]]</f>
        <v>0</v>
      </c>
      <c r="K183" s="69">
        <f>Table12[[#This Row],[Extended cost]]*$O$2</f>
        <v>0</v>
      </c>
      <c r="L183" s="165">
        <f t="shared" si="8"/>
        <v>0</v>
      </c>
    </row>
    <row r="184" spans="2:12" x14ac:dyDescent="0.25">
      <c r="B184" s="315" t="s">
        <v>451</v>
      </c>
      <c r="C184" t="s">
        <v>2228</v>
      </c>
      <c r="D184" t="s">
        <v>642</v>
      </c>
      <c r="E184" s="8"/>
      <c r="F184" s="8"/>
      <c r="G184" s="37"/>
      <c r="I184" s="165"/>
      <c r="J184" s="69">
        <f>Table12[[#This Row],[Quantity]]*Table12[[#This Row],[Unit cost ]]</f>
        <v>0</v>
      </c>
      <c r="K184" s="69">
        <f>Table12[[#This Row],[Extended cost]]*$O$2</f>
        <v>0</v>
      </c>
      <c r="L184" s="165">
        <f t="shared" si="8"/>
        <v>0</v>
      </c>
    </row>
    <row r="185" spans="2:12" x14ac:dyDescent="0.25">
      <c r="B185" s="315" t="s">
        <v>453</v>
      </c>
      <c r="C185" t="s">
        <v>2228</v>
      </c>
      <c r="D185" t="s">
        <v>642</v>
      </c>
      <c r="E185" s="8"/>
      <c r="F185" s="8"/>
      <c r="G185" s="37"/>
      <c r="I185" s="165"/>
      <c r="J185" s="69">
        <f>Table12[[#This Row],[Quantity]]*Table12[[#This Row],[Unit cost ]]</f>
        <v>0</v>
      </c>
      <c r="K185" s="69">
        <f>Table12[[#This Row],[Extended cost]]*$O$2</f>
        <v>0</v>
      </c>
      <c r="L185" s="165">
        <f t="shared" si="8"/>
        <v>0</v>
      </c>
    </row>
    <row r="186" spans="2:12" x14ac:dyDescent="0.25">
      <c r="B186" s="315" t="s">
        <v>455</v>
      </c>
      <c r="C186" t="s">
        <v>2228</v>
      </c>
      <c r="D186" t="s">
        <v>642</v>
      </c>
      <c r="E186" s="8"/>
      <c r="F186" s="8"/>
      <c r="G186" s="37"/>
      <c r="I186" s="165"/>
      <c r="J186" s="69">
        <f>Table12[[#This Row],[Quantity]]*Table12[[#This Row],[Unit cost ]]</f>
        <v>0</v>
      </c>
      <c r="K186" s="69">
        <f>Table12[[#This Row],[Extended cost]]*$O$2</f>
        <v>0</v>
      </c>
      <c r="L186" s="165">
        <f t="shared" si="8"/>
        <v>0</v>
      </c>
    </row>
    <row r="187" spans="2:12" x14ac:dyDescent="0.25">
      <c r="B187" s="315" t="s">
        <v>456</v>
      </c>
      <c r="C187" t="s">
        <v>2228</v>
      </c>
      <c r="D187" t="s">
        <v>642</v>
      </c>
      <c r="E187" s="8"/>
      <c r="F187" s="8"/>
      <c r="G187" s="37"/>
      <c r="I187" s="165"/>
      <c r="J187" s="69">
        <f>Table12[[#This Row],[Quantity]]*Table12[[#This Row],[Unit cost ]]</f>
        <v>0</v>
      </c>
      <c r="K187" s="69">
        <f>Table12[[#This Row],[Extended cost]]*$O$2</f>
        <v>0</v>
      </c>
      <c r="L187" s="165">
        <f t="shared" si="8"/>
        <v>0</v>
      </c>
    </row>
    <row r="188" spans="2:12" x14ac:dyDescent="0.25">
      <c r="B188" s="315" t="s">
        <v>459</v>
      </c>
      <c r="C188" t="s">
        <v>2228</v>
      </c>
      <c r="D188" t="s">
        <v>642</v>
      </c>
      <c r="E188" s="8"/>
      <c r="F188" s="8"/>
      <c r="G188" s="37"/>
      <c r="I188" s="165"/>
      <c r="J188" s="69">
        <f>Table12[[#This Row],[Quantity]]*Table12[[#This Row],[Unit cost ]]</f>
        <v>0</v>
      </c>
      <c r="K188" s="69">
        <f>Table12[[#This Row],[Extended cost]]*$O$2</f>
        <v>0</v>
      </c>
      <c r="L188" s="165">
        <f t="shared" si="8"/>
        <v>0</v>
      </c>
    </row>
    <row r="189" spans="2:12" x14ac:dyDescent="0.25">
      <c r="B189" s="315" t="s">
        <v>460</v>
      </c>
      <c r="C189" t="s">
        <v>2228</v>
      </c>
      <c r="D189" t="s">
        <v>642</v>
      </c>
      <c r="E189" s="8"/>
      <c r="F189" s="8"/>
      <c r="G189" s="37"/>
      <c r="I189" s="165"/>
      <c r="J189" s="69">
        <f>Table12[[#This Row],[Quantity]]*Table12[[#This Row],[Unit cost ]]</f>
        <v>0</v>
      </c>
      <c r="K189" s="69">
        <f>Table12[[#This Row],[Extended cost]]*$O$2</f>
        <v>0</v>
      </c>
      <c r="L189" s="165">
        <f t="shared" si="8"/>
        <v>0</v>
      </c>
    </row>
    <row r="190" spans="2:12" x14ac:dyDescent="0.25">
      <c r="B190" s="315" t="s">
        <v>461</v>
      </c>
      <c r="C190" t="s">
        <v>2228</v>
      </c>
      <c r="D190" t="s">
        <v>642</v>
      </c>
      <c r="E190" s="8"/>
      <c r="F190" s="8"/>
      <c r="G190" s="37"/>
      <c r="I190" s="165"/>
      <c r="J190" s="69">
        <f>Table12[[#This Row],[Quantity]]*Table12[[#This Row],[Unit cost ]]</f>
        <v>0</v>
      </c>
      <c r="K190" s="69">
        <f>Table12[[#This Row],[Extended cost]]*$O$2</f>
        <v>0</v>
      </c>
      <c r="L190" s="165">
        <f t="shared" si="8"/>
        <v>0</v>
      </c>
    </row>
    <row r="191" spans="2:12" x14ac:dyDescent="0.25">
      <c r="B191" s="315" t="s">
        <v>467</v>
      </c>
      <c r="C191" t="s">
        <v>2228</v>
      </c>
      <c r="D191" t="s">
        <v>642</v>
      </c>
      <c r="E191" s="8"/>
      <c r="F191" s="8"/>
      <c r="G191" s="37"/>
      <c r="I191" s="165"/>
      <c r="J191" s="69">
        <f>Table12[[#This Row],[Quantity]]*Table12[[#This Row],[Unit cost ]]</f>
        <v>0</v>
      </c>
      <c r="K191" s="69">
        <f>Table12[[#This Row],[Extended cost]]*$O$2</f>
        <v>0</v>
      </c>
      <c r="L191" s="165">
        <f t="shared" si="8"/>
        <v>0</v>
      </c>
    </row>
    <row r="192" spans="2:12" x14ac:dyDescent="0.25">
      <c r="B192" s="315" t="s">
        <v>2373</v>
      </c>
      <c r="C192" t="s">
        <v>2228</v>
      </c>
      <c r="D192" t="s">
        <v>642</v>
      </c>
      <c r="E192" s="8"/>
      <c r="F192" s="8"/>
      <c r="G192" s="37"/>
      <c r="I192" s="165"/>
      <c r="J192" s="69">
        <f>Table12[[#This Row],[Quantity]]*Table12[[#This Row],[Unit cost ]]</f>
        <v>0</v>
      </c>
      <c r="K192" s="69">
        <f>Table12[[#This Row],[Extended cost]]*$O$2</f>
        <v>0</v>
      </c>
      <c r="L192" s="165">
        <f t="shared" si="8"/>
        <v>0</v>
      </c>
    </row>
    <row r="193" spans="2:12" x14ac:dyDescent="0.25">
      <c r="B193" s="315" t="s">
        <v>2374</v>
      </c>
      <c r="C193" t="s">
        <v>2228</v>
      </c>
      <c r="D193" t="s">
        <v>642</v>
      </c>
      <c r="E193" s="8"/>
      <c r="F193" s="8"/>
      <c r="G193" s="37"/>
      <c r="I193" s="165"/>
      <c r="J193" s="69">
        <f>Table12[[#This Row],[Quantity]]*Table12[[#This Row],[Unit cost ]]</f>
        <v>0</v>
      </c>
      <c r="K193" s="69">
        <f>Table12[[#This Row],[Extended cost]]*$O$2</f>
        <v>0</v>
      </c>
      <c r="L193" s="165">
        <f t="shared" si="8"/>
        <v>0</v>
      </c>
    </row>
    <row r="194" spans="2:12" x14ac:dyDescent="0.25">
      <c r="B194" s="315" t="s">
        <v>471</v>
      </c>
      <c r="C194" t="s">
        <v>2228</v>
      </c>
      <c r="D194" t="s">
        <v>642</v>
      </c>
      <c r="E194" s="8"/>
      <c r="F194" s="8"/>
      <c r="G194" s="37"/>
      <c r="I194" s="165"/>
      <c r="J194" s="69">
        <f>Table12[[#This Row],[Quantity]]*Table12[[#This Row],[Unit cost ]]</f>
        <v>0</v>
      </c>
      <c r="K194" s="69">
        <f>Table12[[#This Row],[Extended cost]]*$O$2</f>
        <v>0</v>
      </c>
      <c r="L194" s="165">
        <f t="shared" si="8"/>
        <v>0</v>
      </c>
    </row>
    <row r="195" spans="2:12" x14ac:dyDescent="0.25">
      <c r="B195" s="315" t="s">
        <v>472</v>
      </c>
      <c r="C195" t="s">
        <v>2228</v>
      </c>
      <c r="D195" t="s">
        <v>642</v>
      </c>
      <c r="E195" s="8"/>
      <c r="F195" s="8"/>
      <c r="G195" s="37"/>
      <c r="I195" s="165"/>
      <c r="J195" s="69">
        <f>Table12[[#This Row],[Quantity]]*Table12[[#This Row],[Unit cost ]]</f>
        <v>0</v>
      </c>
      <c r="K195" s="69">
        <f>Table12[[#This Row],[Extended cost]]*$O$2</f>
        <v>0</v>
      </c>
      <c r="L195" s="165">
        <f t="shared" si="8"/>
        <v>0</v>
      </c>
    </row>
    <row r="196" spans="2:12" x14ac:dyDescent="0.25">
      <c r="B196" s="315" t="s">
        <v>473</v>
      </c>
      <c r="C196" t="s">
        <v>2228</v>
      </c>
      <c r="D196" t="s">
        <v>642</v>
      </c>
      <c r="E196" s="8"/>
      <c r="F196" s="8"/>
      <c r="G196" s="37"/>
      <c r="I196" s="165"/>
      <c r="J196" s="69">
        <f>Table12[[#This Row],[Quantity]]*Table12[[#This Row],[Unit cost ]]</f>
        <v>0</v>
      </c>
      <c r="K196" s="69">
        <f>Table12[[#This Row],[Extended cost]]*$O$2</f>
        <v>0</v>
      </c>
      <c r="L196" s="165">
        <f t="shared" si="8"/>
        <v>0</v>
      </c>
    </row>
    <row r="197" spans="2:12" x14ac:dyDescent="0.25">
      <c r="B197" s="315" t="s">
        <v>2395</v>
      </c>
      <c r="C197" t="s">
        <v>2228</v>
      </c>
      <c r="D197" t="s">
        <v>642</v>
      </c>
      <c r="E197" s="8"/>
      <c r="F197" s="8"/>
      <c r="G197" s="37"/>
      <c r="I197" s="165"/>
      <c r="J197" s="69">
        <f>Table12[[#This Row],[Quantity]]*Table12[[#This Row],[Unit cost ]]</f>
        <v>0</v>
      </c>
      <c r="K197" s="69">
        <f>Table12[[#This Row],[Extended cost]]*$O$2</f>
        <v>0</v>
      </c>
      <c r="L197" s="165">
        <f t="shared" si="8"/>
        <v>0</v>
      </c>
    </row>
    <row r="198" spans="2:12" x14ac:dyDescent="0.25">
      <c r="B198" s="315" t="s">
        <v>2396</v>
      </c>
      <c r="C198" t="s">
        <v>2228</v>
      </c>
      <c r="D198" t="s">
        <v>642</v>
      </c>
      <c r="E198" s="8"/>
      <c r="F198" s="8"/>
      <c r="G198" s="37"/>
      <c r="I198" s="165"/>
      <c r="J198" s="69">
        <f>Table12[[#This Row],[Quantity]]*Table12[[#This Row],[Unit cost ]]</f>
        <v>0</v>
      </c>
      <c r="K198" s="69">
        <f>Table12[[#This Row],[Extended cost]]*$O$2</f>
        <v>0</v>
      </c>
      <c r="L198" s="165">
        <f t="shared" si="8"/>
        <v>0</v>
      </c>
    </row>
    <row r="199" spans="2:12" x14ac:dyDescent="0.25">
      <c r="B199" s="315" t="s">
        <v>2397</v>
      </c>
      <c r="C199" t="s">
        <v>2228</v>
      </c>
      <c r="D199" t="s">
        <v>642</v>
      </c>
      <c r="E199" s="8"/>
      <c r="F199" s="8"/>
      <c r="G199" s="37"/>
      <c r="I199" s="165"/>
      <c r="J199" s="69">
        <f>Table12[[#This Row],[Quantity]]*Table12[[#This Row],[Unit cost ]]</f>
        <v>0</v>
      </c>
      <c r="K199" s="69">
        <f>Table12[[#This Row],[Extended cost]]*$O$2</f>
        <v>0</v>
      </c>
      <c r="L199" s="165">
        <f t="shared" si="8"/>
        <v>0</v>
      </c>
    </row>
    <row r="200" spans="2:12" x14ac:dyDescent="0.25">
      <c r="B200" s="315" t="s">
        <v>2398</v>
      </c>
      <c r="C200" t="s">
        <v>2228</v>
      </c>
      <c r="D200" t="s">
        <v>642</v>
      </c>
      <c r="E200" s="8"/>
      <c r="F200" s="8"/>
      <c r="G200" s="37"/>
      <c r="I200" s="165"/>
      <c r="J200" s="69">
        <f>Table12[[#This Row],[Quantity]]*Table12[[#This Row],[Unit cost ]]</f>
        <v>0</v>
      </c>
      <c r="K200" s="69">
        <f>Table12[[#This Row],[Extended cost]]*$O$2</f>
        <v>0</v>
      </c>
      <c r="L200" s="165">
        <f t="shared" si="8"/>
        <v>0</v>
      </c>
    </row>
    <row r="201" spans="2:12" x14ac:dyDescent="0.25">
      <c r="B201" s="315" t="s">
        <v>2399</v>
      </c>
      <c r="C201" t="s">
        <v>2228</v>
      </c>
      <c r="D201" t="s">
        <v>642</v>
      </c>
      <c r="E201" s="8"/>
      <c r="F201" s="8"/>
      <c r="G201" s="37"/>
      <c r="I201" s="165"/>
      <c r="J201" s="69">
        <f>Table12[[#This Row],[Quantity]]*Table12[[#This Row],[Unit cost ]]</f>
        <v>0</v>
      </c>
      <c r="K201" s="69">
        <f>Table12[[#This Row],[Extended cost]]*$O$2</f>
        <v>0</v>
      </c>
      <c r="L201" s="165">
        <f t="shared" si="8"/>
        <v>0</v>
      </c>
    </row>
    <row r="202" spans="2:12" x14ac:dyDescent="0.25">
      <c r="B202" s="315" t="s">
        <v>2400</v>
      </c>
      <c r="C202" t="s">
        <v>2228</v>
      </c>
      <c r="D202" t="s">
        <v>642</v>
      </c>
      <c r="E202" s="8"/>
      <c r="F202" s="8"/>
      <c r="G202" s="37"/>
      <c r="I202" s="165"/>
      <c r="J202" s="69">
        <f>Table12[[#This Row],[Quantity]]*Table12[[#This Row],[Unit cost ]]</f>
        <v>0</v>
      </c>
      <c r="K202" s="69">
        <f>Table12[[#This Row],[Extended cost]]*$O$2</f>
        <v>0</v>
      </c>
      <c r="L202" s="165">
        <f t="shared" ref="L202:L211" si="9">H202*I202</f>
        <v>0</v>
      </c>
    </row>
    <row r="203" spans="2:12" x14ac:dyDescent="0.25">
      <c r="B203" s="315" t="s">
        <v>2402</v>
      </c>
      <c r="C203" t="s">
        <v>2228</v>
      </c>
      <c r="D203" t="s">
        <v>642</v>
      </c>
      <c r="E203" s="8"/>
      <c r="F203" s="8"/>
      <c r="G203" s="37"/>
      <c r="I203" s="165"/>
      <c r="J203" s="69">
        <f>Table12[[#This Row],[Quantity]]*Table12[[#This Row],[Unit cost ]]</f>
        <v>0</v>
      </c>
      <c r="K203" s="69">
        <f>Table12[[#This Row],[Extended cost]]*$O$2</f>
        <v>0</v>
      </c>
      <c r="L203" s="165">
        <f t="shared" si="9"/>
        <v>0</v>
      </c>
    </row>
    <row r="204" spans="2:12" x14ac:dyDescent="0.25">
      <c r="B204" s="315" t="s">
        <v>2403</v>
      </c>
      <c r="C204" t="s">
        <v>2228</v>
      </c>
      <c r="D204" t="s">
        <v>642</v>
      </c>
      <c r="E204" s="8"/>
      <c r="F204" s="8"/>
      <c r="G204" s="37"/>
      <c r="I204" s="165"/>
      <c r="J204" s="69">
        <f>Table12[[#This Row],[Quantity]]*Table12[[#This Row],[Unit cost ]]</f>
        <v>0</v>
      </c>
      <c r="K204" s="69">
        <f>Table12[[#This Row],[Extended cost]]*$O$2</f>
        <v>0</v>
      </c>
      <c r="L204" s="165">
        <f t="shared" si="9"/>
        <v>0</v>
      </c>
    </row>
    <row r="205" spans="2:12" x14ac:dyDescent="0.25">
      <c r="B205" s="315" t="s">
        <v>2405</v>
      </c>
      <c r="C205" t="s">
        <v>2228</v>
      </c>
      <c r="D205" t="s">
        <v>642</v>
      </c>
      <c r="E205" s="8"/>
      <c r="F205" s="8"/>
      <c r="G205" s="37"/>
      <c r="I205" s="165"/>
      <c r="J205" s="69">
        <f>Table12[[#This Row],[Quantity]]*Table12[[#This Row],[Unit cost ]]</f>
        <v>0</v>
      </c>
      <c r="K205" s="69">
        <f>Table12[[#This Row],[Extended cost]]*$O$2</f>
        <v>0</v>
      </c>
      <c r="L205" s="165">
        <f t="shared" si="9"/>
        <v>0</v>
      </c>
    </row>
    <row r="206" spans="2:12" x14ac:dyDescent="0.25">
      <c r="B206" s="315" t="s">
        <v>2406</v>
      </c>
      <c r="C206" t="s">
        <v>2228</v>
      </c>
      <c r="D206" t="s">
        <v>642</v>
      </c>
      <c r="E206" s="8"/>
      <c r="F206" s="8"/>
      <c r="G206" s="37"/>
      <c r="I206" s="165"/>
      <c r="J206" s="69">
        <f>Table12[[#This Row],[Quantity]]*Table12[[#This Row],[Unit cost ]]</f>
        <v>0</v>
      </c>
      <c r="K206" s="69">
        <f>Table12[[#This Row],[Extended cost]]*$O$2</f>
        <v>0</v>
      </c>
      <c r="L206" s="165">
        <f t="shared" si="9"/>
        <v>0</v>
      </c>
    </row>
    <row r="207" spans="2:12" x14ac:dyDescent="0.25">
      <c r="B207" s="315" t="s">
        <v>2407</v>
      </c>
      <c r="C207" t="s">
        <v>2228</v>
      </c>
      <c r="D207" t="s">
        <v>642</v>
      </c>
      <c r="E207" s="8"/>
      <c r="F207" s="8"/>
      <c r="G207" s="37"/>
      <c r="I207" s="165"/>
      <c r="J207" s="69">
        <f>Table12[[#This Row],[Quantity]]*Table12[[#This Row],[Unit cost ]]</f>
        <v>0</v>
      </c>
      <c r="K207" s="69">
        <f>Table12[[#This Row],[Extended cost]]*$O$2</f>
        <v>0</v>
      </c>
      <c r="L207" s="165">
        <f t="shared" si="9"/>
        <v>0</v>
      </c>
    </row>
    <row r="208" spans="2:12" x14ac:dyDescent="0.25">
      <c r="B208" s="315">
        <v>9.11</v>
      </c>
      <c r="C208" t="s">
        <v>2228</v>
      </c>
      <c r="D208" t="s">
        <v>642</v>
      </c>
      <c r="E208" s="8"/>
      <c r="F208" s="8"/>
      <c r="G208" s="37"/>
      <c r="I208" s="165"/>
      <c r="J208" s="69">
        <f>Table12[[#This Row],[Quantity]]*Table12[[#This Row],[Unit cost ]]</f>
        <v>0</v>
      </c>
      <c r="K208" s="69">
        <f>Table12[[#This Row],[Extended cost]]*$O$2</f>
        <v>0</v>
      </c>
      <c r="L208" s="165">
        <f t="shared" si="9"/>
        <v>0</v>
      </c>
    </row>
    <row r="209" spans="2:12" x14ac:dyDescent="0.25">
      <c r="B209" s="315">
        <v>9.1199999999999992</v>
      </c>
      <c r="C209" t="s">
        <v>2228</v>
      </c>
      <c r="D209" t="s">
        <v>642</v>
      </c>
      <c r="E209" s="8"/>
      <c r="F209" s="8"/>
      <c r="G209" s="37"/>
      <c r="I209" s="165"/>
      <c r="J209" s="69">
        <f>Table12[[#This Row],[Quantity]]*Table12[[#This Row],[Unit cost ]]</f>
        <v>0</v>
      </c>
      <c r="K209" s="69">
        <f>Table12[[#This Row],[Extended cost]]*$O$2</f>
        <v>0</v>
      </c>
      <c r="L209" s="165">
        <f t="shared" si="9"/>
        <v>0</v>
      </c>
    </row>
    <row r="210" spans="2:12" x14ac:dyDescent="0.25">
      <c r="B210" s="315">
        <v>9.1300000000000008</v>
      </c>
      <c r="C210" t="s">
        <v>2228</v>
      </c>
      <c r="D210" t="s">
        <v>642</v>
      </c>
      <c r="E210" s="8"/>
      <c r="F210" s="8"/>
      <c r="G210" s="37"/>
      <c r="I210" s="165"/>
      <c r="J210" s="69">
        <f>Table12[[#This Row],[Quantity]]*Table12[[#This Row],[Unit cost ]]</f>
        <v>0</v>
      </c>
      <c r="K210" s="69">
        <f>Table12[[#This Row],[Extended cost]]*$O$2</f>
        <v>0</v>
      </c>
      <c r="L210" s="165">
        <f t="shared" si="9"/>
        <v>0</v>
      </c>
    </row>
    <row r="211" spans="2:12" x14ac:dyDescent="0.25">
      <c r="B211" s="315" t="s">
        <v>2411</v>
      </c>
      <c r="C211" t="s">
        <v>2228</v>
      </c>
      <c r="D211" t="s">
        <v>642</v>
      </c>
      <c r="E211" s="8"/>
      <c r="F211" s="8"/>
      <c r="G211" s="37"/>
      <c r="I211" s="165"/>
      <c r="J211" s="69">
        <f>Table12[[#This Row],[Quantity]]*Table12[[#This Row],[Unit cost ]]</f>
        <v>0</v>
      </c>
      <c r="K211" s="69">
        <f>Table12[[#This Row],[Extended cost]]*$O$2</f>
        <v>0</v>
      </c>
      <c r="L211" s="165">
        <f t="shared" si="9"/>
        <v>0</v>
      </c>
    </row>
    <row r="212" spans="2:12" x14ac:dyDescent="0.25">
      <c r="B212" s="315">
        <v>11.1</v>
      </c>
      <c r="C212" t="s">
        <v>2228</v>
      </c>
      <c r="D212" t="s">
        <v>642</v>
      </c>
      <c r="E212" s="8"/>
      <c r="F212" s="8"/>
      <c r="G212" s="323"/>
      <c r="I212" s="69"/>
      <c r="J212" s="328">
        <f>Table12[[#This Row],[Quantity]]*Table12[[#This Row],[Unit cost ]]</f>
        <v>0</v>
      </c>
      <c r="K212" s="328">
        <f>Table12[[#This Row],[Extended cost]]*$O$2</f>
        <v>0</v>
      </c>
      <c r="L212" s="69">
        <f>H212*I212</f>
        <v>0</v>
      </c>
    </row>
    <row r="213" spans="2:12" x14ac:dyDescent="0.25">
      <c r="B213" s="315">
        <v>11.2</v>
      </c>
      <c r="C213" t="s">
        <v>2228</v>
      </c>
      <c r="D213" t="s">
        <v>642</v>
      </c>
      <c r="E213" s="8"/>
      <c r="F213" s="8"/>
      <c r="G213" s="37"/>
      <c r="I213" s="69"/>
      <c r="J213" s="69">
        <f>Table12[[#This Row],[Quantity]]*Table12[[#This Row],[Unit cost ]]</f>
        <v>0</v>
      </c>
      <c r="K213" s="69">
        <f>Table12[[#This Row],[Extended cost]]*$O$2</f>
        <v>0</v>
      </c>
      <c r="L213" s="69">
        <f t="shared" ref="L213:L223" si="10">H213*I213</f>
        <v>0</v>
      </c>
    </row>
    <row r="214" spans="2:12" x14ac:dyDescent="0.25">
      <c r="B214" s="315">
        <v>11.4</v>
      </c>
      <c r="C214" t="s">
        <v>2228</v>
      </c>
      <c r="D214" t="s">
        <v>642</v>
      </c>
      <c r="E214" s="8"/>
      <c r="F214" s="8"/>
      <c r="G214" s="37"/>
      <c r="I214" s="388"/>
      <c r="J214" s="69">
        <f>Table12[[#This Row],[Quantity]]*Table12[[#This Row],[Unit cost ]]</f>
        <v>0</v>
      </c>
      <c r="K214" s="69">
        <f>Table12[[#This Row],[Extended cost]]*$O$2</f>
        <v>0</v>
      </c>
      <c r="L214" s="388">
        <f t="shared" si="10"/>
        <v>0</v>
      </c>
    </row>
    <row r="215" spans="2:12" x14ac:dyDescent="0.25">
      <c r="B215" s="315">
        <v>11.5</v>
      </c>
      <c r="C215" t="s">
        <v>2228</v>
      </c>
      <c r="D215" t="s">
        <v>642</v>
      </c>
      <c r="E215" s="8"/>
      <c r="F215" s="8"/>
      <c r="G215" s="37"/>
      <c r="I215" s="388"/>
      <c r="J215" s="69">
        <f>Table12[[#This Row],[Quantity]]*Table12[[#This Row],[Unit cost ]]</f>
        <v>0</v>
      </c>
      <c r="K215" s="69">
        <f>Table12[[#This Row],[Extended cost]]*$O$2</f>
        <v>0</v>
      </c>
      <c r="L215" s="388">
        <f t="shared" si="10"/>
        <v>0</v>
      </c>
    </row>
    <row r="216" spans="2:12" x14ac:dyDescent="0.25">
      <c r="B216" s="315">
        <v>11.6</v>
      </c>
      <c r="C216" t="s">
        <v>2228</v>
      </c>
      <c r="D216" t="s">
        <v>642</v>
      </c>
      <c r="E216" s="8"/>
      <c r="F216" s="8"/>
      <c r="G216" s="37"/>
      <c r="I216" s="388"/>
      <c r="J216" s="69">
        <f>Table12[[#This Row],[Quantity]]*Table12[[#This Row],[Unit cost ]]</f>
        <v>0</v>
      </c>
      <c r="K216" s="69">
        <f>Table12[[#This Row],[Extended cost]]*$O$2</f>
        <v>0</v>
      </c>
      <c r="L216" s="388">
        <f t="shared" si="10"/>
        <v>0</v>
      </c>
    </row>
    <row r="217" spans="2:12" x14ac:dyDescent="0.25">
      <c r="B217" s="315">
        <v>11.7</v>
      </c>
      <c r="C217" t="s">
        <v>2228</v>
      </c>
      <c r="D217" t="s">
        <v>642</v>
      </c>
      <c r="E217" s="8"/>
      <c r="F217" s="8"/>
      <c r="G217" s="37"/>
      <c r="I217" s="388"/>
      <c r="J217" s="69">
        <f>Table12[[#This Row],[Quantity]]*Table12[[#This Row],[Unit cost ]]</f>
        <v>0</v>
      </c>
      <c r="K217" s="69">
        <f>Table12[[#This Row],[Extended cost]]*$O$2</f>
        <v>0</v>
      </c>
      <c r="L217" s="388">
        <f t="shared" si="10"/>
        <v>0</v>
      </c>
    </row>
    <row r="218" spans="2:12" x14ac:dyDescent="0.25">
      <c r="B218" s="315">
        <v>11.8</v>
      </c>
      <c r="C218" t="s">
        <v>2228</v>
      </c>
      <c r="D218" t="s">
        <v>642</v>
      </c>
      <c r="E218" s="8"/>
      <c r="F218" s="8"/>
      <c r="G218" s="37"/>
      <c r="I218" s="388"/>
      <c r="J218" s="69">
        <f>Table12[[#This Row],[Quantity]]*Table12[[#This Row],[Unit cost ]]</f>
        <v>0</v>
      </c>
      <c r="K218" s="69">
        <f>Table12[[#This Row],[Extended cost]]*$O$2</f>
        <v>0</v>
      </c>
      <c r="L218" s="388">
        <f t="shared" si="10"/>
        <v>0</v>
      </c>
    </row>
    <row r="219" spans="2:12" x14ac:dyDescent="0.25">
      <c r="B219" s="315">
        <v>11.9</v>
      </c>
      <c r="C219" t="s">
        <v>2228</v>
      </c>
      <c r="D219" t="s">
        <v>642</v>
      </c>
      <c r="E219" s="8"/>
      <c r="F219" s="8"/>
      <c r="G219" s="37"/>
      <c r="I219" s="388"/>
      <c r="J219" s="69">
        <f>Table12[[#This Row],[Quantity]]*Table12[[#This Row],[Unit cost ]]</f>
        <v>0</v>
      </c>
      <c r="K219" s="69">
        <f>Table12[[#This Row],[Extended cost]]*$O$2</f>
        <v>0</v>
      </c>
      <c r="L219" s="388">
        <f t="shared" si="10"/>
        <v>0</v>
      </c>
    </row>
    <row r="220" spans="2:12" x14ac:dyDescent="0.25">
      <c r="B220" s="315" t="s">
        <v>960</v>
      </c>
      <c r="C220" t="s">
        <v>2228</v>
      </c>
      <c r="D220" t="s">
        <v>642</v>
      </c>
      <c r="E220" s="8"/>
      <c r="F220" s="8"/>
      <c r="G220" s="37"/>
      <c r="I220" s="388"/>
      <c r="J220" s="69">
        <f>Table12[[#This Row],[Quantity]]*Table12[[#This Row],[Unit cost ]]</f>
        <v>0</v>
      </c>
      <c r="K220" s="69">
        <f>Table12[[#This Row],[Extended cost]]*$O$2</f>
        <v>0</v>
      </c>
      <c r="L220" s="388">
        <f t="shared" si="10"/>
        <v>0</v>
      </c>
    </row>
    <row r="221" spans="2:12" x14ac:dyDescent="0.25">
      <c r="B221" s="315">
        <v>11.12</v>
      </c>
      <c r="C221" t="s">
        <v>2228</v>
      </c>
      <c r="D221" t="s">
        <v>642</v>
      </c>
      <c r="E221" s="8"/>
      <c r="F221" s="8"/>
      <c r="G221" s="37"/>
      <c r="I221" s="388"/>
      <c r="J221" s="69">
        <f>Table12[[#This Row],[Quantity]]*Table12[[#This Row],[Unit cost ]]</f>
        <v>0</v>
      </c>
      <c r="K221" s="69">
        <f>Table12[[#This Row],[Extended cost]]*$O$2</f>
        <v>0</v>
      </c>
      <c r="L221" s="388">
        <f t="shared" si="10"/>
        <v>0</v>
      </c>
    </row>
    <row r="222" spans="2:12" x14ac:dyDescent="0.25">
      <c r="B222" s="315">
        <v>12.1</v>
      </c>
      <c r="C222" t="s">
        <v>2228</v>
      </c>
      <c r="D222" t="s">
        <v>642</v>
      </c>
      <c r="E222" s="8"/>
      <c r="F222" s="8"/>
      <c r="G222" s="37"/>
      <c r="I222" s="388"/>
      <c r="J222" s="69">
        <f>Table12[[#This Row],[Quantity]]*Table12[[#This Row],[Unit cost ]]</f>
        <v>0</v>
      </c>
      <c r="K222" s="69">
        <f>Table12[[#This Row],[Extended cost]]*$O$2</f>
        <v>0</v>
      </c>
      <c r="L222" s="388">
        <f t="shared" si="10"/>
        <v>0</v>
      </c>
    </row>
    <row r="223" spans="2:12" x14ac:dyDescent="0.25">
      <c r="B223" s="315">
        <v>12.2</v>
      </c>
      <c r="C223" t="s">
        <v>2228</v>
      </c>
      <c r="D223" t="s">
        <v>642</v>
      </c>
      <c r="E223" s="8"/>
      <c r="F223" s="8"/>
      <c r="G223" s="37"/>
      <c r="I223" s="388"/>
      <c r="J223" s="69">
        <f>Table12[[#This Row],[Quantity]]*Table12[[#This Row],[Unit cost ]]</f>
        <v>0</v>
      </c>
      <c r="K223" s="69">
        <f>Table12[[#This Row],[Extended cost]]*$O$2</f>
        <v>0</v>
      </c>
      <c r="L223" s="388">
        <f t="shared" si="10"/>
        <v>0</v>
      </c>
    </row>
    <row r="224" spans="2:12" x14ac:dyDescent="0.25">
      <c r="B224" t="s">
        <v>565</v>
      </c>
      <c r="I224" s="406"/>
      <c r="J224" s="406"/>
      <c r="K224" s="406"/>
      <c r="L224" s="406">
        <f>SUBTOTAL(109,Table12[Total Cost])</f>
        <v>0</v>
      </c>
    </row>
  </sheetData>
  <mergeCells count="1">
    <mergeCell ref="N1:O1"/>
  </mergeCells>
  <dataValidations count="2">
    <dataValidation type="list" allowBlank="1" showInputMessage="1" showErrorMessage="1" sqref="B3">
      <formula1>Clin_List</formula1>
    </dataValidation>
    <dataValidation type="list" allowBlank="1" showInputMessage="1" showErrorMessage="1" sqref="F3:F223">
      <formula1>rngCurrencies</formula1>
    </dataValidation>
  </dataValidations>
  <pageMargins left="0.70866141732283472" right="0.70866141732283472" top="0.74803149606299213" bottom="0.74803149606299213" header="0.31496062992125984" footer="0.31496062992125984"/>
  <pageSetup paperSize="9" scale="88" fitToHeight="10" orientation="landscape" verticalDpi="1200" r:id="rId1"/>
  <headerFooter>
    <oddHeader>&amp;CNATO UNCLASSIFIED&amp;RCO-14252-NNMS</oddHeader>
    <oddFooter>&amp;CNATO UNCLASSIFIED&amp;RCO-14252-NNMS</oddFooter>
  </headerFooter>
  <drawing r:id="rId2"/>
  <legacy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17"/>
  <sheetViews>
    <sheetView workbookViewId="0">
      <selection activeCell="E27" sqref="E27"/>
    </sheetView>
  </sheetViews>
  <sheetFormatPr defaultRowHeight="15" x14ac:dyDescent="0.25"/>
  <cols>
    <col min="1" max="1" width="1.7109375" customWidth="1"/>
    <col min="2" max="2" width="28.5703125" bestFit="1" customWidth="1"/>
    <col min="3" max="3" width="15.7109375" bestFit="1" customWidth="1"/>
    <col min="4" max="7" width="25.7109375" customWidth="1"/>
    <col min="8" max="8" width="26.140625" bestFit="1" customWidth="1"/>
    <col min="9" max="9" width="50" bestFit="1" customWidth="1"/>
    <col min="10" max="10" width="3.5703125" bestFit="1" customWidth="1"/>
  </cols>
  <sheetData>
    <row r="1" spans="2:8" ht="48.75" x14ac:dyDescent="0.25">
      <c r="B1" s="55" t="s">
        <v>643</v>
      </c>
      <c r="C1" s="55" t="s">
        <v>644</v>
      </c>
      <c r="D1" s="55" t="s">
        <v>645</v>
      </c>
      <c r="F1" s="92" t="s">
        <v>646</v>
      </c>
      <c r="G1" s="39"/>
      <c r="H1" s="39"/>
    </row>
    <row r="2" spans="2:8" x14ac:dyDescent="0.25">
      <c r="B2" s="54" t="s">
        <v>647</v>
      </c>
      <c r="C2" s="54" t="s">
        <v>648</v>
      </c>
      <c r="D2" s="54" t="s">
        <v>649</v>
      </c>
      <c r="F2" s="49" t="s">
        <v>650</v>
      </c>
      <c r="G2" s="49" t="s">
        <v>651</v>
      </c>
      <c r="H2" s="49"/>
    </row>
    <row r="3" spans="2:8" x14ac:dyDescent="0.25">
      <c r="B3" s="89" t="s">
        <v>652</v>
      </c>
      <c r="C3" s="89"/>
      <c r="D3" s="90">
        <v>0</v>
      </c>
      <c r="F3" s="50" t="s">
        <v>653</v>
      </c>
      <c r="G3" s="50"/>
      <c r="H3" s="51">
        <v>0.02</v>
      </c>
    </row>
    <row r="4" spans="2:8" x14ac:dyDescent="0.25">
      <c r="B4" s="89" t="s">
        <v>652</v>
      </c>
      <c r="C4" s="89"/>
      <c r="D4" s="90">
        <v>0</v>
      </c>
      <c r="F4" s="50" t="s">
        <v>654</v>
      </c>
      <c r="G4" s="50"/>
      <c r="H4" s="51">
        <v>0.02</v>
      </c>
    </row>
    <row r="5" spans="2:8" x14ac:dyDescent="0.25">
      <c r="B5" s="89" t="s">
        <v>652</v>
      </c>
      <c r="C5" s="89"/>
      <c r="D5" s="90">
        <v>0</v>
      </c>
      <c r="F5" s="50" t="s">
        <v>655</v>
      </c>
      <c r="G5" s="50"/>
      <c r="H5" s="51">
        <v>0.02</v>
      </c>
    </row>
    <row r="6" spans="2:8" ht="23.25" x14ac:dyDescent="0.25">
      <c r="B6" s="89"/>
      <c r="C6" s="89"/>
      <c r="D6" s="90"/>
      <c r="F6" s="50" t="s">
        <v>656</v>
      </c>
      <c r="G6" s="93" t="s">
        <v>657</v>
      </c>
      <c r="H6" s="51" t="s">
        <v>658</v>
      </c>
    </row>
    <row r="7" spans="2:8" x14ac:dyDescent="0.25">
      <c r="B7" s="89"/>
      <c r="C7" s="89"/>
      <c r="D7" s="91"/>
    </row>
    <row r="8" spans="2:8" x14ac:dyDescent="0.25">
      <c r="B8" s="89"/>
      <c r="C8" s="89"/>
      <c r="D8" s="91"/>
    </row>
    <row r="9" spans="2:8" x14ac:dyDescent="0.25">
      <c r="B9" s="89"/>
      <c r="C9" s="89"/>
      <c r="D9" s="90"/>
    </row>
    <row r="10" spans="2:8" s="2" customFormat="1" x14ac:dyDescent="0.25">
      <c r="B10"/>
      <c r="C10"/>
      <c r="D10"/>
      <c r="E10" s="3"/>
      <c r="F10" s="3"/>
      <c r="G10" s="3"/>
    </row>
    <row r="11" spans="2:8" x14ac:dyDescent="0.25">
      <c r="B11" s="52" t="s">
        <v>659</v>
      </c>
      <c r="C11" s="3"/>
      <c r="D11" s="3"/>
    </row>
    <row r="12" spans="2:8" x14ac:dyDescent="0.25">
      <c r="B12" s="53" t="s">
        <v>654</v>
      </c>
      <c r="C12" s="7"/>
    </row>
    <row r="13" spans="2:8" x14ac:dyDescent="0.25">
      <c r="B13" s="53" t="s">
        <v>653</v>
      </c>
    </row>
    <row r="14" spans="2:8" x14ac:dyDescent="0.25">
      <c r="B14" s="53" t="s">
        <v>660</v>
      </c>
    </row>
    <row r="15" spans="2:8" x14ac:dyDescent="0.25">
      <c r="B15" s="53" t="s">
        <v>661</v>
      </c>
    </row>
    <row r="16" spans="2:8" x14ac:dyDescent="0.25">
      <c r="B16" s="53" t="s">
        <v>662</v>
      </c>
    </row>
    <row r="17" spans="2:2" x14ac:dyDescent="0.25">
      <c r="B17" s="53" t="s">
        <v>663</v>
      </c>
    </row>
  </sheetData>
  <pageMargins left="0.70866141732283472" right="0.70866141732283472" top="0.74803149606299213" bottom="0.74803149606299213" header="0.31496062992125984" footer="0.31496062992125984"/>
  <pageSetup paperSize="9" fitToHeight="3" orientation="landscape" horizontalDpi="1200" verticalDpi="1200" r:id="rId1"/>
  <headerFooter>
    <oddHeader>&amp;CNATO UNCLASSIFIED&amp;RCO-14252-NNMS</oddHeader>
    <oddFooter>&amp;CNATO UNCLASSIFIED&amp;RCO-14252-NNMS</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72"/>
  <sheetViews>
    <sheetView topLeftCell="A25" workbookViewId="0">
      <selection activeCell="I11" sqref="I11"/>
    </sheetView>
  </sheetViews>
  <sheetFormatPr defaultRowHeight="15" x14ac:dyDescent="0.25"/>
  <cols>
    <col min="1" max="1" width="13.7109375" customWidth="1"/>
    <col min="2" max="2" width="10.5703125" bestFit="1" customWidth="1"/>
    <col min="3" max="3" width="13.28515625" customWidth="1"/>
    <col min="4" max="5" width="10.5703125" bestFit="1" customWidth="1"/>
    <col min="8" max="8" width="11.140625" bestFit="1" customWidth="1"/>
  </cols>
  <sheetData>
    <row r="1" spans="1:5" x14ac:dyDescent="0.25">
      <c r="A1" s="96" t="s">
        <v>664</v>
      </c>
    </row>
    <row r="3" spans="1:5" x14ac:dyDescent="0.25">
      <c r="A3" s="1" t="s">
        <v>665</v>
      </c>
    </row>
    <row r="4" spans="1:5" x14ac:dyDescent="0.25">
      <c r="A4" s="1" t="s">
        <v>666</v>
      </c>
    </row>
    <row r="5" spans="1:5" x14ac:dyDescent="0.25">
      <c r="A5" s="1"/>
    </row>
    <row r="6" spans="1:5" ht="30" x14ac:dyDescent="0.25">
      <c r="A6" s="3" t="s">
        <v>667</v>
      </c>
      <c r="B6" s="3" t="s">
        <v>20</v>
      </c>
      <c r="C6" s="3" t="s">
        <v>21</v>
      </c>
      <c r="D6" s="3" t="s">
        <v>22</v>
      </c>
      <c r="E6" s="3" t="s">
        <v>668</v>
      </c>
    </row>
    <row r="7" spans="1:5" x14ac:dyDescent="0.25">
      <c r="B7" s="63"/>
      <c r="C7" s="63"/>
      <c r="D7" s="63"/>
      <c r="E7" s="63"/>
    </row>
    <row r="8" spans="1:5" x14ac:dyDescent="0.25">
      <c r="A8" t="s">
        <v>669</v>
      </c>
      <c r="B8" s="63" t="e">
        <f>INDEX(Labour!R:R,MATCH($A8,Labour!B:B,0))</f>
        <v>#N/A</v>
      </c>
      <c r="C8" s="63" t="e">
        <f>INDEX('Other Material'!R:R,MATCH($A8,'Other Material'!B:B,0))</f>
        <v>#N/A</v>
      </c>
      <c r="D8" s="63" t="e">
        <f>INDEX(Travel!M:M,MATCH($A8,Travel!B:B,0))</f>
        <v>#N/A</v>
      </c>
      <c r="E8" s="63" t="e">
        <f>INDEX(ODC!L:L,MATCH($A8,ODC!B:B,0))</f>
        <v>#N/A</v>
      </c>
    </row>
    <row r="9" spans="1:5" x14ac:dyDescent="0.25">
      <c r="A9" t="s">
        <v>670</v>
      </c>
      <c r="B9" s="63" t="e">
        <f>INDEX(Labour!R:R,MATCH($A9,Labour!B:B,0))</f>
        <v>#N/A</v>
      </c>
      <c r="C9" s="63" t="e">
        <f>INDEX('Other Material'!R:R,MATCH($A9,'Other Material'!B:B,0))</f>
        <v>#N/A</v>
      </c>
      <c r="D9" s="63" t="e">
        <f>INDEX(Travel!M:M,MATCH($A9,Travel!B:B,0))</f>
        <v>#N/A</v>
      </c>
      <c r="E9" s="63" t="e">
        <f>INDEX(ODC!L:L,MATCH($A9,ODC!B:B,0))</f>
        <v>#N/A</v>
      </c>
    </row>
    <row r="10" spans="1:5" x14ac:dyDescent="0.25">
      <c r="A10" t="s">
        <v>671</v>
      </c>
      <c r="B10" s="63" t="e">
        <f>INDEX(Labour!R:R,MATCH($A10,Labour!B:B,0))</f>
        <v>#N/A</v>
      </c>
      <c r="C10" s="63" t="e">
        <f>INDEX('Other Material'!R:R,MATCH($A10,'Other Material'!B:B,0))</f>
        <v>#N/A</v>
      </c>
      <c r="D10" s="63" t="e">
        <f>INDEX(Travel!M:M,MATCH($A10,Travel!B:B,0))</f>
        <v>#N/A</v>
      </c>
      <c r="E10" s="63" t="e">
        <f>INDEX(ODC!L:L,MATCH($A10,ODC!B:B,0))</f>
        <v>#N/A</v>
      </c>
    </row>
    <row r="11" spans="1:5" x14ac:dyDescent="0.25">
      <c r="A11" t="s">
        <v>672</v>
      </c>
      <c r="B11" s="63" t="e">
        <f>INDEX(Labour!R:R,MATCH($A11,Labour!B:B,0))</f>
        <v>#N/A</v>
      </c>
      <c r="C11" s="63" t="e">
        <f>INDEX('Other Material'!R:R,MATCH($A11,'Other Material'!B:B,0))</f>
        <v>#N/A</v>
      </c>
      <c r="D11" s="63" t="e">
        <f>INDEX(Travel!M:M,MATCH($A11,Travel!B:B,0))</f>
        <v>#N/A</v>
      </c>
      <c r="E11" s="63" t="e">
        <f>INDEX(ODC!L:L,MATCH($A11,ODC!B:B,0))</f>
        <v>#N/A</v>
      </c>
    </row>
    <row r="12" spans="1:5" x14ac:dyDescent="0.25">
      <c r="A12" t="s">
        <v>673</v>
      </c>
      <c r="B12" s="63" t="e">
        <f>INDEX(Labour!R:R,MATCH($A12,Labour!B:B,0))</f>
        <v>#N/A</v>
      </c>
      <c r="C12" s="63" t="e">
        <f>INDEX('Other Material'!R:R,MATCH($A12,'Other Material'!B:B,0))</f>
        <v>#N/A</v>
      </c>
      <c r="D12" s="63" t="e">
        <f>INDEX(Travel!M:M,MATCH($A12,Travel!B:B,0))</f>
        <v>#N/A</v>
      </c>
      <c r="E12" s="63" t="e">
        <f>INDEX(ODC!L:L,MATCH($A12,ODC!B:B,0))</f>
        <v>#N/A</v>
      </c>
    </row>
    <row r="13" spans="1:5" x14ac:dyDescent="0.25">
      <c r="A13" t="s">
        <v>674</v>
      </c>
      <c r="B13" s="63" t="e">
        <f>INDEX(Labour!R:R,MATCH($A13,Labour!B:B,0))</f>
        <v>#N/A</v>
      </c>
      <c r="C13" s="63" t="e">
        <f>INDEX('Other Material'!R:R,MATCH($A13,'Other Material'!B:B,0))</f>
        <v>#N/A</v>
      </c>
      <c r="D13" s="63" t="e">
        <f>INDEX(Travel!M:M,MATCH($A13,Travel!B:B,0))</f>
        <v>#N/A</v>
      </c>
      <c r="E13" s="63" t="e">
        <f>INDEX(ODC!L:L,MATCH($A13,ODC!B:B,0))</f>
        <v>#N/A</v>
      </c>
    </row>
    <row r="14" spans="1:5" x14ac:dyDescent="0.25">
      <c r="A14" t="s">
        <v>675</v>
      </c>
      <c r="B14" s="63" t="e">
        <f>INDEX(Labour!R:R,MATCH($A14,Labour!B:B,0))</f>
        <v>#N/A</v>
      </c>
      <c r="C14" s="63" t="e">
        <f>INDEX('Other Material'!R:R,MATCH($A14,'Other Material'!B:B,0))</f>
        <v>#N/A</v>
      </c>
      <c r="D14" s="63" t="e">
        <f>INDEX(Travel!M:M,MATCH($A14,Travel!B:B,0))</f>
        <v>#N/A</v>
      </c>
      <c r="E14" s="63" t="e">
        <f>INDEX(ODC!L:L,MATCH($A14,ODC!B:B,0))</f>
        <v>#N/A</v>
      </c>
    </row>
    <row r="15" spans="1:5" x14ac:dyDescent="0.25">
      <c r="A15" t="s">
        <v>676</v>
      </c>
      <c r="B15" s="63" t="e">
        <f>INDEX(Labour!R:R,MATCH($A15,Labour!B:B,0))</f>
        <v>#N/A</v>
      </c>
      <c r="C15" s="63" t="e">
        <f>INDEX('Other Material'!R:R,MATCH($A15,'Other Material'!B:B,0))</f>
        <v>#N/A</v>
      </c>
      <c r="D15" s="63" t="e">
        <f>INDEX(Travel!M:M,MATCH($A15,Travel!B:B,0))</f>
        <v>#N/A</v>
      </c>
      <c r="E15" s="63" t="e">
        <f>INDEX(ODC!L:L,MATCH($A15,ODC!B:B,0))</f>
        <v>#N/A</v>
      </c>
    </row>
    <row r="16" spans="1:5" x14ac:dyDescent="0.25">
      <c r="A16" t="s">
        <v>677</v>
      </c>
      <c r="B16" s="63" t="e">
        <f>INDEX(Labour!R:R,MATCH($A16,Labour!B:B,0))</f>
        <v>#N/A</v>
      </c>
      <c r="C16" s="63" t="e">
        <f>INDEX('Other Material'!R:R,MATCH($A16,'Other Material'!B:B,0))</f>
        <v>#N/A</v>
      </c>
      <c r="D16" s="63" t="e">
        <f>INDEX(Travel!M:M,MATCH($A16,Travel!B:B,0))</f>
        <v>#N/A</v>
      </c>
      <c r="E16" s="63" t="e">
        <f>INDEX(ODC!L:L,MATCH($A16,ODC!B:B,0))</f>
        <v>#N/A</v>
      </c>
    </row>
    <row r="17" spans="1:5" x14ac:dyDescent="0.25">
      <c r="A17" t="s">
        <v>678</v>
      </c>
      <c r="B17" s="63" t="e">
        <f>INDEX(Labour!R:R,MATCH($A17,Labour!B:B,0))</f>
        <v>#N/A</v>
      </c>
      <c r="C17" s="63" t="e">
        <f>INDEX('Other Material'!R:R,MATCH($A17,'Other Material'!B:B,0))</f>
        <v>#N/A</v>
      </c>
      <c r="D17" s="63" t="e">
        <f>INDEX(Travel!M:M,MATCH($A17,Travel!B:B,0))</f>
        <v>#N/A</v>
      </c>
      <c r="E17" s="63" t="e">
        <f>INDEX(ODC!L:L,MATCH($A17,ODC!B:B,0))</f>
        <v>#N/A</v>
      </c>
    </row>
    <row r="18" spans="1:5" x14ac:dyDescent="0.25">
      <c r="A18" t="s">
        <v>679</v>
      </c>
      <c r="B18" s="63" t="e">
        <f>INDEX(Labour!R:R,MATCH($A18,Labour!B:B,0))</f>
        <v>#N/A</v>
      </c>
      <c r="C18" s="63" t="e">
        <f>INDEX('Other Material'!R:R,MATCH($A18,'Other Material'!B:B,0))</f>
        <v>#N/A</v>
      </c>
      <c r="D18" s="63" t="e">
        <f>INDEX(Travel!M:M,MATCH($A18,Travel!B:B,0))</f>
        <v>#N/A</v>
      </c>
      <c r="E18" s="63" t="e">
        <f>INDEX(ODC!L:L,MATCH($A18,ODC!B:B,0))</f>
        <v>#N/A</v>
      </c>
    </row>
    <row r="19" spans="1:5" x14ac:dyDescent="0.25">
      <c r="A19" t="s">
        <v>680</v>
      </c>
      <c r="B19" s="63" t="e">
        <f>INDEX(Labour!R:R,MATCH($A19,Labour!B:B,0))</f>
        <v>#N/A</v>
      </c>
      <c r="C19" s="63" t="e">
        <f>INDEX('Other Material'!R:R,MATCH($A19,'Other Material'!B:B,0))</f>
        <v>#N/A</v>
      </c>
      <c r="D19" s="63" t="e">
        <f>INDEX(Travel!M:M,MATCH($A19,Travel!B:B,0))</f>
        <v>#N/A</v>
      </c>
      <c r="E19" s="63" t="e">
        <f>INDEX(ODC!L:L,MATCH($A19,ODC!B:B,0))</f>
        <v>#N/A</v>
      </c>
    </row>
    <row r="20" spans="1:5" x14ac:dyDescent="0.25">
      <c r="A20" t="s">
        <v>681</v>
      </c>
      <c r="B20" s="63" t="e">
        <f>INDEX(Labour!R:R,MATCH($A20,Labour!B:B,0))</f>
        <v>#N/A</v>
      </c>
      <c r="C20" s="63" t="e">
        <f>INDEX('Other Material'!R:R,MATCH($A20,'Other Material'!B:B,0))</f>
        <v>#N/A</v>
      </c>
      <c r="D20" s="63" t="e">
        <f>INDEX(Travel!M:M,MATCH($A20,Travel!B:B,0))</f>
        <v>#N/A</v>
      </c>
      <c r="E20" s="63" t="e">
        <f>INDEX(ODC!L:L,MATCH($A20,ODC!B:B,0))</f>
        <v>#N/A</v>
      </c>
    </row>
    <row r="21" spans="1:5" x14ac:dyDescent="0.25">
      <c r="A21" t="s">
        <v>682</v>
      </c>
      <c r="B21" s="63" t="e">
        <f>INDEX(Labour!R:R,MATCH($A21,Labour!B:B,0))</f>
        <v>#N/A</v>
      </c>
      <c r="C21" s="63" t="e">
        <f>INDEX('Other Material'!R:R,MATCH($A21,'Other Material'!B:B,0))</f>
        <v>#N/A</v>
      </c>
      <c r="D21" s="63" t="e">
        <f>INDEX(Travel!M:M,MATCH($A21,Travel!B:B,0))</f>
        <v>#N/A</v>
      </c>
      <c r="E21" s="63" t="e">
        <f>INDEX(ODC!L:L,MATCH($A21,ODC!B:B,0))</f>
        <v>#N/A</v>
      </c>
    </row>
    <row r="22" spans="1:5" x14ac:dyDescent="0.25">
      <c r="A22" t="s">
        <v>683</v>
      </c>
      <c r="B22" s="63" t="e">
        <f>INDEX(Labour!R:R,MATCH($A22,Labour!B:B,0))</f>
        <v>#N/A</v>
      </c>
      <c r="C22" s="63" t="e">
        <f>INDEX('Other Material'!R:R,MATCH($A22,'Other Material'!B:B,0))</f>
        <v>#N/A</v>
      </c>
      <c r="D22" s="63" t="e">
        <f>INDEX(Travel!M:M,MATCH($A22,Travel!B:B,0))</f>
        <v>#N/A</v>
      </c>
      <c r="E22" s="63" t="e">
        <f>INDEX(ODC!L:L,MATCH($A22,ODC!B:B,0))</f>
        <v>#N/A</v>
      </c>
    </row>
    <row r="23" spans="1:5" x14ac:dyDescent="0.25">
      <c r="A23" t="s">
        <v>684</v>
      </c>
      <c r="B23" s="63" t="e">
        <f>INDEX(Labour!R:R,MATCH($A23,Labour!B:B,0))</f>
        <v>#N/A</v>
      </c>
      <c r="C23" s="63" t="e">
        <f>INDEX('Other Material'!R:R,MATCH($A23,'Other Material'!B:B,0))</f>
        <v>#N/A</v>
      </c>
      <c r="D23" s="63" t="e">
        <f>INDEX(Travel!M:M,MATCH($A23,Travel!B:B,0))</f>
        <v>#N/A</v>
      </c>
      <c r="E23" s="63" t="e">
        <f>INDEX(ODC!L:L,MATCH($A23,ODC!B:B,0))</f>
        <v>#N/A</v>
      </c>
    </row>
    <row r="24" spans="1:5" x14ac:dyDescent="0.25">
      <c r="A24" t="s">
        <v>685</v>
      </c>
      <c r="B24" s="63" t="e">
        <f>INDEX(Labour!R:R,MATCH($A24,Labour!B:B,0))</f>
        <v>#N/A</v>
      </c>
      <c r="C24" s="63" t="e">
        <f>INDEX('Other Material'!R:R,MATCH($A24,'Other Material'!B:B,0))</f>
        <v>#N/A</v>
      </c>
      <c r="D24" s="63" t="e">
        <f>INDEX(Travel!M:M,MATCH($A24,Travel!B:B,0))</f>
        <v>#N/A</v>
      </c>
      <c r="E24" s="63" t="e">
        <f>INDEX(ODC!L:L,MATCH($A24,ODC!B:B,0))</f>
        <v>#N/A</v>
      </c>
    </row>
    <row r="25" spans="1:5" x14ac:dyDescent="0.25">
      <c r="A25" t="s">
        <v>686</v>
      </c>
      <c r="B25" s="63" t="e">
        <f>INDEX(Labour!R:R,MATCH($A25,Labour!B:B,0))</f>
        <v>#N/A</v>
      </c>
      <c r="C25" s="63" t="e">
        <f>INDEX('Other Material'!R:R,MATCH($A25,'Other Material'!B:B,0))</f>
        <v>#N/A</v>
      </c>
      <c r="D25" s="63" t="e">
        <f>INDEX(Travel!M:M,MATCH($A25,Travel!B:B,0))</f>
        <v>#N/A</v>
      </c>
      <c r="E25" s="63" t="e">
        <f>INDEX(ODC!L:L,MATCH($A25,ODC!B:B,0))</f>
        <v>#N/A</v>
      </c>
    </row>
    <row r="26" spans="1:5" x14ac:dyDescent="0.25">
      <c r="A26" t="s">
        <v>687</v>
      </c>
      <c r="B26" s="63" t="e">
        <f>INDEX(Labour!R:R,MATCH($A26,Labour!B:B,0))</f>
        <v>#N/A</v>
      </c>
      <c r="C26" s="63" t="e">
        <f>INDEX('Other Material'!R:R,MATCH($A26,'Other Material'!B:B,0))</f>
        <v>#N/A</v>
      </c>
      <c r="D26" s="63" t="e">
        <f>INDEX(Travel!M:M,MATCH($A26,Travel!B:B,0))</f>
        <v>#N/A</v>
      </c>
      <c r="E26" s="63" t="e">
        <f>INDEX(ODC!L:L,MATCH($A26,ODC!B:B,0))</f>
        <v>#N/A</v>
      </c>
    </row>
    <row r="27" spans="1:5" x14ac:dyDescent="0.25">
      <c r="A27" t="s">
        <v>688</v>
      </c>
      <c r="B27" s="63" t="e">
        <f>INDEX(Labour!R:R,MATCH($A27,Labour!B:B,0))</f>
        <v>#N/A</v>
      </c>
      <c r="C27" s="63" t="e">
        <f>INDEX('Other Material'!R:R,MATCH($A27,'Other Material'!B:B,0))</f>
        <v>#N/A</v>
      </c>
      <c r="D27" s="63" t="e">
        <f>INDEX(Travel!M:M,MATCH($A27,Travel!B:B,0))</f>
        <v>#N/A</v>
      </c>
      <c r="E27" s="63" t="e">
        <f>INDEX(ODC!L:L,MATCH($A27,ODC!B:B,0))</f>
        <v>#N/A</v>
      </c>
    </row>
    <row r="28" spans="1:5" x14ac:dyDescent="0.25">
      <c r="A28" t="s">
        <v>689</v>
      </c>
      <c r="B28" s="63" t="e">
        <f>INDEX(Labour!R:R,MATCH($A28,Labour!B:B,0))</f>
        <v>#N/A</v>
      </c>
      <c r="C28" s="63" t="e">
        <f>INDEX('Other Material'!R:R,MATCH($A28,'Other Material'!B:B,0))</f>
        <v>#N/A</v>
      </c>
      <c r="D28" s="63" t="e">
        <f>INDEX(Travel!M:M,MATCH($A28,Travel!B:B,0))</f>
        <v>#N/A</v>
      </c>
      <c r="E28" s="63" t="e">
        <f>INDEX(ODC!L:L,MATCH($A28,ODC!B:B,0))</f>
        <v>#N/A</v>
      </c>
    </row>
    <row r="29" spans="1:5" x14ac:dyDescent="0.25">
      <c r="A29" t="s">
        <v>690</v>
      </c>
      <c r="B29" s="63" t="e">
        <f>INDEX(Labour!R:R,MATCH($A29,Labour!B:B,0))</f>
        <v>#N/A</v>
      </c>
      <c r="C29" s="63" t="e">
        <f>INDEX('Other Material'!R:R,MATCH($A29,'Other Material'!B:B,0))</f>
        <v>#N/A</v>
      </c>
      <c r="D29" s="63" t="e">
        <f>INDEX(Travel!M:M,MATCH($A29,Travel!B:B,0))</f>
        <v>#N/A</v>
      </c>
      <c r="E29" s="63" t="e">
        <f>INDEX(ODC!L:L,MATCH($A29,ODC!B:B,0))</f>
        <v>#N/A</v>
      </c>
    </row>
    <row r="30" spans="1:5" x14ac:dyDescent="0.25">
      <c r="A30" t="s">
        <v>691</v>
      </c>
      <c r="B30" s="63" t="e">
        <f>INDEX(Labour!R:R,MATCH($A30,Labour!B:B,0))</f>
        <v>#N/A</v>
      </c>
      <c r="C30" s="63" t="e">
        <f>INDEX('Other Material'!R:R,MATCH($A30,'Other Material'!B:B,0))</f>
        <v>#N/A</v>
      </c>
      <c r="D30" s="63" t="e">
        <f>INDEX(Travel!M:M,MATCH($A30,Travel!B:B,0))</f>
        <v>#N/A</v>
      </c>
      <c r="E30" s="63" t="e">
        <f>INDEX(ODC!L:L,MATCH($A30,ODC!B:B,0))</f>
        <v>#N/A</v>
      </c>
    </row>
    <row r="31" spans="1:5" x14ac:dyDescent="0.25">
      <c r="A31" t="s">
        <v>692</v>
      </c>
      <c r="B31" s="63" t="e">
        <f>INDEX(Labour!R:R,MATCH($A31,Labour!B:B,0))</f>
        <v>#N/A</v>
      </c>
      <c r="C31" s="63" t="e">
        <f>INDEX('Other Material'!R:R,MATCH($A31,'Other Material'!B:B,0))</f>
        <v>#N/A</v>
      </c>
      <c r="D31" s="63" t="e">
        <f>INDEX(Travel!M:M,MATCH($A31,Travel!B:B,0))</f>
        <v>#N/A</v>
      </c>
      <c r="E31" s="63" t="e">
        <f>INDEX(ODC!L:L,MATCH($A31,ODC!B:B,0))</f>
        <v>#N/A</v>
      </c>
    </row>
    <row r="32" spans="1:5" x14ac:dyDescent="0.25">
      <c r="A32" t="s">
        <v>693</v>
      </c>
      <c r="B32" s="63" t="e">
        <f>INDEX(Labour!R:R,MATCH($A32,Labour!B:B,0))</f>
        <v>#N/A</v>
      </c>
      <c r="C32" s="63" t="e">
        <f>INDEX('Other Material'!R:R,MATCH($A32,'Other Material'!B:B,0))</f>
        <v>#N/A</v>
      </c>
      <c r="D32" s="63" t="e">
        <f>INDEX(Travel!M:M,MATCH($A32,Travel!B:B,0))</f>
        <v>#N/A</v>
      </c>
      <c r="E32" s="63" t="e">
        <f>INDEX(ODC!L:L,MATCH($A32,ODC!B:B,0))</f>
        <v>#N/A</v>
      </c>
    </row>
    <row r="33" spans="1:5" x14ac:dyDescent="0.25">
      <c r="A33" t="s">
        <v>694</v>
      </c>
      <c r="B33" s="63" t="e">
        <f>INDEX(Labour!R:R,MATCH($A33,Labour!B:B,0))</f>
        <v>#N/A</v>
      </c>
      <c r="C33" s="63" t="e">
        <f>INDEX('Other Material'!R:R,MATCH($A33,'Other Material'!B:B,0))</f>
        <v>#N/A</v>
      </c>
      <c r="D33" s="63" t="e">
        <f>INDEX(Travel!M:M,MATCH($A33,Travel!B:B,0))</f>
        <v>#N/A</v>
      </c>
      <c r="E33" s="63" t="e">
        <f>INDEX(ODC!L:L,MATCH($A33,ODC!B:B,0))</f>
        <v>#N/A</v>
      </c>
    </row>
    <row r="34" spans="1:5" x14ac:dyDescent="0.25">
      <c r="A34" t="s">
        <v>695</v>
      </c>
      <c r="B34" s="63" t="e">
        <f>INDEX(Labour!R:R,MATCH($A34,Labour!B:B,0))</f>
        <v>#N/A</v>
      </c>
      <c r="C34" s="63" t="e">
        <f>INDEX('Other Material'!R:R,MATCH($A34,'Other Material'!B:B,0))</f>
        <v>#N/A</v>
      </c>
      <c r="D34" s="63" t="e">
        <f>INDEX(Travel!M:M,MATCH($A34,Travel!B:B,0))</f>
        <v>#N/A</v>
      </c>
      <c r="E34" s="63" t="e">
        <f>INDEX(ODC!L:L,MATCH($A34,ODC!B:B,0))</f>
        <v>#N/A</v>
      </c>
    </row>
    <row r="35" spans="1:5" x14ac:dyDescent="0.25">
      <c r="A35" t="s">
        <v>696</v>
      </c>
      <c r="B35" s="63" t="e">
        <f>INDEX(Labour!R:R,MATCH($A35,Labour!B:B,0))</f>
        <v>#N/A</v>
      </c>
      <c r="C35" s="63" t="e">
        <f>INDEX('Other Material'!R:R,MATCH($A35,'Other Material'!B:B,0))</f>
        <v>#N/A</v>
      </c>
      <c r="D35" s="63" t="e">
        <f>INDEX(Travel!M:M,MATCH($A35,Travel!B:B,0))</f>
        <v>#N/A</v>
      </c>
      <c r="E35" s="63" t="e">
        <f>INDEX(ODC!L:L,MATCH($A35,ODC!B:B,0))</f>
        <v>#N/A</v>
      </c>
    </row>
    <row r="36" spans="1:5" x14ac:dyDescent="0.25">
      <c r="A36" t="s">
        <v>697</v>
      </c>
      <c r="B36" s="63" t="e">
        <f>INDEX(Labour!R:R,MATCH($A36,Labour!B:B,0))</f>
        <v>#N/A</v>
      </c>
      <c r="C36" s="63" t="e">
        <f>INDEX('Other Material'!R:R,MATCH($A36,'Other Material'!B:B,0))</f>
        <v>#N/A</v>
      </c>
      <c r="D36" s="63" t="e">
        <f>INDEX(Travel!M:M,MATCH($A36,Travel!B:B,0))</f>
        <v>#N/A</v>
      </c>
      <c r="E36" s="63" t="e">
        <f>INDEX(ODC!L:L,MATCH($A36,ODC!B:B,0))</f>
        <v>#N/A</v>
      </c>
    </row>
    <row r="37" spans="1:5" x14ac:dyDescent="0.25">
      <c r="A37" t="s">
        <v>698</v>
      </c>
      <c r="B37" s="63" t="e">
        <f>INDEX(Labour!R:R,MATCH($A37,Labour!B:B,0))</f>
        <v>#N/A</v>
      </c>
      <c r="C37" s="63" t="e">
        <f>INDEX('Other Material'!R:R,MATCH($A37,'Other Material'!B:B,0))</f>
        <v>#N/A</v>
      </c>
      <c r="D37" s="63" t="e">
        <f>INDEX(Travel!M:M,MATCH($A37,Travel!B:B,0))</f>
        <v>#N/A</v>
      </c>
      <c r="E37" s="63" t="e">
        <f>INDEX(ODC!L:L,MATCH($A37,ODC!B:B,0))</f>
        <v>#N/A</v>
      </c>
    </row>
    <row r="38" spans="1:5" x14ac:dyDescent="0.25">
      <c r="A38" t="s">
        <v>699</v>
      </c>
      <c r="B38" s="63" t="e">
        <f>INDEX(Labour!R:R,MATCH($A38,Labour!B:B,0))</f>
        <v>#N/A</v>
      </c>
      <c r="C38" s="63" t="e">
        <f>INDEX('Other Material'!R:R,MATCH($A38,'Other Material'!B:B,0))</f>
        <v>#N/A</v>
      </c>
      <c r="D38" s="63" t="e">
        <f>INDEX(Travel!M:M,MATCH($A38,Travel!B:B,0))</f>
        <v>#N/A</v>
      </c>
      <c r="E38" s="63" t="e">
        <f>INDEX(ODC!L:L,MATCH($A38,ODC!B:B,0))</f>
        <v>#N/A</v>
      </c>
    </row>
    <row r="39" spans="1:5" x14ac:dyDescent="0.25">
      <c r="A39" t="s">
        <v>700</v>
      </c>
      <c r="B39" s="63" t="e">
        <f>INDEX(Labour!R:R,MATCH($A39,Labour!B:B,0))</f>
        <v>#N/A</v>
      </c>
      <c r="C39" s="63" t="e">
        <f>INDEX('Other Material'!R:R,MATCH($A39,'Other Material'!B:B,0))</f>
        <v>#N/A</v>
      </c>
      <c r="D39" s="63" t="e">
        <f>INDEX(Travel!M:M,MATCH($A39,Travel!B:B,0))</f>
        <v>#N/A</v>
      </c>
      <c r="E39" s="63" t="e">
        <f>INDEX(ODC!L:L,MATCH($A39,ODC!B:B,0))</f>
        <v>#N/A</v>
      </c>
    </row>
    <row r="40" spans="1:5" x14ac:dyDescent="0.25">
      <c r="A40" t="s">
        <v>701</v>
      </c>
      <c r="B40" s="63" t="e">
        <f>INDEX(Labour!R:R,MATCH($A40,Labour!B:B,0))</f>
        <v>#N/A</v>
      </c>
      <c r="C40" s="63" t="e">
        <f>INDEX('Other Material'!R:R,MATCH($A40,'Other Material'!B:B,0))</f>
        <v>#N/A</v>
      </c>
      <c r="D40" s="63" t="e">
        <f>INDEX(Travel!M:M,MATCH($A40,Travel!B:B,0))</f>
        <v>#N/A</v>
      </c>
      <c r="E40" s="63" t="e">
        <f>INDEX(ODC!L:L,MATCH($A40,ODC!B:B,0))</f>
        <v>#N/A</v>
      </c>
    </row>
    <row r="41" spans="1:5" x14ac:dyDescent="0.25">
      <c r="A41" t="s">
        <v>702</v>
      </c>
      <c r="B41" s="63" t="e">
        <f>INDEX(Labour!R:R,MATCH($A41,Labour!B:B,0))</f>
        <v>#N/A</v>
      </c>
      <c r="C41" s="63" t="e">
        <f>INDEX('Other Material'!R:R,MATCH($A41,'Other Material'!B:B,0))</f>
        <v>#N/A</v>
      </c>
      <c r="D41" s="63" t="e">
        <f>INDEX(Travel!M:M,MATCH($A41,Travel!B:B,0))</f>
        <v>#N/A</v>
      </c>
      <c r="E41" s="63" t="e">
        <f>INDEX(ODC!L:L,MATCH($A41,ODC!B:B,0))</f>
        <v>#N/A</v>
      </c>
    </row>
    <row r="42" spans="1:5" x14ac:dyDescent="0.25">
      <c r="A42" t="s">
        <v>703</v>
      </c>
      <c r="B42" s="63" t="e">
        <f>INDEX(Labour!R:R,MATCH($A42,Labour!B:B,0))</f>
        <v>#N/A</v>
      </c>
      <c r="C42" s="63" t="e">
        <f>INDEX('Other Material'!R:R,MATCH($A42,'Other Material'!B:B,0))</f>
        <v>#N/A</v>
      </c>
      <c r="D42" s="63" t="e">
        <f>INDEX(Travel!M:M,MATCH($A42,Travel!B:B,0))</f>
        <v>#N/A</v>
      </c>
      <c r="E42" s="63" t="e">
        <f>INDEX(ODC!L:L,MATCH($A42,ODC!B:B,0))</f>
        <v>#N/A</v>
      </c>
    </row>
    <row r="43" spans="1:5" x14ac:dyDescent="0.25">
      <c r="A43" t="s">
        <v>704</v>
      </c>
      <c r="B43" s="63" t="e">
        <f>INDEX(Labour!R:R,MATCH($A43,Labour!B:B,0))</f>
        <v>#N/A</v>
      </c>
      <c r="C43" s="63" t="e">
        <f>INDEX('Other Material'!R:R,MATCH($A43,'Other Material'!B:B,0))</f>
        <v>#N/A</v>
      </c>
      <c r="D43" s="63" t="e">
        <f>INDEX(Travel!M:M,MATCH($A43,Travel!B:B,0))</f>
        <v>#N/A</v>
      </c>
      <c r="E43" s="63" t="e">
        <f>INDEX(ODC!L:L,MATCH($A43,ODC!B:B,0))</f>
        <v>#N/A</v>
      </c>
    </row>
    <row r="44" spans="1:5" x14ac:dyDescent="0.25">
      <c r="A44" t="s">
        <v>705</v>
      </c>
      <c r="B44" s="63" t="e">
        <f>INDEX(Labour!R:R,MATCH($A44,Labour!B:B,0))</f>
        <v>#N/A</v>
      </c>
      <c r="C44" s="63" t="e">
        <f>INDEX('Other Material'!R:R,MATCH($A44,'Other Material'!B:B,0))</f>
        <v>#N/A</v>
      </c>
      <c r="D44" s="63" t="e">
        <f>INDEX(Travel!M:M,MATCH($A44,Travel!B:B,0))</f>
        <v>#N/A</v>
      </c>
      <c r="E44" s="63" t="e">
        <f>INDEX(ODC!L:L,MATCH($A44,ODC!B:B,0))</f>
        <v>#N/A</v>
      </c>
    </row>
    <row r="45" spans="1:5" x14ac:dyDescent="0.25">
      <c r="A45" t="s">
        <v>706</v>
      </c>
      <c r="B45" s="63" t="e">
        <f>INDEX(Labour!R:R,MATCH($A45,Labour!B:B,0))</f>
        <v>#N/A</v>
      </c>
      <c r="C45" s="63" t="e">
        <f>INDEX('Other Material'!R:R,MATCH($A45,'Other Material'!B:B,0))</f>
        <v>#N/A</v>
      </c>
      <c r="D45" s="63" t="e">
        <f>INDEX(Travel!M:M,MATCH($A45,Travel!B:B,0))</f>
        <v>#N/A</v>
      </c>
      <c r="E45" s="63" t="e">
        <f>INDEX(ODC!L:L,MATCH($A45,ODC!B:B,0))</f>
        <v>#N/A</v>
      </c>
    </row>
    <row r="46" spans="1:5" x14ac:dyDescent="0.25">
      <c r="A46" t="s">
        <v>707</v>
      </c>
      <c r="B46" s="63" t="e">
        <f>INDEX(Labour!R:R,MATCH($A46,Labour!B:B,0))</f>
        <v>#N/A</v>
      </c>
      <c r="C46" s="63" t="e">
        <f>INDEX('Other Material'!R:R,MATCH($A46,'Other Material'!B:B,0))</f>
        <v>#N/A</v>
      </c>
      <c r="D46" s="63" t="e">
        <f>INDEX(Travel!M:M,MATCH($A46,Travel!B:B,0))</f>
        <v>#N/A</v>
      </c>
      <c r="E46" s="63" t="e">
        <f>INDEX(ODC!L:L,MATCH($A46,ODC!B:B,0))</f>
        <v>#N/A</v>
      </c>
    </row>
    <row r="47" spans="1:5" x14ac:dyDescent="0.25">
      <c r="A47" t="s">
        <v>708</v>
      </c>
      <c r="B47" s="63" t="e">
        <f>INDEX(Labour!R:R,MATCH($A47,Labour!B:B,0))</f>
        <v>#N/A</v>
      </c>
      <c r="C47" s="63" t="e">
        <f>INDEX('Other Material'!R:R,MATCH($A47,'Other Material'!B:B,0))</f>
        <v>#N/A</v>
      </c>
      <c r="D47" s="63" t="e">
        <f>INDEX(Travel!M:M,MATCH($A47,Travel!B:B,0))</f>
        <v>#N/A</v>
      </c>
      <c r="E47" s="63" t="e">
        <f>INDEX(ODC!L:L,MATCH($A47,ODC!B:B,0))</f>
        <v>#N/A</v>
      </c>
    </row>
    <row r="48" spans="1:5" x14ac:dyDescent="0.25">
      <c r="A48" t="s">
        <v>709</v>
      </c>
      <c r="B48" s="63" t="e">
        <f>INDEX(Labour!R:R,MATCH($A48,Labour!B:B,0))</f>
        <v>#N/A</v>
      </c>
      <c r="C48" s="63" t="e">
        <f>INDEX('Other Material'!R:R,MATCH($A48,'Other Material'!B:B,0))</f>
        <v>#N/A</v>
      </c>
      <c r="D48" s="63" t="e">
        <f>INDEX(Travel!M:M,MATCH($A48,Travel!B:B,0))</f>
        <v>#N/A</v>
      </c>
      <c r="E48" s="63" t="e">
        <f>INDEX(ODC!L:L,MATCH($A48,ODC!B:B,0))</f>
        <v>#N/A</v>
      </c>
    </row>
    <row r="49" spans="1:5" x14ac:dyDescent="0.25">
      <c r="A49" t="s">
        <v>710</v>
      </c>
      <c r="B49" s="63" t="e">
        <f>INDEX(Labour!R:R,MATCH($A49,Labour!B:B,0))</f>
        <v>#N/A</v>
      </c>
      <c r="C49" s="63" t="e">
        <f>INDEX('Other Material'!R:R,MATCH($A49,'Other Material'!B:B,0))</f>
        <v>#N/A</v>
      </c>
      <c r="D49" s="63" t="e">
        <f>INDEX(Travel!M:M,MATCH($A49,Travel!B:B,0))</f>
        <v>#N/A</v>
      </c>
      <c r="E49" s="63" t="e">
        <f>INDEX(ODC!L:L,MATCH($A49,ODC!B:B,0))</f>
        <v>#N/A</v>
      </c>
    </row>
    <row r="50" spans="1:5" x14ac:dyDescent="0.25">
      <c r="A50" t="s">
        <v>711</v>
      </c>
      <c r="B50" s="63" t="e">
        <f>INDEX(Labour!R:R,MATCH($A50,Labour!B:B,0))</f>
        <v>#N/A</v>
      </c>
      <c r="C50" s="63" t="e">
        <f>INDEX('Other Material'!R:R,MATCH($A50,'Other Material'!B:B,0))</f>
        <v>#N/A</v>
      </c>
      <c r="D50" s="63" t="e">
        <f>INDEX(Travel!M:M,MATCH($A50,Travel!B:B,0))</f>
        <v>#N/A</v>
      </c>
      <c r="E50" s="63" t="e">
        <f>INDEX(ODC!L:L,MATCH($A50,ODC!B:B,0))</f>
        <v>#N/A</v>
      </c>
    </row>
    <row r="51" spans="1:5" x14ac:dyDescent="0.25">
      <c r="A51" t="s">
        <v>712</v>
      </c>
      <c r="B51" s="63" t="e">
        <f>INDEX(Labour!R:R,MATCH($A51,Labour!B:B,0))</f>
        <v>#N/A</v>
      </c>
      <c r="C51" s="63" t="e">
        <f>INDEX('Other Material'!R:R,MATCH($A51,'Other Material'!B:B,0))</f>
        <v>#N/A</v>
      </c>
      <c r="D51" s="63" t="e">
        <f>INDEX(Travel!M:M,MATCH($A51,Travel!B:B,0))</f>
        <v>#N/A</v>
      </c>
      <c r="E51" s="63" t="e">
        <f>INDEX(ODC!L:L,MATCH($A51,ODC!B:B,0))</f>
        <v>#N/A</v>
      </c>
    </row>
    <row r="52" spans="1:5" x14ac:dyDescent="0.25">
      <c r="A52" t="s">
        <v>713</v>
      </c>
      <c r="B52" s="63" t="e">
        <f>INDEX(Labour!R:R,MATCH($A52,Labour!B:B,0))</f>
        <v>#N/A</v>
      </c>
      <c r="C52" s="63" t="e">
        <f>INDEX('Other Material'!R:R,MATCH($A52,'Other Material'!B:B,0))</f>
        <v>#N/A</v>
      </c>
      <c r="D52" s="63" t="e">
        <f>INDEX(Travel!M:M,MATCH($A52,Travel!B:B,0))</f>
        <v>#N/A</v>
      </c>
      <c r="E52" s="63" t="e">
        <f>INDEX(ODC!L:L,MATCH($A52,ODC!B:B,0))</f>
        <v>#N/A</v>
      </c>
    </row>
    <row r="53" spans="1:5" x14ac:dyDescent="0.25">
      <c r="A53" t="s">
        <v>523</v>
      </c>
      <c r="B53" s="63" t="e">
        <f>INDEX(Labour!R:R,MATCH($A53,Labour!B:B,0))</f>
        <v>#N/A</v>
      </c>
      <c r="C53" s="63" t="e">
        <f>INDEX('Other Material'!R:R,MATCH($A53,'Other Material'!B:B,0))</f>
        <v>#N/A</v>
      </c>
      <c r="D53" s="63" t="e">
        <f>INDEX(Travel!M:M,MATCH($A53,Travel!B:B,0))</f>
        <v>#N/A</v>
      </c>
      <c r="E53" s="63" t="e">
        <f>INDEX(ODC!L:L,MATCH($A53,ODC!B:B,0))</f>
        <v>#N/A</v>
      </c>
    </row>
    <row r="54" spans="1:5" x14ac:dyDescent="0.25">
      <c r="A54" t="s">
        <v>714</v>
      </c>
      <c r="B54" s="63" t="e">
        <f>INDEX(Labour!R:R,MATCH($A54,Labour!B:B,0))</f>
        <v>#N/A</v>
      </c>
      <c r="C54" s="63" t="e">
        <f>INDEX('Other Material'!R:R,MATCH($A54,'Other Material'!B:B,0))</f>
        <v>#N/A</v>
      </c>
      <c r="D54" s="63" t="e">
        <f>INDEX(Travel!M:M,MATCH($A54,Travel!B:B,0))</f>
        <v>#N/A</v>
      </c>
      <c r="E54" s="63" t="e">
        <f>INDEX(ODC!L:L,MATCH($A54,ODC!B:B,0))</f>
        <v>#N/A</v>
      </c>
    </row>
    <row r="55" spans="1:5" x14ac:dyDescent="0.25">
      <c r="A55" t="s">
        <v>715</v>
      </c>
      <c r="B55" s="63" t="e">
        <f>INDEX(Labour!R:R,MATCH($A55,Labour!B:B,0))</f>
        <v>#N/A</v>
      </c>
      <c r="C55" s="63" t="e">
        <f>INDEX('Other Material'!R:R,MATCH($A55,'Other Material'!B:B,0))</f>
        <v>#N/A</v>
      </c>
      <c r="D55" s="63" t="e">
        <f>INDEX(Travel!M:M,MATCH($A55,Travel!B:B,0))</f>
        <v>#N/A</v>
      </c>
      <c r="E55" s="63" t="e">
        <f>INDEX(ODC!L:L,MATCH($A55,ODC!B:B,0))</f>
        <v>#N/A</v>
      </c>
    </row>
    <row r="56" spans="1:5" x14ac:dyDescent="0.25">
      <c r="A56" t="s">
        <v>524</v>
      </c>
      <c r="B56" s="63" t="e">
        <f>INDEX(Labour!R:R,MATCH($A56,Labour!B:B,0))</f>
        <v>#N/A</v>
      </c>
      <c r="C56" s="63" t="e">
        <f>INDEX('Other Material'!R:R,MATCH($A56,'Other Material'!B:B,0))</f>
        <v>#N/A</v>
      </c>
      <c r="D56" s="63" t="e">
        <f>INDEX(Travel!M:M,MATCH($A56,Travel!B:B,0))</f>
        <v>#N/A</v>
      </c>
      <c r="E56" s="63" t="e">
        <f>INDEX(ODC!L:L,MATCH($A56,ODC!B:B,0))</f>
        <v>#N/A</v>
      </c>
    </row>
    <row r="57" spans="1:5" x14ac:dyDescent="0.25">
      <c r="A57" t="s">
        <v>716</v>
      </c>
      <c r="B57" s="63" t="e">
        <f>INDEX(Labour!R:R,MATCH($A57,Labour!B:B,0))</f>
        <v>#N/A</v>
      </c>
      <c r="C57" s="63" t="e">
        <f>INDEX('Other Material'!R:R,MATCH($A57,'Other Material'!B:B,0))</f>
        <v>#N/A</v>
      </c>
      <c r="D57" s="63" t="e">
        <f>INDEX(Travel!M:M,MATCH($A57,Travel!B:B,0))</f>
        <v>#N/A</v>
      </c>
      <c r="E57" s="63" t="e">
        <f>INDEX(ODC!L:L,MATCH($A57,ODC!B:B,0))</f>
        <v>#N/A</v>
      </c>
    </row>
    <row r="58" spans="1:5" x14ac:dyDescent="0.25">
      <c r="A58" t="s">
        <v>717</v>
      </c>
      <c r="B58" s="63" t="e">
        <f>INDEX(Labour!R:R,MATCH($A58,Labour!B:B,0))</f>
        <v>#N/A</v>
      </c>
      <c r="C58" s="63" t="e">
        <f>INDEX('Other Material'!R:R,MATCH($A58,'Other Material'!B:B,0))</f>
        <v>#N/A</v>
      </c>
      <c r="D58" s="63" t="e">
        <f>INDEX(Travel!M:M,MATCH($A58,Travel!B:B,0))</f>
        <v>#N/A</v>
      </c>
      <c r="E58" s="63" t="e">
        <f>INDEX(ODC!L:L,MATCH($A58,ODC!B:B,0))</f>
        <v>#N/A</v>
      </c>
    </row>
    <row r="59" spans="1:5" x14ac:dyDescent="0.25">
      <c r="A59" t="s">
        <v>718</v>
      </c>
      <c r="B59" s="63" t="e">
        <f>INDEX(Labour!R:R,MATCH($A59,Labour!B:B,0))</f>
        <v>#N/A</v>
      </c>
      <c r="C59" s="63" t="e">
        <f>INDEX('Other Material'!R:R,MATCH($A59,'Other Material'!B:B,0))</f>
        <v>#N/A</v>
      </c>
      <c r="D59" s="63" t="e">
        <f>INDEX(Travel!M:M,MATCH($A59,Travel!B:B,0))</f>
        <v>#N/A</v>
      </c>
      <c r="E59" s="63" t="e">
        <f>INDEX(ODC!L:L,MATCH($A59,ODC!B:B,0))</f>
        <v>#N/A</v>
      </c>
    </row>
    <row r="60" spans="1:5" x14ac:dyDescent="0.25">
      <c r="A60" t="s">
        <v>719</v>
      </c>
      <c r="B60" s="63" t="e">
        <f>INDEX(Labour!R:R,MATCH($A60,Labour!B:B,0))</f>
        <v>#N/A</v>
      </c>
      <c r="C60" s="63" t="e">
        <f>INDEX('Other Material'!R:R,MATCH($A60,'Other Material'!B:B,0))</f>
        <v>#N/A</v>
      </c>
      <c r="D60" s="63" t="e">
        <f>INDEX(Travel!M:M,MATCH($A60,Travel!B:B,0))</f>
        <v>#N/A</v>
      </c>
      <c r="E60" s="63" t="e">
        <f>INDEX(ODC!L:L,MATCH($A60,ODC!B:B,0))</f>
        <v>#N/A</v>
      </c>
    </row>
    <row r="61" spans="1:5" x14ac:dyDescent="0.25">
      <c r="A61" t="s">
        <v>720</v>
      </c>
      <c r="B61" s="63" t="e">
        <f>INDEX(Labour!R:R,MATCH($A61,Labour!B:B,0))</f>
        <v>#N/A</v>
      </c>
      <c r="C61" s="63" t="e">
        <f>INDEX('Other Material'!R:R,MATCH($A61,'Other Material'!B:B,0))</f>
        <v>#N/A</v>
      </c>
      <c r="D61" s="63" t="e">
        <f>INDEX(Travel!M:M,MATCH($A61,Travel!B:B,0))</f>
        <v>#N/A</v>
      </c>
      <c r="E61" s="63" t="e">
        <f>INDEX(ODC!L:L,MATCH($A61,ODC!B:B,0))</f>
        <v>#N/A</v>
      </c>
    </row>
    <row r="62" spans="1:5" x14ac:dyDescent="0.25">
      <c r="A62" t="s">
        <v>721</v>
      </c>
      <c r="B62" s="63" t="e">
        <f>INDEX(Labour!R:R,MATCH($A62,Labour!B:B,0))</f>
        <v>#N/A</v>
      </c>
      <c r="C62" s="63" t="e">
        <f>INDEX('Other Material'!R:R,MATCH($A62,'Other Material'!B:B,0))</f>
        <v>#N/A</v>
      </c>
      <c r="D62" s="63" t="e">
        <f>INDEX(Travel!M:M,MATCH($A62,Travel!B:B,0))</f>
        <v>#N/A</v>
      </c>
      <c r="E62" s="63" t="e">
        <f>INDEX(ODC!L:L,MATCH($A62,ODC!B:B,0))</f>
        <v>#N/A</v>
      </c>
    </row>
    <row r="63" spans="1:5" x14ac:dyDescent="0.25">
      <c r="A63" t="s">
        <v>722</v>
      </c>
      <c r="B63" s="63" t="e">
        <f>INDEX(Labour!R:R,MATCH($A63,Labour!B:B,0))</f>
        <v>#N/A</v>
      </c>
      <c r="C63" s="63" t="e">
        <f>INDEX('Other Material'!R:R,MATCH($A63,'Other Material'!B:B,0))</f>
        <v>#N/A</v>
      </c>
      <c r="D63" s="63" t="e">
        <f>INDEX(Travel!M:M,MATCH($A63,Travel!B:B,0))</f>
        <v>#N/A</v>
      </c>
      <c r="E63" s="63" t="e">
        <f>INDEX(ODC!L:L,MATCH($A63,ODC!B:B,0))</f>
        <v>#N/A</v>
      </c>
    </row>
    <row r="64" spans="1:5" x14ac:dyDescent="0.25">
      <c r="A64" t="s">
        <v>723</v>
      </c>
      <c r="B64" s="63" t="e">
        <f>INDEX(Labour!R:R,MATCH($A64,Labour!B:B,0))</f>
        <v>#N/A</v>
      </c>
      <c r="C64" s="63" t="e">
        <f>INDEX('Other Material'!R:R,MATCH($A64,'Other Material'!B:B,0))</f>
        <v>#N/A</v>
      </c>
      <c r="D64" s="63" t="e">
        <f>INDEX(Travel!M:M,MATCH($A64,Travel!B:B,0))</f>
        <v>#N/A</v>
      </c>
      <c r="E64" s="63" t="e">
        <f>INDEX(ODC!L:L,MATCH($A64,ODC!B:B,0))</f>
        <v>#N/A</v>
      </c>
    </row>
    <row r="65" spans="1:5" x14ac:dyDescent="0.25">
      <c r="A65" t="s">
        <v>724</v>
      </c>
      <c r="B65" s="63" t="e">
        <f>INDEX(Labour!R:R,MATCH($A65,Labour!B:B,0))</f>
        <v>#N/A</v>
      </c>
      <c r="C65" s="63" t="e">
        <f>INDEX('Other Material'!R:R,MATCH($A65,'Other Material'!B:B,0))</f>
        <v>#N/A</v>
      </c>
      <c r="D65" s="63" t="e">
        <f>INDEX(Travel!M:M,MATCH($A65,Travel!B:B,0))</f>
        <v>#N/A</v>
      </c>
      <c r="E65" s="63" t="e">
        <f>INDEX(ODC!L:L,MATCH($A65,ODC!B:B,0))</f>
        <v>#N/A</v>
      </c>
    </row>
    <row r="66" spans="1:5" x14ac:dyDescent="0.25">
      <c r="A66" t="s">
        <v>725</v>
      </c>
      <c r="B66" s="63" t="e">
        <f>INDEX(Labour!R:R,MATCH($A66,Labour!B:B,0))</f>
        <v>#N/A</v>
      </c>
      <c r="C66" s="63" t="e">
        <f>INDEX('Other Material'!R:R,MATCH($A66,'Other Material'!B:B,0))</f>
        <v>#N/A</v>
      </c>
      <c r="D66" s="63" t="e">
        <f>INDEX(Travel!M:M,MATCH($A66,Travel!B:B,0))</f>
        <v>#N/A</v>
      </c>
      <c r="E66" s="63" t="e">
        <f>INDEX(ODC!L:L,MATCH($A66,ODC!B:B,0))</f>
        <v>#N/A</v>
      </c>
    </row>
    <row r="67" spans="1:5" x14ac:dyDescent="0.25">
      <c r="A67" t="s">
        <v>726</v>
      </c>
      <c r="B67" s="63" t="e">
        <f>INDEX(Labour!R:R,MATCH($A67,Labour!B:B,0))</f>
        <v>#N/A</v>
      </c>
      <c r="C67" s="63" t="e">
        <f>INDEX('Other Material'!R:R,MATCH($A67,'Other Material'!B:B,0))</f>
        <v>#N/A</v>
      </c>
      <c r="D67" s="63" t="e">
        <f>INDEX(Travel!M:M,MATCH($A67,Travel!B:B,0))</f>
        <v>#N/A</v>
      </c>
      <c r="E67" s="63" t="e">
        <f>INDEX(ODC!L:L,MATCH($A67,ODC!B:B,0))</f>
        <v>#N/A</v>
      </c>
    </row>
    <row r="68" spans="1:5" x14ac:dyDescent="0.25">
      <c r="A68" t="s">
        <v>727</v>
      </c>
      <c r="B68" s="63" t="e">
        <f>INDEX(Labour!R:R,MATCH($A68,Labour!B:B,0))</f>
        <v>#N/A</v>
      </c>
      <c r="C68" s="63" t="e">
        <f>INDEX('Other Material'!R:R,MATCH($A68,'Other Material'!B:B,0))</f>
        <v>#N/A</v>
      </c>
      <c r="D68" s="63" t="e">
        <f>INDEX(Travel!M:M,MATCH($A68,Travel!B:B,0))</f>
        <v>#N/A</v>
      </c>
      <c r="E68" s="63" t="e">
        <f>INDEX(ODC!L:L,MATCH($A68,ODC!B:B,0))</f>
        <v>#N/A</v>
      </c>
    </row>
    <row r="69" spans="1:5" x14ac:dyDescent="0.25">
      <c r="A69" t="s">
        <v>728</v>
      </c>
      <c r="B69" s="63" t="e">
        <f>INDEX(Labour!R:R,MATCH($A69,Labour!B:B,0))</f>
        <v>#N/A</v>
      </c>
      <c r="C69" s="63" t="e">
        <f>INDEX('Other Material'!R:R,MATCH($A69,'Other Material'!B:B,0))</f>
        <v>#N/A</v>
      </c>
      <c r="D69" s="63" t="e">
        <f>INDEX(Travel!M:M,MATCH($A69,Travel!B:B,0))</f>
        <v>#N/A</v>
      </c>
      <c r="E69" s="63" t="e">
        <f>INDEX(ODC!L:L,MATCH($A69,ODC!B:B,0))</f>
        <v>#N/A</v>
      </c>
    </row>
    <row r="70" spans="1:5" x14ac:dyDescent="0.25">
      <c r="A70" t="s">
        <v>729</v>
      </c>
      <c r="B70" s="63" t="e">
        <f>INDEX(Labour!R:R,MATCH($A70,Labour!B:B,0))</f>
        <v>#N/A</v>
      </c>
      <c r="C70" s="63" t="e">
        <f>INDEX('Other Material'!R:R,MATCH($A70,'Other Material'!B:B,0))</f>
        <v>#N/A</v>
      </c>
      <c r="D70" s="63" t="e">
        <f>INDEX(Travel!M:M,MATCH($A70,Travel!B:B,0))</f>
        <v>#N/A</v>
      </c>
      <c r="E70" s="63" t="e">
        <f>INDEX(ODC!L:L,MATCH($A70,ODC!B:B,0))</f>
        <v>#N/A</v>
      </c>
    </row>
    <row r="71" spans="1:5" s="94" customFormat="1" ht="12.75" customHeight="1" x14ac:dyDescent="0.25">
      <c r="B71" s="95"/>
      <c r="C71" s="95"/>
      <c r="D71" s="95"/>
      <c r="E71" s="95"/>
    </row>
    <row r="72" spans="1:5" x14ac:dyDescent="0.25">
      <c r="A72" s="66"/>
      <c r="B72" s="65" t="s">
        <v>730</v>
      </c>
      <c r="C72" s="64"/>
      <c r="D72" s="64"/>
      <c r="E72" s="64"/>
    </row>
  </sheetData>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defaultRowHeight="15" x14ac:dyDescent="0.25"/>
  <cols>
    <col min="1" max="1" width="30.5703125" style="10" bestFit="1" customWidth="1"/>
  </cols>
  <sheetData>
    <row r="1" spans="1:1" x14ac:dyDescent="0.25">
      <c r="A1" s="10" t="s">
        <v>731</v>
      </c>
    </row>
    <row r="2" spans="1:1" x14ac:dyDescent="0.25">
      <c r="A2" s="58" t="s">
        <v>557</v>
      </c>
    </row>
    <row r="3" spans="1:1" x14ac:dyDescent="0.25">
      <c r="A3" s="58" t="s">
        <v>732</v>
      </c>
    </row>
    <row r="4" spans="1:1" x14ac:dyDescent="0.25">
      <c r="A4" s="58" t="s">
        <v>733</v>
      </c>
    </row>
    <row r="5" spans="1:1" x14ac:dyDescent="0.25">
      <c r="A5" s="58" t="s">
        <v>734</v>
      </c>
    </row>
    <row r="6" spans="1:1" x14ac:dyDescent="0.25">
      <c r="A6" s="58" t="s">
        <v>735</v>
      </c>
    </row>
    <row r="7" spans="1:1" x14ac:dyDescent="0.25">
      <c r="A7" s="58" t="s">
        <v>736</v>
      </c>
    </row>
    <row r="8" spans="1:1" x14ac:dyDescent="0.25">
      <c r="A8" s="58" t="s">
        <v>737</v>
      </c>
    </row>
    <row r="9" spans="1:1" x14ac:dyDescent="0.25">
      <c r="A9" s="58" t="s">
        <v>738</v>
      </c>
    </row>
    <row r="10" spans="1:1" x14ac:dyDescent="0.25">
      <c r="A10" s="58" t="s">
        <v>739</v>
      </c>
    </row>
    <row r="11" spans="1:1" x14ac:dyDescent="0.25">
      <c r="A11" s="58" t="s">
        <v>740</v>
      </c>
    </row>
    <row r="12" spans="1:1" x14ac:dyDescent="0.25">
      <c r="A12" s="58" t="s">
        <v>741</v>
      </c>
    </row>
    <row r="13" spans="1:1" x14ac:dyDescent="0.25">
      <c r="A13" s="58" t="s">
        <v>742</v>
      </c>
    </row>
    <row r="14" spans="1:1" x14ac:dyDescent="0.25">
      <c r="A14" s="58" t="s">
        <v>743</v>
      </c>
    </row>
    <row r="15" spans="1:1" x14ac:dyDescent="0.25">
      <c r="A15" s="58" t="s">
        <v>744</v>
      </c>
    </row>
    <row r="16" spans="1:1" x14ac:dyDescent="0.25">
      <c r="A16" s="58" t="s">
        <v>745</v>
      </c>
    </row>
    <row r="17" spans="1:1" x14ac:dyDescent="0.25">
      <c r="A17" s="58" t="s">
        <v>746</v>
      </c>
    </row>
    <row r="18" spans="1:1" x14ac:dyDescent="0.25">
      <c r="A18" s="58" t="s">
        <v>747</v>
      </c>
    </row>
    <row r="19" spans="1:1" x14ac:dyDescent="0.25">
      <c r="A19" s="58" t="s">
        <v>748</v>
      </c>
    </row>
    <row r="20" spans="1:1" x14ac:dyDescent="0.25">
      <c r="A20" s="58" t="s">
        <v>749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D18"/>
  <sheetViews>
    <sheetView zoomScaleNormal="100" workbookViewId="0">
      <selection activeCell="B51" sqref="B51"/>
    </sheetView>
  </sheetViews>
  <sheetFormatPr defaultColWidth="8.85546875" defaultRowHeight="15" x14ac:dyDescent="0.25"/>
  <cols>
    <col min="1" max="1" width="1.7109375" style="4" customWidth="1"/>
    <col min="2" max="2" width="65.7109375" style="4" customWidth="1"/>
    <col min="3" max="3" width="35.7109375" style="4" customWidth="1"/>
    <col min="4" max="4" width="18.42578125" style="4" customWidth="1"/>
    <col min="5" max="16384" width="8.85546875" style="4"/>
  </cols>
  <sheetData>
    <row r="1" spans="2:4" ht="15.75" thickBot="1" x14ac:dyDescent="0.3"/>
    <row r="2" spans="2:4" x14ac:dyDescent="0.25">
      <c r="B2" s="20"/>
      <c r="C2" s="21"/>
      <c r="D2" s="22"/>
    </row>
    <row r="3" spans="2:4" x14ac:dyDescent="0.25">
      <c r="B3" s="23" t="s">
        <v>10</v>
      </c>
      <c r="C3" s="24"/>
      <c r="D3" s="25"/>
    </row>
    <row r="4" spans="2:4" x14ac:dyDescent="0.25">
      <c r="B4" s="26" t="s">
        <v>11</v>
      </c>
      <c r="C4" s="34" t="str">
        <f>IF(ISBLANK('Offer Summary'!D4)=FALSE, "OK", "Missing Currency")</f>
        <v>Missing Currency</v>
      </c>
      <c r="D4" s="25"/>
    </row>
    <row r="5" spans="2:4" ht="15" customHeight="1" x14ac:dyDescent="0.25">
      <c r="B5" s="27"/>
      <c r="C5" s="35"/>
      <c r="D5" s="25"/>
    </row>
    <row r="6" spans="2:4" ht="30" x14ac:dyDescent="0.25">
      <c r="B6" s="23" t="s">
        <v>12</v>
      </c>
      <c r="C6" s="35"/>
      <c r="D6" s="28" t="s">
        <v>13</v>
      </c>
    </row>
    <row r="7" spans="2:4" x14ac:dyDescent="0.25">
      <c r="B7" s="26" t="s">
        <v>14</v>
      </c>
      <c r="C7" s="34" t="e">
        <f>IF(Tot_OS_Base=Tot_CS_Base,"OK","CHECK FOR ERROR")</f>
        <v>#REF!</v>
      </c>
      <c r="D7" s="33" t="e">
        <f>Tot_OS_Base-Tot_CS_Base</f>
        <v>#REF!</v>
      </c>
    </row>
    <row r="8" spans="2:4" x14ac:dyDescent="0.25">
      <c r="B8" s="26" t="s">
        <v>15</v>
      </c>
      <c r="C8" s="34" t="e">
        <f>IF(Tot_OS_OptEval=Tot_CS_OptEval,"OK","CHECK FOR ERROR")</f>
        <v>#REF!</v>
      </c>
      <c r="D8" s="33" t="e">
        <f>Tot_OS_OptEval-Tot_CS_OptEval</f>
        <v>#REF!</v>
      </c>
    </row>
    <row r="9" spans="2:4" x14ac:dyDescent="0.25">
      <c r="B9" s="26" t="s">
        <v>16</v>
      </c>
      <c r="C9" s="34" t="e">
        <f>IF(Tot_OS_OptNonEval=Tot_CS_OptNonEval,"OK","CHECK FOR ERROR")</f>
        <v>#REF!</v>
      </c>
      <c r="D9" s="33" t="e">
        <f>Tot_OS_OptNonEval-Tot_CS_OptNonEval</f>
        <v>#REF!</v>
      </c>
    </row>
    <row r="10" spans="2:4" x14ac:dyDescent="0.25">
      <c r="B10" s="27"/>
      <c r="C10" s="35"/>
      <c r="D10" s="25"/>
    </row>
    <row r="11" spans="2:4" x14ac:dyDescent="0.25">
      <c r="B11" s="23" t="s">
        <v>17</v>
      </c>
      <c r="C11" s="35"/>
      <c r="D11" s="25"/>
    </row>
    <row r="12" spans="2:4" x14ac:dyDescent="0.25">
      <c r="B12" s="26" t="s">
        <v>18</v>
      </c>
      <c r="C12" s="34" t="e">
        <f>IF((Tot_OS_Base+Tot_OS_OptEval+Tot_OS_OptNonEval)=(Tot_Labour+Tot_Material+Tot_Travel+Tot_ODC),"OK","CHECK FOR ERROR")</f>
        <v>#REF!</v>
      </c>
      <c r="D12" s="25"/>
    </row>
    <row r="13" spans="2:4" x14ac:dyDescent="0.25">
      <c r="B13" s="27"/>
      <c r="C13" s="34"/>
      <c r="D13" s="25"/>
    </row>
    <row r="14" spans="2:4" x14ac:dyDescent="0.25">
      <c r="B14" s="23" t="s">
        <v>19</v>
      </c>
      <c r="C14" s="34"/>
      <c r="D14" s="25"/>
    </row>
    <row r="15" spans="2:4" x14ac:dyDescent="0.25">
      <c r="B15" s="31" t="s">
        <v>20</v>
      </c>
      <c r="C15" s="34" t="str">
        <f>IF(COUNTIF('CLIN Detail list'!B8:B71,"#N/A")=0,"OK","MISSING DETAILS from 1 or more CLINS")</f>
        <v>MISSING DETAILS from 1 or more CLINS</v>
      </c>
      <c r="D15" s="25"/>
    </row>
    <row r="16" spans="2:4" x14ac:dyDescent="0.25">
      <c r="B16" s="31" t="s">
        <v>21</v>
      </c>
      <c r="C16" s="34" t="str">
        <f>IF(COUNTIF('CLIN Detail list'!C8:C71,"#N/A")=0,"OK","MISSING DETAILS from 1 or more CLINS")</f>
        <v>MISSING DETAILS from 1 or more CLINS</v>
      </c>
      <c r="D16" s="25"/>
    </row>
    <row r="17" spans="2:4" x14ac:dyDescent="0.25">
      <c r="B17" s="26" t="s">
        <v>22</v>
      </c>
      <c r="C17" s="34" t="str">
        <f>IF(COUNTIF('CLIN Detail list'!D8:D71,"#N/A")=0,"OK","MISSING DETAILS from 1 or more CLINS")</f>
        <v>MISSING DETAILS from 1 or more CLINS</v>
      </c>
      <c r="D17" s="25"/>
    </row>
    <row r="18" spans="2:4" ht="15.75" thickBot="1" x14ac:dyDescent="0.3">
      <c r="B18" s="32" t="s">
        <v>23</v>
      </c>
      <c r="C18" s="36" t="str">
        <f>IF(COUNTIF('CLIN Detail list'!E8:E71,"#N/A")=0,"OK","MISSING DETAILS from 1 or more CLINS")</f>
        <v>MISSING DETAILS from 1 or more CLINS</v>
      </c>
      <c r="D18" s="29"/>
    </row>
  </sheetData>
  <conditionalFormatting sqref="C4">
    <cfRule type="containsText" dxfId="186" priority="11" operator="containsText" text="OK">
      <formula>NOT(ISERROR(SEARCH("OK",C4)))</formula>
    </cfRule>
    <cfRule type="containsText" dxfId="185" priority="12" operator="containsText" text="Missing Currency">
      <formula>NOT(ISERROR(SEARCH("Missing Currency",C4)))</formula>
    </cfRule>
  </conditionalFormatting>
  <conditionalFormatting sqref="C7:C8">
    <cfRule type="containsText" dxfId="184" priority="9" operator="containsText" text="check for error">
      <formula>NOT(ISERROR(SEARCH("check for error",C7)))</formula>
    </cfRule>
    <cfRule type="containsText" dxfId="183" priority="10" operator="containsText" text="OK">
      <formula>NOT(ISERROR(SEARCH("OK",C7)))</formula>
    </cfRule>
  </conditionalFormatting>
  <conditionalFormatting sqref="C12:C13">
    <cfRule type="containsText" dxfId="182" priority="7" operator="containsText" text="OK">
      <formula>NOT(ISERROR(SEARCH("OK",C12)))</formula>
    </cfRule>
    <cfRule type="containsText" dxfId="181" priority="8" operator="containsText" text="check for error">
      <formula>NOT(ISERROR(SEARCH("check for error",C12)))</formula>
    </cfRule>
  </conditionalFormatting>
  <conditionalFormatting sqref="C14:C18">
    <cfRule type="containsText" dxfId="180" priority="5" operator="containsText" text="OK">
      <formula>NOT(ISERROR(SEARCH("OK",C14)))</formula>
    </cfRule>
    <cfRule type="containsText" dxfId="179" priority="6" operator="containsText" text="Missing">
      <formula>NOT(ISERROR(SEARCH("Missing",C14)))</formula>
    </cfRule>
  </conditionalFormatting>
  <conditionalFormatting sqref="C9">
    <cfRule type="containsText" dxfId="178" priority="3" operator="containsText" text="check for error">
      <formula>NOT(ISERROR(SEARCH("check for error",C9)))</formula>
    </cfRule>
    <cfRule type="containsText" dxfId="177" priority="4" operator="containsText" text="OK">
      <formula>NOT(ISERROR(SEARCH("OK",C9)))</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&amp;CNATO UNCLASSIFIED&amp;RCO-14252-NNMS</oddHeader>
    <oddFooter>&amp;CNATO UNCLASSIFIED&amp;RCO-14252-NNMS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E24"/>
  <sheetViews>
    <sheetView workbookViewId="0">
      <selection activeCell="D4" sqref="D4"/>
    </sheetView>
  </sheetViews>
  <sheetFormatPr defaultColWidth="8.85546875" defaultRowHeight="15" x14ac:dyDescent="0.25"/>
  <cols>
    <col min="1" max="1" width="1.7109375" style="4" customWidth="1"/>
    <col min="2" max="2" width="21" style="4" customWidth="1"/>
    <col min="3" max="3" width="90.7109375" style="4" bestFit="1" customWidth="1"/>
    <col min="4" max="4" width="23.85546875" style="4" customWidth="1"/>
    <col min="5" max="16384" width="8.85546875" style="4"/>
  </cols>
  <sheetData>
    <row r="2" spans="2:5" x14ac:dyDescent="0.25">
      <c r="D2" s="18" t="s">
        <v>24</v>
      </c>
      <c r="E2" s="18"/>
    </row>
    <row r="3" spans="2:5" ht="17.25" x14ac:dyDescent="0.25">
      <c r="B3" s="75" t="s">
        <v>25</v>
      </c>
      <c r="C3" s="75" t="s">
        <v>26</v>
      </c>
      <c r="D3" s="75" t="s">
        <v>27</v>
      </c>
    </row>
    <row r="4" spans="2:5" ht="14.45" customHeight="1" x14ac:dyDescent="0.25">
      <c r="B4" s="76"/>
      <c r="C4" s="113" t="s">
        <v>28</v>
      </c>
      <c r="D4" s="114"/>
    </row>
    <row r="5" spans="2:5" ht="14.45" customHeight="1" thickBot="1" x14ac:dyDescent="0.3">
      <c r="B5" s="97"/>
      <c r="C5" s="98"/>
    </row>
    <row r="6" spans="2:5" ht="20.100000000000001" customHeight="1" x14ac:dyDescent="0.25">
      <c r="B6" s="99" t="s">
        <v>29</v>
      </c>
      <c r="C6" s="100"/>
      <c r="D6" s="101">
        <f>SUBTOTAL(9,D10:D19)</f>
        <v>0</v>
      </c>
    </row>
    <row r="7" spans="2:5" ht="20.100000000000001" customHeight="1" x14ac:dyDescent="0.25">
      <c r="B7" s="102" t="s">
        <v>30</v>
      </c>
      <c r="C7" s="77"/>
      <c r="D7" s="103">
        <f>SUBTOTAL(9,D10:D22)</f>
        <v>0</v>
      </c>
    </row>
    <row r="8" spans="2:5" ht="20.100000000000001" customHeight="1" thickBot="1" x14ac:dyDescent="0.3">
      <c r="B8" s="102" t="s">
        <v>1090</v>
      </c>
      <c r="C8" s="77"/>
      <c r="D8" s="103">
        <f>SUBTOTAL(9,D10:D24)</f>
        <v>0</v>
      </c>
    </row>
    <row r="9" spans="2:5" ht="14.45" customHeight="1" thickBot="1" x14ac:dyDescent="0.3">
      <c r="B9" s="104"/>
      <c r="C9" s="105"/>
      <c r="D9" s="106"/>
    </row>
    <row r="10" spans="2:5" x14ac:dyDescent="0.25">
      <c r="B10" s="107" t="s">
        <v>31</v>
      </c>
      <c r="C10" s="226" t="str">
        <f>'CLIN Summary'!C5</f>
        <v>CLIN 1 - WP 1 Provide System Design</v>
      </c>
      <c r="D10" s="298">
        <f>'CLIN Summary'!K30</f>
        <v>0</v>
      </c>
    </row>
    <row r="11" spans="2:5" x14ac:dyDescent="0.25">
      <c r="B11" s="108" t="s">
        <v>32</v>
      </c>
      <c r="C11" s="227" t="str">
        <f>'CLIN Summary'!C31</f>
        <v>CLIN 2 - WP 2 Qualify First Articles</v>
      </c>
      <c r="D11" s="109">
        <f>'CLIN Summary'!K54</f>
        <v>0</v>
      </c>
    </row>
    <row r="12" spans="2:5" x14ac:dyDescent="0.25">
      <c r="B12" s="108" t="s">
        <v>33</v>
      </c>
      <c r="C12" s="227" t="str">
        <f>'CLIN Summary'!C55</f>
        <v>CLIN 3 - WP 3 Support Security Accreditation</v>
      </c>
      <c r="D12" s="109">
        <f>'CLIN Summary'!K68</f>
        <v>0</v>
      </c>
    </row>
    <row r="13" spans="2:5" x14ac:dyDescent="0.25">
      <c r="B13" s="108" t="s">
        <v>34</v>
      </c>
      <c r="C13" s="227" t="str">
        <f>'CLIN Summary'!C69</f>
        <v>CLIN 4 - WP 4 Conduct Training</v>
      </c>
      <c r="D13" s="109">
        <f>'CLIN Summary'!K98</f>
        <v>0</v>
      </c>
    </row>
    <row r="14" spans="2:5" x14ac:dyDescent="0.25">
      <c r="B14" s="108" t="s">
        <v>35</v>
      </c>
      <c r="C14" s="227" t="str">
        <f>'CLIN Summary'!C99</f>
        <v>CLIN 5 - WP 5 Conduct User Testing &amp; Provisional Systems Acceptance (PSA)</v>
      </c>
      <c r="D14" s="109">
        <f>'CLIN Summary'!K137</f>
        <v>0</v>
      </c>
    </row>
    <row r="15" spans="2:5" x14ac:dyDescent="0.25">
      <c r="B15" s="108" t="s">
        <v>36</v>
      </c>
      <c r="C15" s="227" t="str">
        <f>'CLIN Summary'!C138</f>
        <v>CLIN 6 - WP 6 Support Operational Technical Evaluation</v>
      </c>
      <c r="D15" s="109">
        <f>'CLIN Summary'!K163</f>
        <v>0</v>
      </c>
    </row>
    <row r="16" spans="2:5" x14ac:dyDescent="0.25">
      <c r="B16" s="108" t="s">
        <v>37</v>
      </c>
      <c r="C16" s="227" t="str">
        <f>'CLIN Summary'!C164</f>
        <v>CLIN 7 - WP 7 Provide &amp; Ship Batch No 2 Production Units</v>
      </c>
      <c r="D16" s="109">
        <f>'CLIN Summary'!K175</f>
        <v>0</v>
      </c>
    </row>
    <row r="17" spans="2:4" x14ac:dyDescent="0.25">
      <c r="B17" s="108" t="s">
        <v>38</v>
      </c>
      <c r="C17" s="227" t="str">
        <f>'CLIN Summary'!C176</f>
        <v xml:space="preserve">CLIN 8 - Project Management </v>
      </c>
      <c r="D17" s="109">
        <f>'CLIN Summary'!K240</f>
        <v>0</v>
      </c>
    </row>
    <row r="18" spans="2:4" x14ac:dyDescent="0.25">
      <c r="B18" s="108" t="s">
        <v>39</v>
      </c>
      <c r="C18" s="227" t="str">
        <f>'CLIN Summary'!C241</f>
        <v xml:space="preserve">CLIN 9 - Integrated Product Support (IPS) </v>
      </c>
      <c r="D18" s="109">
        <f>'CLIN Summary'!K286</f>
        <v>0</v>
      </c>
    </row>
    <row r="19" spans="2:4" x14ac:dyDescent="0.25">
      <c r="B19" s="111" t="s">
        <v>40</v>
      </c>
      <c r="C19" s="79"/>
      <c r="D19" s="112">
        <f>SUBTOTAL(9,D10:D18)</f>
        <v>0</v>
      </c>
    </row>
    <row r="20" spans="2:4" x14ac:dyDescent="0.25">
      <c r="B20" s="110" t="s">
        <v>41</v>
      </c>
      <c r="C20" s="78" t="str">
        <f>'CLIN Summary'!C292</f>
        <v xml:space="preserve">CLIN 10 - Option No 1 Cyber Development Nodes (Spare Nodes) </v>
      </c>
      <c r="D20" s="109">
        <f>'CLIN Summary'!K295</f>
        <v>0</v>
      </c>
    </row>
    <row r="21" spans="2:4" x14ac:dyDescent="0.25">
      <c r="B21" s="110" t="s">
        <v>809</v>
      </c>
      <c r="C21" s="78" t="str">
        <f>'CLIN Summary'!C296</f>
        <v>CLIN 11 - Option No 2 Provide &amp; Ship Batch No 3 Production Units</v>
      </c>
      <c r="D21" s="109">
        <f>'CLIN Summary'!K309</f>
        <v>0</v>
      </c>
    </row>
    <row r="22" spans="2:4" ht="15" customHeight="1" x14ac:dyDescent="0.25">
      <c r="B22" s="111" t="s">
        <v>42</v>
      </c>
      <c r="C22" s="79"/>
      <c r="D22" s="112">
        <f>SUBTOTAL(9,D20:D21)</f>
        <v>0</v>
      </c>
    </row>
    <row r="23" spans="2:4" x14ac:dyDescent="0.25">
      <c r="B23" s="110" t="s">
        <v>1092</v>
      </c>
      <c r="C23" s="78" t="str">
        <f>'CLIN Summary'!C314</f>
        <v>CLIN 12 - Option No 3 Provide In Service Support Extension</v>
      </c>
      <c r="D23" s="109">
        <f>'CLIN Summary'!K317</f>
        <v>0</v>
      </c>
    </row>
    <row r="24" spans="2:4" ht="15" customHeight="1" thickBot="1" x14ac:dyDescent="0.3">
      <c r="B24" s="299" t="s">
        <v>1091</v>
      </c>
      <c r="C24" s="300"/>
      <c r="D24" s="301">
        <f>SUBTOTAL(9,D23:D23)</f>
        <v>0</v>
      </c>
    </row>
  </sheetData>
  <dataValidations count="1">
    <dataValidation type="list" allowBlank="1" showInputMessage="1" showErrorMessage="1" sqref="D4">
      <formula1>rngCurrencies</formula1>
    </dataValidation>
  </dataValidations>
  <pageMargins left="0.70866141732283472" right="0.70866141732283472" top="0.74803149606299213" bottom="0.74803149606299213" header="0.31496062992125984" footer="0.31496062992125984"/>
  <pageSetup paperSize="9" orientation="landscape" horizontalDpi="1200" verticalDpi="1200" r:id="rId1"/>
  <headerFooter>
    <oddHeader>&amp;CNATO UNCLASSIFIED&amp;RCO-14252-NNMS</oddHeader>
    <oddFooter>&amp;CNATO UNCLASSIFIED&amp;RCO-14252-NNMS</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L323"/>
  <sheetViews>
    <sheetView showGridLines="0" tabSelected="1" zoomScaleNormal="100" workbookViewId="0">
      <pane xSplit="4" ySplit="3" topLeftCell="E130" activePane="bottomRight" state="frozen"/>
      <selection pane="topRight" activeCell="E1" sqref="E1"/>
      <selection pane="bottomLeft" activeCell="A4" sqref="A4"/>
      <selection pane="bottomRight" activeCell="E305" sqref="E305"/>
    </sheetView>
  </sheetViews>
  <sheetFormatPr defaultColWidth="9.140625" defaultRowHeight="15" x14ac:dyDescent="0.25"/>
  <cols>
    <col min="1" max="1" width="1.7109375" style="186" customWidth="1"/>
    <col min="2" max="2" width="9.7109375" style="190" customWidth="1"/>
    <col min="3" max="3" width="119.85546875" style="190" customWidth="1"/>
    <col min="4" max="4" width="24.28515625" style="190" customWidth="1"/>
    <col min="5" max="5" width="27.5703125" style="190" customWidth="1"/>
    <col min="6" max="6" width="37.7109375" style="209" customWidth="1"/>
    <col min="7" max="7" width="34.5703125" style="190" customWidth="1"/>
    <col min="8" max="8" width="18.7109375" style="209" customWidth="1"/>
    <col min="9" max="9" width="17.7109375" style="209" customWidth="1"/>
    <col min="10" max="10" width="9.85546875" style="190" customWidth="1"/>
    <col min="11" max="11" width="17.7109375" style="209" customWidth="1"/>
    <col min="12" max="12" width="130.140625" style="190" customWidth="1"/>
    <col min="13" max="13" width="1.7109375" style="190" customWidth="1"/>
    <col min="14" max="16384" width="9.140625" style="190"/>
  </cols>
  <sheetData>
    <row r="1" spans="2:12" x14ac:dyDescent="0.25">
      <c r="B1" s="203" t="s">
        <v>43</v>
      </c>
      <c r="C1" s="204"/>
      <c r="D1" s="204"/>
      <c r="E1" s="204"/>
      <c r="F1" s="359"/>
      <c r="G1" s="360"/>
      <c r="H1" s="359"/>
      <c r="I1" s="359"/>
      <c r="J1" s="361"/>
      <c r="K1" s="361"/>
      <c r="L1" s="361"/>
    </row>
    <row r="2" spans="2:12" x14ac:dyDescent="0.25">
      <c r="B2" s="205" t="s">
        <v>44</v>
      </c>
      <c r="C2" s="206"/>
      <c r="D2" s="206"/>
      <c r="E2" s="225">
        <v>44530</v>
      </c>
      <c r="F2" s="362"/>
      <c r="G2" s="363"/>
      <c r="H2" s="362"/>
      <c r="I2" s="362"/>
      <c r="J2" s="364"/>
      <c r="K2" s="364"/>
      <c r="L2" s="364"/>
    </row>
    <row r="3" spans="2:12" ht="30" x14ac:dyDescent="0.25">
      <c r="B3" s="187" t="s">
        <v>45</v>
      </c>
      <c r="C3" s="188" t="s">
        <v>479</v>
      </c>
      <c r="D3" s="188" t="s">
        <v>46</v>
      </c>
      <c r="E3" s="188" t="s">
        <v>1087</v>
      </c>
      <c r="F3" s="365" t="s">
        <v>47</v>
      </c>
      <c r="G3" s="365" t="s">
        <v>48</v>
      </c>
      <c r="H3" s="365" t="s">
        <v>49</v>
      </c>
      <c r="I3" s="365" t="s">
        <v>50</v>
      </c>
      <c r="J3" s="365" t="s">
        <v>51</v>
      </c>
      <c r="K3" s="366" t="s">
        <v>52</v>
      </c>
      <c r="L3" s="367" t="s">
        <v>1088</v>
      </c>
    </row>
    <row r="4" spans="2:12" x14ac:dyDescent="0.25">
      <c r="B4" s="191"/>
      <c r="C4" s="330"/>
      <c r="D4" s="330"/>
      <c r="E4" s="330"/>
      <c r="F4" s="368"/>
      <c r="G4" s="368"/>
      <c r="H4" s="368"/>
      <c r="I4" s="368"/>
      <c r="J4" s="369" t="s">
        <v>28</v>
      </c>
      <c r="K4" s="207"/>
      <c r="L4" s="370"/>
    </row>
    <row r="5" spans="2:12" s="186" customFormat="1" x14ac:dyDescent="0.25">
      <c r="B5" s="332" t="s">
        <v>54</v>
      </c>
      <c r="C5" s="333" t="s">
        <v>55</v>
      </c>
      <c r="D5" s="334"/>
      <c r="E5" s="334"/>
      <c r="F5" s="334"/>
      <c r="G5" s="335"/>
      <c r="H5" s="335"/>
      <c r="I5" s="335"/>
      <c r="J5" s="371"/>
      <c r="K5" s="372"/>
      <c r="L5" s="336"/>
    </row>
    <row r="6" spans="2:12" s="186" customFormat="1" x14ac:dyDescent="0.25">
      <c r="B6" s="332" t="s">
        <v>56</v>
      </c>
      <c r="C6" s="337" t="s">
        <v>57</v>
      </c>
      <c r="D6" s="338"/>
      <c r="E6" s="338"/>
      <c r="F6" s="339"/>
      <c r="G6" s="339"/>
      <c r="H6" s="339"/>
      <c r="I6" s="339"/>
      <c r="J6" s="340"/>
      <c r="K6" s="373"/>
      <c r="L6" s="195"/>
    </row>
    <row r="7" spans="2:12" s="186" customFormat="1" x14ac:dyDescent="0.25">
      <c r="B7" s="341" t="s">
        <v>58</v>
      </c>
      <c r="C7" s="341" t="s">
        <v>59</v>
      </c>
      <c r="D7" s="338" t="s">
        <v>60</v>
      </c>
      <c r="E7" s="338" t="s">
        <v>1053</v>
      </c>
      <c r="F7" s="339" t="s">
        <v>1051</v>
      </c>
      <c r="G7" s="339" t="s">
        <v>2260</v>
      </c>
      <c r="H7" s="339" t="s">
        <v>62</v>
      </c>
      <c r="I7" s="339">
        <v>1</v>
      </c>
      <c r="J7" s="208">
        <v>0</v>
      </c>
      <c r="K7" s="396">
        <f>I7*J7</f>
        <v>0</v>
      </c>
      <c r="L7" s="195"/>
    </row>
    <row r="8" spans="2:12" s="186" customFormat="1" x14ac:dyDescent="0.25">
      <c r="B8" s="341" t="s">
        <v>63</v>
      </c>
      <c r="C8" s="341" t="s">
        <v>64</v>
      </c>
      <c r="D8" s="338" t="s">
        <v>65</v>
      </c>
      <c r="E8" s="338" t="s">
        <v>1054</v>
      </c>
      <c r="F8" s="339" t="s">
        <v>1051</v>
      </c>
      <c r="G8" s="339" t="s">
        <v>2260</v>
      </c>
      <c r="H8" s="339" t="s">
        <v>62</v>
      </c>
      <c r="I8" s="339">
        <v>1</v>
      </c>
      <c r="J8" s="208">
        <v>0</v>
      </c>
      <c r="K8" s="396">
        <f t="shared" ref="K8:K9" si="0">I8*J8</f>
        <v>0</v>
      </c>
      <c r="L8" s="195"/>
    </row>
    <row r="9" spans="2:12" s="186" customFormat="1" x14ac:dyDescent="0.25">
      <c r="B9" s="341" t="s">
        <v>66</v>
      </c>
      <c r="C9" s="341" t="s">
        <v>67</v>
      </c>
      <c r="D9" s="338" t="s">
        <v>68</v>
      </c>
      <c r="E9" s="338" t="s">
        <v>1053</v>
      </c>
      <c r="F9" s="339" t="s">
        <v>1051</v>
      </c>
      <c r="G9" s="339" t="s">
        <v>2260</v>
      </c>
      <c r="H9" s="339" t="s">
        <v>62</v>
      </c>
      <c r="I9" s="339">
        <v>1</v>
      </c>
      <c r="J9" s="208">
        <v>0</v>
      </c>
      <c r="K9" s="396">
        <f t="shared" si="0"/>
        <v>0</v>
      </c>
      <c r="L9" s="195"/>
    </row>
    <row r="10" spans="2:12" s="186" customFormat="1" x14ac:dyDescent="0.25">
      <c r="B10" s="337">
        <v>1.2</v>
      </c>
      <c r="C10" s="337" t="s">
        <v>69</v>
      </c>
      <c r="D10" s="338"/>
      <c r="E10" s="338" t="s">
        <v>358</v>
      </c>
      <c r="F10" s="339"/>
      <c r="G10" s="339"/>
      <c r="H10" s="339"/>
      <c r="I10" s="339"/>
      <c r="J10" s="340"/>
      <c r="K10" s="373"/>
      <c r="L10" s="195"/>
    </row>
    <row r="11" spans="2:12" s="186" customFormat="1" x14ac:dyDescent="0.25">
      <c r="B11" s="341" t="s">
        <v>70</v>
      </c>
      <c r="C11" s="341" t="s">
        <v>71</v>
      </c>
      <c r="D11" s="338" t="s">
        <v>68</v>
      </c>
      <c r="E11" s="338" t="s">
        <v>1055</v>
      </c>
      <c r="F11" s="339" t="s">
        <v>1051</v>
      </c>
      <c r="G11" s="339" t="s">
        <v>2260</v>
      </c>
      <c r="H11" s="339" t="s">
        <v>62</v>
      </c>
      <c r="I11" s="339">
        <v>1</v>
      </c>
      <c r="J11" s="208">
        <v>0</v>
      </c>
      <c r="K11" s="396">
        <f t="shared" ref="K11:K15" si="1">I11*J11</f>
        <v>0</v>
      </c>
      <c r="L11" s="195"/>
    </row>
    <row r="12" spans="2:12" s="186" customFormat="1" x14ac:dyDescent="0.25">
      <c r="B12" s="341" t="s">
        <v>72</v>
      </c>
      <c r="C12" s="341" t="s">
        <v>73</v>
      </c>
      <c r="D12" s="338">
        <v>6.11</v>
      </c>
      <c r="E12" s="338" t="s">
        <v>1055</v>
      </c>
      <c r="F12" s="339" t="s">
        <v>1051</v>
      </c>
      <c r="G12" s="339" t="s">
        <v>2260</v>
      </c>
      <c r="H12" s="339" t="s">
        <v>62</v>
      </c>
      <c r="I12" s="339">
        <v>1</v>
      </c>
      <c r="J12" s="208">
        <v>0</v>
      </c>
      <c r="K12" s="396">
        <f t="shared" si="1"/>
        <v>0</v>
      </c>
      <c r="L12" s="195"/>
    </row>
    <row r="13" spans="2:12" s="186" customFormat="1" x14ac:dyDescent="0.25">
      <c r="B13" s="337">
        <v>1.3</v>
      </c>
      <c r="C13" s="337" t="s">
        <v>74</v>
      </c>
      <c r="D13" s="338"/>
      <c r="E13" s="338" t="s">
        <v>358</v>
      </c>
      <c r="F13" s="339" t="s">
        <v>1051</v>
      </c>
      <c r="G13" s="339"/>
      <c r="H13" s="339"/>
      <c r="I13" s="339"/>
      <c r="J13" s="342"/>
      <c r="K13" s="373"/>
      <c r="L13" s="195"/>
    </row>
    <row r="14" spans="2:12" s="186" customFormat="1" x14ac:dyDescent="0.25">
      <c r="B14" s="341" t="s">
        <v>75</v>
      </c>
      <c r="C14" s="341" t="s">
        <v>76</v>
      </c>
      <c r="D14" s="338">
        <v>6.7</v>
      </c>
      <c r="E14" s="338" t="s">
        <v>1055</v>
      </c>
      <c r="F14" s="339" t="s">
        <v>1051</v>
      </c>
      <c r="G14" s="339" t="s">
        <v>2260</v>
      </c>
      <c r="H14" s="339" t="s">
        <v>62</v>
      </c>
      <c r="I14" s="339">
        <v>1</v>
      </c>
      <c r="J14" s="208">
        <v>0</v>
      </c>
      <c r="K14" s="396">
        <f t="shared" si="1"/>
        <v>0</v>
      </c>
      <c r="L14" s="195"/>
    </row>
    <row r="15" spans="2:12" s="186" customFormat="1" x14ac:dyDescent="0.25">
      <c r="B15" s="341" t="s">
        <v>77</v>
      </c>
      <c r="C15" s="341" t="s">
        <v>78</v>
      </c>
      <c r="D15" s="338">
        <v>6.7</v>
      </c>
      <c r="E15" s="338" t="s">
        <v>1055</v>
      </c>
      <c r="F15" s="339" t="s">
        <v>1051</v>
      </c>
      <c r="G15" s="339" t="s">
        <v>2260</v>
      </c>
      <c r="H15" s="339" t="s">
        <v>62</v>
      </c>
      <c r="I15" s="339">
        <v>1</v>
      </c>
      <c r="J15" s="208">
        <v>0</v>
      </c>
      <c r="K15" s="396">
        <f t="shared" si="1"/>
        <v>0</v>
      </c>
      <c r="L15" s="195"/>
    </row>
    <row r="16" spans="2:12" s="186" customFormat="1" x14ac:dyDescent="0.25">
      <c r="B16" s="337">
        <v>1.4</v>
      </c>
      <c r="C16" s="337" t="s">
        <v>79</v>
      </c>
      <c r="D16" s="338"/>
      <c r="E16" s="338" t="s">
        <v>358</v>
      </c>
      <c r="F16" s="339"/>
      <c r="G16" s="339"/>
      <c r="H16" s="339"/>
      <c r="I16" s="339"/>
      <c r="J16" s="340"/>
      <c r="K16" s="373"/>
      <c r="L16" s="195"/>
    </row>
    <row r="17" spans="2:12" s="186" customFormat="1" x14ac:dyDescent="0.25">
      <c r="B17" s="341" t="s">
        <v>80</v>
      </c>
      <c r="C17" s="341" t="s">
        <v>987</v>
      </c>
      <c r="D17" s="338" t="s">
        <v>81</v>
      </c>
      <c r="E17" s="338" t="s">
        <v>1056</v>
      </c>
      <c r="F17" s="339" t="s">
        <v>1051</v>
      </c>
      <c r="G17" s="339" t="s">
        <v>2260</v>
      </c>
      <c r="H17" s="339" t="s">
        <v>62</v>
      </c>
      <c r="I17" s="339">
        <v>1</v>
      </c>
      <c r="J17" s="208">
        <v>0</v>
      </c>
      <c r="K17" s="396">
        <f t="shared" ref="K17:K18" si="2">I17*J17</f>
        <v>0</v>
      </c>
      <c r="L17" s="195"/>
    </row>
    <row r="18" spans="2:12" s="186" customFormat="1" x14ac:dyDescent="0.25">
      <c r="B18" s="202" t="s">
        <v>82</v>
      </c>
      <c r="C18" s="341" t="s">
        <v>988</v>
      </c>
      <c r="D18" s="338" t="s">
        <v>83</v>
      </c>
      <c r="E18" s="338" t="s">
        <v>1057</v>
      </c>
      <c r="F18" s="339" t="s">
        <v>1051</v>
      </c>
      <c r="G18" s="339" t="s">
        <v>2260</v>
      </c>
      <c r="H18" s="339" t="s">
        <v>62</v>
      </c>
      <c r="I18" s="339">
        <v>1</v>
      </c>
      <c r="J18" s="208">
        <v>0</v>
      </c>
      <c r="K18" s="396">
        <f t="shared" si="2"/>
        <v>0</v>
      </c>
      <c r="L18" s="195"/>
    </row>
    <row r="19" spans="2:12" s="186" customFormat="1" x14ac:dyDescent="0.25">
      <c r="B19" s="332" t="s">
        <v>84</v>
      </c>
      <c r="C19" s="333" t="s">
        <v>85</v>
      </c>
      <c r="D19" s="334"/>
      <c r="E19" s="334" t="s">
        <v>358</v>
      </c>
      <c r="F19" s="339" t="s">
        <v>1051</v>
      </c>
      <c r="G19" s="339" t="s">
        <v>2260</v>
      </c>
      <c r="H19" s="335"/>
      <c r="I19" s="335"/>
      <c r="J19" s="371"/>
      <c r="K19" s="372"/>
      <c r="L19" s="336"/>
    </row>
    <row r="20" spans="2:12" s="186" customFormat="1" x14ac:dyDescent="0.25">
      <c r="B20" s="341" t="s">
        <v>86</v>
      </c>
      <c r="C20" s="341" t="s">
        <v>87</v>
      </c>
      <c r="D20" s="338" t="s">
        <v>88</v>
      </c>
      <c r="E20" s="338" t="s">
        <v>1055</v>
      </c>
      <c r="F20" s="339" t="s">
        <v>1051</v>
      </c>
      <c r="G20" s="339" t="s">
        <v>2260</v>
      </c>
      <c r="H20" s="339" t="s">
        <v>62</v>
      </c>
      <c r="I20" s="339">
        <v>1</v>
      </c>
      <c r="J20" s="208">
        <v>0</v>
      </c>
      <c r="K20" s="396">
        <f t="shared" ref="K20:K23" si="3">I20*J20</f>
        <v>0</v>
      </c>
      <c r="L20" s="195"/>
    </row>
    <row r="21" spans="2:12" s="186" customFormat="1" x14ac:dyDescent="0.25">
      <c r="B21" s="341" t="s">
        <v>89</v>
      </c>
      <c r="C21" s="341" t="s">
        <v>90</v>
      </c>
      <c r="D21" s="338" t="s">
        <v>91</v>
      </c>
      <c r="E21" s="338" t="s">
        <v>1058</v>
      </c>
      <c r="F21" s="339" t="s">
        <v>1051</v>
      </c>
      <c r="G21" s="339" t="s">
        <v>2260</v>
      </c>
      <c r="H21" s="339" t="s">
        <v>62</v>
      </c>
      <c r="I21" s="339">
        <v>1</v>
      </c>
      <c r="J21" s="208">
        <v>0</v>
      </c>
      <c r="K21" s="396">
        <f t="shared" si="3"/>
        <v>0</v>
      </c>
      <c r="L21" s="195"/>
    </row>
    <row r="22" spans="2:12" s="186" customFormat="1" x14ac:dyDescent="0.25">
      <c r="B22" s="341" t="s">
        <v>92</v>
      </c>
      <c r="C22" s="341" t="s">
        <v>93</v>
      </c>
      <c r="D22" s="338" t="s">
        <v>94</v>
      </c>
      <c r="E22" s="338" t="s">
        <v>1059</v>
      </c>
      <c r="F22" s="339" t="s">
        <v>1051</v>
      </c>
      <c r="G22" s="339" t="s">
        <v>2260</v>
      </c>
      <c r="H22" s="339" t="s">
        <v>62</v>
      </c>
      <c r="I22" s="339">
        <v>1</v>
      </c>
      <c r="J22" s="208">
        <v>0</v>
      </c>
      <c r="K22" s="396">
        <f t="shared" si="3"/>
        <v>0</v>
      </c>
      <c r="L22" s="195"/>
    </row>
    <row r="23" spans="2:12" s="186" customFormat="1" x14ac:dyDescent="0.25">
      <c r="B23" s="341" t="s">
        <v>95</v>
      </c>
      <c r="C23" s="341" t="s">
        <v>96</v>
      </c>
      <c r="D23" s="338" t="s">
        <v>97</v>
      </c>
      <c r="E23" s="338" t="s">
        <v>1060</v>
      </c>
      <c r="F23" s="339" t="s">
        <v>1051</v>
      </c>
      <c r="G23" s="339" t="s">
        <v>2260</v>
      </c>
      <c r="H23" s="339" t="s">
        <v>62</v>
      </c>
      <c r="I23" s="339">
        <v>1</v>
      </c>
      <c r="J23" s="208">
        <v>0</v>
      </c>
      <c r="K23" s="396">
        <f t="shared" si="3"/>
        <v>0</v>
      </c>
      <c r="L23" s="195"/>
    </row>
    <row r="24" spans="2:12" s="186" customFormat="1" x14ac:dyDescent="0.25">
      <c r="B24" s="337">
        <v>1.6</v>
      </c>
      <c r="C24" s="337" t="s">
        <v>98</v>
      </c>
      <c r="D24" s="338"/>
      <c r="E24" s="338" t="s">
        <v>358</v>
      </c>
      <c r="F24" s="339"/>
      <c r="G24" s="339"/>
      <c r="H24" s="339"/>
      <c r="I24" s="339"/>
      <c r="J24" s="340"/>
      <c r="K24" s="373"/>
      <c r="L24" s="195"/>
    </row>
    <row r="25" spans="2:12" s="186" customFormat="1" x14ac:dyDescent="0.25">
      <c r="B25" s="341" t="s">
        <v>99</v>
      </c>
      <c r="C25" s="341" t="s">
        <v>100</v>
      </c>
      <c r="D25" s="338" t="s">
        <v>101</v>
      </c>
      <c r="E25" s="338" t="s">
        <v>1061</v>
      </c>
      <c r="F25" s="339" t="s">
        <v>1051</v>
      </c>
      <c r="G25" s="339" t="s">
        <v>2260</v>
      </c>
      <c r="H25" s="339" t="s">
        <v>62</v>
      </c>
      <c r="I25" s="339">
        <v>1</v>
      </c>
      <c r="J25" s="208">
        <v>0</v>
      </c>
      <c r="K25" s="396">
        <f t="shared" ref="K25:K29" si="4">I25*J25</f>
        <v>0</v>
      </c>
      <c r="L25" s="343"/>
    </row>
    <row r="26" spans="2:12" s="186" customFormat="1" x14ac:dyDescent="0.25">
      <c r="B26" s="341" t="s">
        <v>102</v>
      </c>
      <c r="C26" s="341" t="s">
        <v>103</v>
      </c>
      <c r="D26" s="338" t="s">
        <v>104</v>
      </c>
      <c r="E26" s="338" t="s">
        <v>1057</v>
      </c>
      <c r="F26" s="339" t="s">
        <v>1051</v>
      </c>
      <c r="G26" s="339" t="s">
        <v>2260</v>
      </c>
      <c r="H26" s="339" t="s">
        <v>62</v>
      </c>
      <c r="I26" s="339">
        <v>1</v>
      </c>
      <c r="J26" s="208">
        <v>0</v>
      </c>
      <c r="K26" s="396">
        <f t="shared" si="4"/>
        <v>0</v>
      </c>
      <c r="L26" s="343"/>
    </row>
    <row r="27" spans="2:12" s="186" customFormat="1" x14ac:dyDescent="0.25">
      <c r="B27" s="341" t="s">
        <v>105</v>
      </c>
      <c r="C27" s="341" t="s">
        <v>106</v>
      </c>
      <c r="D27" s="338" t="s">
        <v>107</v>
      </c>
      <c r="E27" s="338" t="s">
        <v>1055</v>
      </c>
      <c r="F27" s="339" t="s">
        <v>1051</v>
      </c>
      <c r="G27" s="339" t="s">
        <v>2260</v>
      </c>
      <c r="H27" s="339" t="s">
        <v>62</v>
      </c>
      <c r="I27" s="339">
        <v>1</v>
      </c>
      <c r="J27" s="208">
        <v>0</v>
      </c>
      <c r="K27" s="396">
        <f t="shared" si="4"/>
        <v>0</v>
      </c>
      <c r="L27" s="343"/>
    </row>
    <row r="28" spans="2:12" s="186" customFormat="1" x14ac:dyDescent="0.25">
      <c r="B28" s="341" t="s">
        <v>108</v>
      </c>
      <c r="C28" s="341" t="s">
        <v>109</v>
      </c>
      <c r="D28" s="338" t="s">
        <v>110</v>
      </c>
      <c r="E28" s="338" t="s">
        <v>1055</v>
      </c>
      <c r="F28" s="339" t="s">
        <v>1051</v>
      </c>
      <c r="G28" s="339" t="s">
        <v>2260</v>
      </c>
      <c r="H28" s="339" t="s">
        <v>62</v>
      </c>
      <c r="I28" s="339">
        <v>1</v>
      </c>
      <c r="J28" s="208">
        <v>0</v>
      </c>
      <c r="K28" s="396">
        <f t="shared" si="4"/>
        <v>0</v>
      </c>
      <c r="L28" s="343"/>
    </row>
    <row r="29" spans="2:12" s="186" customFormat="1" ht="15.75" thickBot="1" x14ac:dyDescent="0.3">
      <c r="B29" s="341" t="s">
        <v>111</v>
      </c>
      <c r="C29" s="341" t="s">
        <v>112</v>
      </c>
      <c r="D29" s="338" t="s">
        <v>113</v>
      </c>
      <c r="E29" s="338" t="s">
        <v>1062</v>
      </c>
      <c r="F29" s="339" t="s">
        <v>1051</v>
      </c>
      <c r="G29" s="339" t="s">
        <v>114</v>
      </c>
      <c r="H29" s="339" t="s">
        <v>62</v>
      </c>
      <c r="I29" s="339">
        <v>40</v>
      </c>
      <c r="J29" s="208">
        <v>0</v>
      </c>
      <c r="K29" s="396">
        <f t="shared" si="4"/>
        <v>0</v>
      </c>
      <c r="L29" s="343"/>
    </row>
    <row r="30" spans="2:12" s="216" customFormat="1" ht="20.25" thickTop="1" thickBot="1" x14ac:dyDescent="0.3">
      <c r="B30" s="410" t="s">
        <v>115</v>
      </c>
      <c r="C30" s="411"/>
      <c r="D30" s="218"/>
      <c r="E30" s="218"/>
      <c r="F30" s="219"/>
      <c r="G30" s="218"/>
      <c r="H30" s="219"/>
      <c r="I30" s="220"/>
      <c r="J30" s="217"/>
      <c r="K30" s="395">
        <f>SUBTOTAL(9,K6:K29)</f>
        <v>0</v>
      </c>
      <c r="L30" s="218"/>
    </row>
    <row r="31" spans="2:12" s="186" customFormat="1" ht="15.75" thickTop="1" x14ac:dyDescent="0.25">
      <c r="B31" s="332" t="s">
        <v>116</v>
      </c>
      <c r="C31" s="333" t="s">
        <v>117</v>
      </c>
      <c r="D31" s="334"/>
      <c r="E31" s="334"/>
      <c r="F31" s="334"/>
      <c r="G31" s="335"/>
      <c r="H31" s="335"/>
      <c r="I31" s="335"/>
      <c r="J31" s="371"/>
      <c r="K31" s="372"/>
      <c r="L31" s="336"/>
    </row>
    <row r="32" spans="2:12" s="186" customFormat="1" x14ac:dyDescent="0.25">
      <c r="B32" s="344" t="s">
        <v>118</v>
      </c>
      <c r="C32" s="337" t="s">
        <v>991</v>
      </c>
      <c r="D32" s="338"/>
      <c r="E32" s="338"/>
      <c r="F32" s="339"/>
      <c r="G32" s="339"/>
      <c r="H32" s="339"/>
      <c r="I32" s="339"/>
      <c r="J32" s="340"/>
      <c r="K32" s="373"/>
      <c r="L32" s="195"/>
    </row>
    <row r="33" spans="2:12" s="186" customFormat="1" x14ac:dyDescent="0.25">
      <c r="B33" s="341" t="s">
        <v>119</v>
      </c>
      <c r="C33" s="341" t="s">
        <v>992</v>
      </c>
      <c r="D33" s="338" t="s">
        <v>120</v>
      </c>
      <c r="E33" s="338" t="s">
        <v>1063</v>
      </c>
      <c r="F33" s="339" t="s">
        <v>121</v>
      </c>
      <c r="G33" s="339" t="s">
        <v>122</v>
      </c>
      <c r="H33" s="339" t="s">
        <v>123</v>
      </c>
      <c r="I33" s="339">
        <v>8</v>
      </c>
      <c r="J33" s="208">
        <v>0</v>
      </c>
      <c r="K33" s="396">
        <f t="shared" ref="K33:K35" si="5">I33*J33</f>
        <v>0</v>
      </c>
      <c r="L33" s="195" t="s">
        <v>124</v>
      </c>
    </row>
    <row r="34" spans="2:12" s="186" customFormat="1" x14ac:dyDescent="0.25">
      <c r="B34" s="341" t="s">
        <v>60</v>
      </c>
      <c r="C34" s="341" t="s">
        <v>993</v>
      </c>
      <c r="D34" s="338" t="s">
        <v>125</v>
      </c>
      <c r="E34" s="338" t="s">
        <v>1064</v>
      </c>
      <c r="F34" s="339" t="s">
        <v>121</v>
      </c>
      <c r="G34" s="338" t="s">
        <v>122</v>
      </c>
      <c r="H34" s="339" t="s">
        <v>123</v>
      </c>
      <c r="I34" s="339">
        <v>6</v>
      </c>
      <c r="J34" s="208">
        <v>0</v>
      </c>
      <c r="K34" s="396">
        <f t="shared" si="5"/>
        <v>0</v>
      </c>
      <c r="L34" s="195" t="s">
        <v>126</v>
      </c>
    </row>
    <row r="35" spans="2:12" s="186" customFormat="1" x14ac:dyDescent="0.25">
      <c r="B35" s="341" t="s">
        <v>65</v>
      </c>
      <c r="C35" s="341" t="s">
        <v>127</v>
      </c>
      <c r="D35" s="338" t="s">
        <v>125</v>
      </c>
      <c r="E35" s="338" t="s">
        <v>1065</v>
      </c>
      <c r="F35" s="339" t="s">
        <v>121</v>
      </c>
      <c r="G35" s="339" t="s">
        <v>122</v>
      </c>
      <c r="H35" s="339" t="s">
        <v>123</v>
      </c>
      <c r="I35" s="339">
        <v>2</v>
      </c>
      <c r="J35" s="208">
        <v>0</v>
      </c>
      <c r="K35" s="396">
        <f t="shared" si="5"/>
        <v>0</v>
      </c>
      <c r="L35" s="195" t="s">
        <v>128</v>
      </c>
    </row>
    <row r="36" spans="2:12" s="186" customFormat="1" x14ac:dyDescent="0.25">
      <c r="B36" s="344" t="s">
        <v>129</v>
      </c>
      <c r="C36" s="337" t="s">
        <v>994</v>
      </c>
      <c r="D36" s="338"/>
      <c r="E36" s="338" t="s">
        <v>358</v>
      </c>
      <c r="F36" s="339"/>
      <c r="G36" s="339"/>
      <c r="H36" s="339"/>
      <c r="I36" s="339"/>
      <c r="J36" s="340"/>
      <c r="K36" s="373"/>
      <c r="L36" s="195"/>
    </row>
    <row r="37" spans="2:12" s="186" customFormat="1" x14ac:dyDescent="0.25">
      <c r="B37" s="341" t="s">
        <v>130</v>
      </c>
      <c r="C37" s="341" t="s">
        <v>995</v>
      </c>
      <c r="D37" s="338" t="s">
        <v>131</v>
      </c>
      <c r="E37" s="338" t="s">
        <v>1066</v>
      </c>
      <c r="F37" s="339" t="s">
        <v>121</v>
      </c>
      <c r="G37" s="339" t="s">
        <v>122</v>
      </c>
      <c r="H37" s="339" t="s">
        <v>123</v>
      </c>
      <c r="I37" s="339">
        <v>15</v>
      </c>
      <c r="J37" s="340"/>
      <c r="K37" s="396">
        <f>'CLIN 2.2.1 - Batch #1'!I437</f>
        <v>0</v>
      </c>
      <c r="L37" s="195" t="s">
        <v>2240</v>
      </c>
    </row>
    <row r="38" spans="2:12" s="186" customFormat="1" ht="30" x14ac:dyDescent="0.25">
      <c r="B38" s="341" t="s">
        <v>132</v>
      </c>
      <c r="C38" s="341" t="s">
        <v>996</v>
      </c>
      <c r="D38" s="339" t="s">
        <v>133</v>
      </c>
      <c r="E38" s="339" t="s">
        <v>1066</v>
      </c>
      <c r="F38" s="339" t="s">
        <v>1051</v>
      </c>
      <c r="G38" s="338" t="s">
        <v>122</v>
      </c>
      <c r="H38" s="339" t="s">
        <v>123</v>
      </c>
      <c r="I38" s="339">
        <v>8</v>
      </c>
      <c r="J38" s="208">
        <v>0</v>
      </c>
      <c r="K38" s="396">
        <f t="shared" ref="K38:K44" si="6">I38*J38</f>
        <v>0</v>
      </c>
      <c r="L38" s="195" t="s">
        <v>134</v>
      </c>
    </row>
    <row r="39" spans="2:12" s="186" customFormat="1" ht="30" x14ac:dyDescent="0.25">
      <c r="B39" s="341" t="s">
        <v>135</v>
      </c>
      <c r="C39" s="341" t="s">
        <v>997</v>
      </c>
      <c r="D39" s="338" t="s">
        <v>133</v>
      </c>
      <c r="E39" s="338" t="s">
        <v>1067</v>
      </c>
      <c r="F39" s="339" t="s">
        <v>121</v>
      </c>
      <c r="G39" s="339" t="s">
        <v>122</v>
      </c>
      <c r="H39" s="339" t="s">
        <v>123</v>
      </c>
      <c r="I39" s="339">
        <v>13</v>
      </c>
      <c r="J39" s="208">
        <v>0</v>
      </c>
      <c r="K39" s="396">
        <f t="shared" si="6"/>
        <v>0</v>
      </c>
      <c r="L39" s="195"/>
    </row>
    <row r="40" spans="2:12" s="186" customFormat="1" x14ac:dyDescent="0.25">
      <c r="B40" s="341" t="s">
        <v>136</v>
      </c>
      <c r="C40" s="341" t="s">
        <v>998</v>
      </c>
      <c r="D40" s="339" t="s">
        <v>133</v>
      </c>
      <c r="E40" s="339" t="s">
        <v>1067</v>
      </c>
      <c r="F40" s="339" t="s">
        <v>121</v>
      </c>
      <c r="G40" s="338" t="s">
        <v>122</v>
      </c>
      <c r="H40" s="339" t="s">
        <v>123</v>
      </c>
      <c r="I40" s="339">
        <v>2</v>
      </c>
      <c r="J40" s="208">
        <v>0</v>
      </c>
      <c r="K40" s="396">
        <f t="shared" si="6"/>
        <v>0</v>
      </c>
      <c r="L40" s="195"/>
    </row>
    <row r="41" spans="2:12" s="186" customFormat="1" x14ac:dyDescent="0.25">
      <c r="B41" s="341" t="s">
        <v>137</v>
      </c>
      <c r="C41" s="341" t="s">
        <v>999</v>
      </c>
      <c r="D41" s="338" t="s">
        <v>133</v>
      </c>
      <c r="E41" s="338" t="s">
        <v>1058</v>
      </c>
      <c r="F41" s="339" t="s">
        <v>121</v>
      </c>
      <c r="G41" s="339" t="s">
        <v>122</v>
      </c>
      <c r="H41" s="339" t="s">
        <v>123</v>
      </c>
      <c r="I41" s="339">
        <v>15</v>
      </c>
      <c r="J41" s="208">
        <v>0</v>
      </c>
      <c r="K41" s="396">
        <f t="shared" si="6"/>
        <v>0</v>
      </c>
      <c r="L41" s="195"/>
    </row>
    <row r="42" spans="2:12" s="186" customFormat="1" x14ac:dyDescent="0.25">
      <c r="B42" s="341" t="s">
        <v>138</v>
      </c>
      <c r="C42" s="341" t="s">
        <v>1000</v>
      </c>
      <c r="D42" s="339" t="s">
        <v>136</v>
      </c>
      <c r="E42" s="339" t="s">
        <v>1058</v>
      </c>
      <c r="F42" s="339" t="s">
        <v>121</v>
      </c>
      <c r="G42" s="338" t="s">
        <v>122</v>
      </c>
      <c r="H42" s="339" t="s">
        <v>123</v>
      </c>
      <c r="I42" s="339">
        <v>1</v>
      </c>
      <c r="J42" s="208">
        <v>0</v>
      </c>
      <c r="K42" s="396">
        <f t="shared" si="6"/>
        <v>0</v>
      </c>
      <c r="L42" s="195"/>
    </row>
    <row r="43" spans="2:12" s="186" customFormat="1" x14ac:dyDescent="0.25">
      <c r="B43" s="341" t="s">
        <v>125</v>
      </c>
      <c r="C43" s="341" t="s">
        <v>1001</v>
      </c>
      <c r="D43" s="338" t="s">
        <v>136</v>
      </c>
      <c r="E43" s="338" t="s">
        <v>1058</v>
      </c>
      <c r="F43" s="339" t="s">
        <v>121</v>
      </c>
      <c r="G43" s="339" t="s">
        <v>122</v>
      </c>
      <c r="H43" s="339" t="s">
        <v>123</v>
      </c>
      <c r="I43" s="339">
        <v>1</v>
      </c>
      <c r="J43" s="208">
        <v>0</v>
      </c>
      <c r="K43" s="396">
        <f t="shared" si="6"/>
        <v>0</v>
      </c>
      <c r="L43" s="195"/>
    </row>
    <row r="44" spans="2:12" s="186" customFormat="1" x14ac:dyDescent="0.25">
      <c r="B44" s="341" t="s">
        <v>133</v>
      </c>
      <c r="C44" s="341" t="s">
        <v>1002</v>
      </c>
      <c r="D44" s="339" t="s">
        <v>136</v>
      </c>
      <c r="E44" s="339" t="s">
        <v>1059</v>
      </c>
      <c r="F44" s="339" t="s">
        <v>121</v>
      </c>
      <c r="G44" s="338" t="s">
        <v>122</v>
      </c>
      <c r="H44" s="339" t="s">
        <v>123</v>
      </c>
      <c r="I44" s="339">
        <v>1</v>
      </c>
      <c r="J44" s="208">
        <v>0</v>
      </c>
      <c r="K44" s="396">
        <f t="shared" si="6"/>
        <v>0</v>
      </c>
      <c r="L44" s="195"/>
    </row>
    <row r="45" spans="2:12" s="186" customFormat="1" x14ac:dyDescent="0.25">
      <c r="B45" s="332" t="s">
        <v>139</v>
      </c>
      <c r="C45" s="333" t="s">
        <v>1003</v>
      </c>
      <c r="D45" s="334"/>
      <c r="E45" s="334" t="s">
        <v>358</v>
      </c>
      <c r="F45" s="334"/>
      <c r="G45" s="335"/>
      <c r="H45" s="335"/>
      <c r="I45" s="335"/>
      <c r="J45" s="371"/>
      <c r="K45" s="372"/>
      <c r="L45" s="336"/>
    </row>
    <row r="46" spans="2:12" s="186" customFormat="1" ht="30" x14ac:dyDescent="0.25">
      <c r="B46" s="341" t="s">
        <v>140</v>
      </c>
      <c r="C46" s="341" t="s">
        <v>1004</v>
      </c>
      <c r="D46" s="338" t="s">
        <v>141</v>
      </c>
      <c r="E46" s="338" t="s">
        <v>1058</v>
      </c>
      <c r="F46" s="339" t="s">
        <v>121</v>
      </c>
      <c r="G46" s="338" t="s">
        <v>122</v>
      </c>
      <c r="H46" s="339" t="s">
        <v>142</v>
      </c>
      <c r="I46" s="339">
        <v>1</v>
      </c>
      <c r="J46" s="208">
        <v>0</v>
      </c>
      <c r="K46" s="396">
        <f t="shared" ref="K46" si="7">I46*J46</f>
        <v>0</v>
      </c>
      <c r="L46" s="195" t="s">
        <v>143</v>
      </c>
    </row>
    <row r="47" spans="2:12" s="186" customFormat="1" x14ac:dyDescent="0.25">
      <c r="B47" s="332" t="s">
        <v>144</v>
      </c>
      <c r="C47" s="333" t="s">
        <v>1005</v>
      </c>
      <c r="D47" s="334"/>
      <c r="E47" s="334" t="s">
        <v>358</v>
      </c>
      <c r="F47" s="334"/>
      <c r="G47" s="335"/>
      <c r="H47" s="335"/>
      <c r="I47" s="335"/>
      <c r="J47" s="371"/>
      <c r="K47" s="372"/>
      <c r="L47" s="336"/>
    </row>
    <row r="48" spans="2:12" s="186" customFormat="1" x14ac:dyDescent="0.25">
      <c r="B48" s="341" t="s">
        <v>145</v>
      </c>
      <c r="C48" s="341" t="s">
        <v>1006</v>
      </c>
      <c r="D48" s="338" t="s">
        <v>141</v>
      </c>
      <c r="E48" s="338" t="s">
        <v>1068</v>
      </c>
      <c r="F48" s="339" t="s">
        <v>121</v>
      </c>
      <c r="G48" s="338" t="s">
        <v>122</v>
      </c>
      <c r="H48" s="339" t="s">
        <v>142</v>
      </c>
      <c r="I48" s="339">
        <v>1</v>
      </c>
      <c r="J48" s="208">
        <v>0</v>
      </c>
      <c r="K48" s="396">
        <f t="shared" ref="K48:K53" si="8">I48*J48</f>
        <v>0</v>
      </c>
      <c r="L48" s="195" t="s">
        <v>143</v>
      </c>
    </row>
    <row r="49" spans="2:12" s="186" customFormat="1" x14ac:dyDescent="0.25">
      <c r="B49" s="341" t="s">
        <v>146</v>
      </c>
      <c r="C49" s="341" t="s">
        <v>1007</v>
      </c>
      <c r="D49" s="338" t="s">
        <v>141</v>
      </c>
      <c r="E49" s="338" t="s">
        <v>1068</v>
      </c>
      <c r="F49" s="339" t="s">
        <v>121</v>
      </c>
      <c r="G49" s="339" t="s">
        <v>122</v>
      </c>
      <c r="H49" s="339" t="s">
        <v>123</v>
      </c>
      <c r="I49" s="339">
        <v>1</v>
      </c>
      <c r="J49" s="208">
        <v>0</v>
      </c>
      <c r="K49" s="396">
        <f t="shared" si="8"/>
        <v>0</v>
      </c>
      <c r="L49" s="195"/>
    </row>
    <row r="50" spans="2:12" s="186" customFormat="1" x14ac:dyDescent="0.25">
      <c r="B50" s="341" t="s">
        <v>147</v>
      </c>
      <c r="C50" s="341" t="s">
        <v>1008</v>
      </c>
      <c r="D50" s="338" t="s">
        <v>141</v>
      </c>
      <c r="E50" s="338" t="s">
        <v>1068</v>
      </c>
      <c r="F50" s="339" t="s">
        <v>121</v>
      </c>
      <c r="G50" s="338" t="s">
        <v>122</v>
      </c>
      <c r="H50" s="339" t="s">
        <v>142</v>
      </c>
      <c r="I50" s="339">
        <v>1</v>
      </c>
      <c r="J50" s="208">
        <v>0</v>
      </c>
      <c r="K50" s="396">
        <f t="shared" si="8"/>
        <v>0</v>
      </c>
      <c r="L50" s="195"/>
    </row>
    <row r="51" spans="2:12" s="186" customFormat="1" x14ac:dyDescent="0.25">
      <c r="B51" s="341" t="s">
        <v>148</v>
      </c>
      <c r="C51" s="341" t="s">
        <v>1009</v>
      </c>
      <c r="D51" s="338" t="s">
        <v>141</v>
      </c>
      <c r="E51" s="338" t="s">
        <v>1068</v>
      </c>
      <c r="F51" s="339" t="s">
        <v>1051</v>
      </c>
      <c r="G51" s="339" t="s">
        <v>149</v>
      </c>
      <c r="H51" s="339" t="s">
        <v>62</v>
      </c>
      <c r="I51" s="339">
        <v>15</v>
      </c>
      <c r="J51" s="208">
        <v>0</v>
      </c>
      <c r="K51" s="396">
        <f t="shared" si="8"/>
        <v>0</v>
      </c>
      <c r="L51" s="195" t="s">
        <v>150</v>
      </c>
    </row>
    <row r="52" spans="2:12" s="186" customFormat="1" x14ac:dyDescent="0.25">
      <c r="B52" s="341" t="s">
        <v>151</v>
      </c>
      <c r="C52" s="341" t="s">
        <v>1010</v>
      </c>
      <c r="D52" s="338" t="s">
        <v>141</v>
      </c>
      <c r="E52" s="338" t="s">
        <v>1068</v>
      </c>
      <c r="F52" s="339" t="s">
        <v>1051</v>
      </c>
      <c r="G52" s="338" t="s">
        <v>149</v>
      </c>
      <c r="H52" s="339" t="s">
        <v>62</v>
      </c>
      <c r="I52" s="345">
        <v>15</v>
      </c>
      <c r="J52" s="208">
        <v>0</v>
      </c>
      <c r="K52" s="396">
        <f t="shared" si="8"/>
        <v>0</v>
      </c>
      <c r="L52" s="195" t="s">
        <v>152</v>
      </c>
    </row>
    <row r="53" spans="2:12" s="186" customFormat="1" ht="15.75" thickBot="1" x14ac:dyDescent="0.3">
      <c r="B53" s="341" t="s">
        <v>153</v>
      </c>
      <c r="C53" s="341" t="s">
        <v>1011</v>
      </c>
      <c r="D53" s="338" t="s">
        <v>141</v>
      </c>
      <c r="E53" s="338" t="s">
        <v>1068</v>
      </c>
      <c r="F53" s="339" t="s">
        <v>1051</v>
      </c>
      <c r="G53" s="339" t="s">
        <v>149</v>
      </c>
      <c r="H53" s="339" t="s">
        <v>62</v>
      </c>
      <c r="I53" s="339">
        <v>1</v>
      </c>
      <c r="J53" s="208">
        <v>0</v>
      </c>
      <c r="K53" s="396">
        <f t="shared" si="8"/>
        <v>0</v>
      </c>
      <c r="L53" s="346"/>
    </row>
    <row r="54" spans="2:12" s="216" customFormat="1" ht="20.25" thickTop="1" thickBot="1" x14ac:dyDescent="0.3">
      <c r="B54" s="410" t="s">
        <v>1012</v>
      </c>
      <c r="C54" s="411"/>
      <c r="D54" s="218"/>
      <c r="E54" s="218"/>
      <c r="F54" s="219"/>
      <c r="G54" s="218"/>
      <c r="H54" s="219"/>
      <c r="I54" s="220"/>
      <c r="J54" s="217"/>
      <c r="K54" s="395">
        <f>SUBTOTAL(9,K31:K53)</f>
        <v>0</v>
      </c>
      <c r="L54" s="218"/>
    </row>
    <row r="55" spans="2:12" s="186" customFormat="1" ht="15.75" thickTop="1" x14ac:dyDescent="0.25">
      <c r="B55" s="332" t="s">
        <v>154</v>
      </c>
      <c r="C55" s="333" t="s">
        <v>155</v>
      </c>
      <c r="D55" s="334"/>
      <c r="E55" s="334"/>
      <c r="F55" s="334"/>
      <c r="G55" s="335"/>
      <c r="H55" s="335"/>
      <c r="I55" s="335"/>
      <c r="J55" s="371"/>
      <c r="K55" s="372"/>
      <c r="L55" s="336"/>
    </row>
    <row r="56" spans="2:12" s="186" customFormat="1" x14ac:dyDescent="0.25">
      <c r="B56" s="337">
        <v>3.1</v>
      </c>
      <c r="C56" s="337" t="s">
        <v>156</v>
      </c>
      <c r="D56" s="338"/>
      <c r="E56" s="338"/>
      <c r="F56" s="339"/>
      <c r="G56" s="339"/>
      <c r="H56" s="339"/>
      <c r="I56" s="339"/>
      <c r="J56" s="340"/>
      <c r="K56" s="373"/>
      <c r="L56" s="195"/>
    </row>
    <row r="57" spans="2:12" s="186" customFormat="1" x14ac:dyDescent="0.25">
      <c r="B57" s="341" t="s">
        <v>157</v>
      </c>
      <c r="C57" s="341" t="s">
        <v>158</v>
      </c>
      <c r="D57" s="338" t="s">
        <v>140</v>
      </c>
      <c r="E57" s="338" t="s">
        <v>1053</v>
      </c>
      <c r="F57" s="339" t="s">
        <v>1051</v>
      </c>
      <c r="G57" s="339" t="s">
        <v>2260</v>
      </c>
      <c r="H57" s="339" t="s">
        <v>62</v>
      </c>
      <c r="I57" s="339">
        <v>1</v>
      </c>
      <c r="J57" s="208">
        <v>0</v>
      </c>
      <c r="K57" s="396">
        <f t="shared" ref="K57:K67" si="9">I57*J57</f>
        <v>0</v>
      </c>
      <c r="L57" s="195"/>
    </row>
    <row r="58" spans="2:12" s="186" customFormat="1" x14ac:dyDescent="0.25">
      <c r="B58" s="341" t="s">
        <v>159</v>
      </c>
      <c r="C58" s="341" t="s">
        <v>160</v>
      </c>
      <c r="D58" s="338" t="s">
        <v>161</v>
      </c>
      <c r="E58" s="338" t="s">
        <v>1058</v>
      </c>
      <c r="F58" s="339" t="s">
        <v>1051</v>
      </c>
      <c r="G58" s="339" t="s">
        <v>2260</v>
      </c>
      <c r="H58" s="339" t="s">
        <v>62</v>
      </c>
      <c r="I58" s="339">
        <v>1</v>
      </c>
      <c r="J58" s="208">
        <v>0</v>
      </c>
      <c r="K58" s="396">
        <f t="shared" si="9"/>
        <v>0</v>
      </c>
      <c r="L58" s="195"/>
    </row>
    <row r="59" spans="2:12" s="186" customFormat="1" x14ac:dyDescent="0.25">
      <c r="B59" s="341" t="s">
        <v>162</v>
      </c>
      <c r="C59" s="341" t="s">
        <v>163</v>
      </c>
      <c r="D59" s="338" t="s">
        <v>164</v>
      </c>
      <c r="E59" s="338" t="s">
        <v>1069</v>
      </c>
      <c r="F59" s="339" t="s">
        <v>1051</v>
      </c>
      <c r="G59" s="339" t="s">
        <v>2260</v>
      </c>
      <c r="H59" s="339" t="s">
        <v>62</v>
      </c>
      <c r="I59" s="339">
        <v>1</v>
      </c>
      <c r="J59" s="208">
        <v>0</v>
      </c>
      <c r="K59" s="396">
        <f t="shared" si="9"/>
        <v>0</v>
      </c>
      <c r="L59" s="195"/>
    </row>
    <row r="60" spans="2:12" s="186" customFormat="1" x14ac:dyDescent="0.25">
      <c r="B60" s="341" t="s">
        <v>165</v>
      </c>
      <c r="C60" s="341" t="s">
        <v>166</v>
      </c>
      <c r="D60" s="338" t="s">
        <v>161</v>
      </c>
      <c r="E60" s="338" t="s">
        <v>1069</v>
      </c>
      <c r="F60" s="339" t="s">
        <v>1051</v>
      </c>
      <c r="G60" s="339" t="s">
        <v>2260</v>
      </c>
      <c r="H60" s="339" t="s">
        <v>62</v>
      </c>
      <c r="I60" s="339">
        <v>1</v>
      </c>
      <c r="J60" s="208">
        <v>0</v>
      </c>
      <c r="K60" s="396">
        <f t="shared" si="9"/>
        <v>0</v>
      </c>
      <c r="L60" s="195"/>
    </row>
    <row r="61" spans="2:12" s="186" customFormat="1" x14ac:dyDescent="0.25">
      <c r="B61" s="341" t="s">
        <v>167</v>
      </c>
      <c r="C61" s="341" t="s">
        <v>168</v>
      </c>
      <c r="D61" s="338" t="s">
        <v>161</v>
      </c>
      <c r="E61" s="338" t="s">
        <v>1065</v>
      </c>
      <c r="F61" s="339" t="s">
        <v>1051</v>
      </c>
      <c r="G61" s="339" t="s">
        <v>2260</v>
      </c>
      <c r="H61" s="339" t="s">
        <v>62</v>
      </c>
      <c r="I61" s="339">
        <v>1</v>
      </c>
      <c r="J61" s="208">
        <v>0</v>
      </c>
      <c r="K61" s="396">
        <f t="shared" si="9"/>
        <v>0</v>
      </c>
      <c r="L61" s="195"/>
    </row>
    <row r="62" spans="2:12" s="186" customFormat="1" x14ac:dyDescent="0.25">
      <c r="B62" s="341" t="s">
        <v>169</v>
      </c>
      <c r="C62" s="341" t="s">
        <v>170</v>
      </c>
      <c r="D62" s="338" t="s">
        <v>161</v>
      </c>
      <c r="E62" s="338" t="s">
        <v>1065</v>
      </c>
      <c r="F62" s="339" t="s">
        <v>1051</v>
      </c>
      <c r="G62" s="339" t="s">
        <v>2260</v>
      </c>
      <c r="H62" s="339" t="s">
        <v>62</v>
      </c>
      <c r="I62" s="339">
        <v>1</v>
      </c>
      <c r="J62" s="208">
        <v>0</v>
      </c>
      <c r="K62" s="396">
        <f t="shared" si="9"/>
        <v>0</v>
      </c>
      <c r="L62" s="195"/>
    </row>
    <row r="63" spans="2:12" s="186" customFormat="1" x14ac:dyDescent="0.25">
      <c r="B63" s="341" t="s">
        <v>171</v>
      </c>
      <c r="C63" s="341" t="s">
        <v>172</v>
      </c>
      <c r="D63" s="338" t="s">
        <v>161</v>
      </c>
      <c r="E63" s="338" t="s">
        <v>1059</v>
      </c>
      <c r="F63" s="339" t="s">
        <v>1051</v>
      </c>
      <c r="G63" s="339" t="s">
        <v>2260</v>
      </c>
      <c r="H63" s="339" t="s">
        <v>62</v>
      </c>
      <c r="I63" s="339">
        <v>1</v>
      </c>
      <c r="J63" s="208">
        <v>0</v>
      </c>
      <c r="K63" s="396">
        <f t="shared" si="9"/>
        <v>0</v>
      </c>
      <c r="L63" s="195"/>
    </row>
    <row r="64" spans="2:12" s="186" customFormat="1" x14ac:dyDescent="0.25">
      <c r="B64" s="341" t="s">
        <v>173</v>
      </c>
      <c r="C64" s="341" t="s">
        <v>174</v>
      </c>
      <c r="D64" s="338" t="s">
        <v>161</v>
      </c>
      <c r="E64" s="338" t="s">
        <v>1058</v>
      </c>
      <c r="F64" s="339" t="s">
        <v>1051</v>
      </c>
      <c r="G64" s="339" t="s">
        <v>2260</v>
      </c>
      <c r="H64" s="339" t="s">
        <v>62</v>
      </c>
      <c r="I64" s="339">
        <v>1</v>
      </c>
      <c r="J64" s="208">
        <v>0</v>
      </c>
      <c r="K64" s="396">
        <f t="shared" si="9"/>
        <v>0</v>
      </c>
      <c r="L64" s="195"/>
    </row>
    <row r="65" spans="2:12" s="186" customFormat="1" x14ac:dyDescent="0.25">
      <c r="B65" s="341" t="s">
        <v>175</v>
      </c>
      <c r="C65" s="341" t="s">
        <v>176</v>
      </c>
      <c r="D65" s="338" t="s">
        <v>161</v>
      </c>
      <c r="E65" s="338" t="s">
        <v>1069</v>
      </c>
      <c r="F65" s="339" t="s">
        <v>1051</v>
      </c>
      <c r="G65" s="339" t="s">
        <v>2260</v>
      </c>
      <c r="H65" s="339" t="s">
        <v>62</v>
      </c>
      <c r="I65" s="339">
        <v>1</v>
      </c>
      <c r="J65" s="208">
        <v>0</v>
      </c>
      <c r="K65" s="396">
        <f t="shared" si="9"/>
        <v>0</v>
      </c>
      <c r="L65" s="195"/>
    </row>
    <row r="66" spans="2:12" s="186" customFormat="1" x14ac:dyDescent="0.25">
      <c r="B66" s="341" t="s">
        <v>177</v>
      </c>
      <c r="C66" s="341" t="s">
        <v>178</v>
      </c>
      <c r="D66" s="338" t="s">
        <v>161</v>
      </c>
      <c r="E66" s="338" t="s">
        <v>1066</v>
      </c>
      <c r="F66" s="339" t="s">
        <v>1051</v>
      </c>
      <c r="G66" s="339" t="s">
        <v>2260</v>
      </c>
      <c r="H66" s="339" t="s">
        <v>62</v>
      </c>
      <c r="I66" s="339">
        <v>1</v>
      </c>
      <c r="J66" s="208">
        <v>0</v>
      </c>
      <c r="K66" s="396">
        <f t="shared" si="9"/>
        <v>0</v>
      </c>
      <c r="L66" s="195"/>
    </row>
    <row r="67" spans="2:12" s="186" customFormat="1" ht="15.75" thickBot="1" x14ac:dyDescent="0.3">
      <c r="B67" s="341" t="s">
        <v>179</v>
      </c>
      <c r="C67" s="341" t="s">
        <v>180</v>
      </c>
      <c r="D67" s="338" t="s">
        <v>161</v>
      </c>
      <c r="E67" s="338" t="s">
        <v>1060</v>
      </c>
      <c r="F67" s="339" t="s">
        <v>1051</v>
      </c>
      <c r="G67" s="339" t="s">
        <v>2260</v>
      </c>
      <c r="H67" s="339" t="s">
        <v>62</v>
      </c>
      <c r="I67" s="339">
        <v>1</v>
      </c>
      <c r="J67" s="208">
        <v>0</v>
      </c>
      <c r="K67" s="396">
        <f t="shared" si="9"/>
        <v>0</v>
      </c>
      <c r="L67" s="195"/>
    </row>
    <row r="68" spans="2:12" s="216" customFormat="1" ht="20.25" thickTop="1" thickBot="1" x14ac:dyDescent="0.3">
      <c r="B68" s="410" t="s">
        <v>181</v>
      </c>
      <c r="C68" s="411"/>
      <c r="D68" s="218"/>
      <c r="E68" s="218"/>
      <c r="F68" s="219"/>
      <c r="G68" s="218"/>
      <c r="H68" s="219"/>
      <c r="I68" s="220"/>
      <c r="J68" s="217"/>
      <c r="K68" s="395">
        <f>SUBTOTAL(9,K56:K67)</f>
        <v>0</v>
      </c>
      <c r="L68" s="218"/>
    </row>
    <row r="69" spans="2:12" s="186" customFormat="1" ht="15.75" thickTop="1" x14ac:dyDescent="0.25">
      <c r="B69" s="344" t="s">
        <v>182</v>
      </c>
      <c r="C69" s="333" t="s">
        <v>183</v>
      </c>
      <c r="D69" s="334"/>
      <c r="E69" s="334" t="s">
        <v>358</v>
      </c>
      <c r="F69" s="334"/>
      <c r="G69" s="335"/>
      <c r="H69" s="335"/>
      <c r="I69" s="335"/>
      <c r="J69" s="371"/>
      <c r="K69" s="372"/>
      <c r="L69" s="336"/>
    </row>
    <row r="70" spans="2:12" s="186" customFormat="1" x14ac:dyDescent="0.25">
      <c r="B70" s="344" t="s">
        <v>184</v>
      </c>
      <c r="C70" s="337" t="s">
        <v>185</v>
      </c>
      <c r="D70" s="338"/>
      <c r="E70" s="338" t="s">
        <v>358</v>
      </c>
      <c r="F70" s="339"/>
      <c r="G70" s="339"/>
      <c r="H70" s="339"/>
      <c r="I70" s="339"/>
      <c r="J70" s="374"/>
      <c r="K70" s="358"/>
      <c r="L70" s="195"/>
    </row>
    <row r="71" spans="2:12" s="186" customFormat="1" ht="30" x14ac:dyDescent="0.25">
      <c r="B71" s="341" t="s">
        <v>186</v>
      </c>
      <c r="C71" s="341" t="s">
        <v>187</v>
      </c>
      <c r="D71" s="338" t="s">
        <v>164</v>
      </c>
      <c r="E71" s="338" t="s">
        <v>1070</v>
      </c>
      <c r="F71" s="339" t="s">
        <v>1051</v>
      </c>
      <c r="G71" s="339" t="s">
        <v>2260</v>
      </c>
      <c r="H71" s="339" t="s">
        <v>62</v>
      </c>
      <c r="I71" s="339">
        <v>1</v>
      </c>
      <c r="J71" s="397">
        <v>0</v>
      </c>
      <c r="K71" s="398">
        <f t="shared" ref="K71:K75" si="10">I71*J71</f>
        <v>0</v>
      </c>
      <c r="L71" s="195"/>
    </row>
    <row r="72" spans="2:12" s="186" customFormat="1" x14ac:dyDescent="0.25">
      <c r="B72" s="341" t="s">
        <v>188</v>
      </c>
      <c r="C72" s="341" t="s">
        <v>189</v>
      </c>
      <c r="D72" s="338" t="s">
        <v>190</v>
      </c>
      <c r="E72" s="338" t="s">
        <v>1070</v>
      </c>
      <c r="F72" s="339" t="s">
        <v>1051</v>
      </c>
      <c r="G72" s="339" t="s">
        <v>2260</v>
      </c>
      <c r="H72" s="339" t="s">
        <v>62</v>
      </c>
      <c r="I72" s="339">
        <v>1</v>
      </c>
      <c r="J72" s="397">
        <v>0</v>
      </c>
      <c r="K72" s="398">
        <f t="shared" si="10"/>
        <v>0</v>
      </c>
      <c r="L72" s="195"/>
    </row>
    <row r="73" spans="2:12" s="186" customFormat="1" x14ac:dyDescent="0.25">
      <c r="B73" s="337" t="s">
        <v>191</v>
      </c>
      <c r="C73" s="337" t="s">
        <v>192</v>
      </c>
      <c r="D73" s="350"/>
      <c r="E73" s="350"/>
      <c r="F73" s="339"/>
      <c r="G73" s="339"/>
      <c r="H73" s="339"/>
      <c r="I73" s="339"/>
      <c r="J73" s="357"/>
      <c r="K73" s="358"/>
      <c r="L73" s="195"/>
    </row>
    <row r="74" spans="2:12" s="186" customFormat="1" x14ac:dyDescent="0.25">
      <c r="B74" s="341" t="s">
        <v>193</v>
      </c>
      <c r="C74" s="341" t="s">
        <v>194</v>
      </c>
      <c r="D74" s="338" t="s">
        <v>195</v>
      </c>
      <c r="E74" s="338" t="s">
        <v>1070</v>
      </c>
      <c r="F74" s="339" t="s">
        <v>1051</v>
      </c>
      <c r="G74" s="339" t="s">
        <v>2260</v>
      </c>
      <c r="H74" s="339" t="s">
        <v>62</v>
      </c>
      <c r="I74" s="339">
        <v>1</v>
      </c>
      <c r="J74" s="397">
        <v>0</v>
      </c>
      <c r="K74" s="398">
        <f t="shared" si="10"/>
        <v>0</v>
      </c>
      <c r="L74" s="195"/>
    </row>
    <row r="75" spans="2:12" s="186" customFormat="1" x14ac:dyDescent="0.25">
      <c r="B75" s="341" t="s">
        <v>196</v>
      </c>
      <c r="C75" s="341" t="s">
        <v>197</v>
      </c>
      <c r="D75" s="338" t="s">
        <v>195</v>
      </c>
      <c r="E75" s="338" t="s">
        <v>1070</v>
      </c>
      <c r="F75" s="339" t="s">
        <v>1051</v>
      </c>
      <c r="G75" s="339" t="s">
        <v>2260</v>
      </c>
      <c r="H75" s="339" t="s">
        <v>62</v>
      </c>
      <c r="I75" s="339">
        <v>20</v>
      </c>
      <c r="J75" s="397">
        <v>0</v>
      </c>
      <c r="K75" s="398">
        <f t="shared" si="10"/>
        <v>0</v>
      </c>
      <c r="L75" s="195" t="s">
        <v>198</v>
      </c>
    </row>
    <row r="76" spans="2:12" s="186" customFormat="1" x14ac:dyDescent="0.25">
      <c r="B76" s="337">
        <v>4.2</v>
      </c>
      <c r="C76" s="337" t="s">
        <v>199</v>
      </c>
      <c r="D76" s="338"/>
      <c r="E76" s="338" t="s">
        <v>358</v>
      </c>
      <c r="F76" s="339"/>
      <c r="G76" s="339"/>
      <c r="H76" s="339"/>
      <c r="I76" s="339"/>
      <c r="J76" s="374"/>
      <c r="K76" s="358"/>
      <c r="L76" s="195"/>
    </row>
    <row r="77" spans="2:12" s="186" customFormat="1" x14ac:dyDescent="0.25">
      <c r="B77" s="337" t="s">
        <v>200</v>
      </c>
      <c r="C77" s="337" t="s">
        <v>2248</v>
      </c>
      <c r="D77" s="338"/>
      <c r="E77" s="338"/>
      <c r="F77" s="339"/>
      <c r="G77" s="339"/>
      <c r="H77" s="339"/>
      <c r="I77" s="339"/>
      <c r="J77" s="374"/>
      <c r="K77" s="358"/>
      <c r="L77" s="195"/>
    </row>
    <row r="78" spans="2:12" s="186" customFormat="1" x14ac:dyDescent="0.25">
      <c r="B78" s="341" t="s">
        <v>201</v>
      </c>
      <c r="C78" s="341" t="s">
        <v>2246</v>
      </c>
      <c r="D78" s="338">
        <v>4.5</v>
      </c>
      <c r="E78" s="338" t="s">
        <v>2247</v>
      </c>
      <c r="F78" s="339" t="s">
        <v>1051</v>
      </c>
      <c r="G78" s="339" t="s">
        <v>2260</v>
      </c>
      <c r="H78" s="339" t="s">
        <v>62</v>
      </c>
      <c r="I78" s="339">
        <v>1</v>
      </c>
      <c r="J78" s="397">
        <v>0</v>
      </c>
      <c r="K78" s="398">
        <f t="shared" ref="K78:K82" si="11">I78*J78</f>
        <v>0</v>
      </c>
      <c r="L78" s="195"/>
    </row>
    <row r="79" spans="2:12" s="186" customFormat="1" x14ac:dyDescent="0.25">
      <c r="B79" s="341" t="s">
        <v>202</v>
      </c>
      <c r="C79" s="341" t="s">
        <v>2249</v>
      </c>
      <c r="D79" s="338">
        <v>4.5</v>
      </c>
      <c r="E79" s="338" t="s">
        <v>1081</v>
      </c>
      <c r="F79" s="339" t="s">
        <v>1051</v>
      </c>
      <c r="G79" s="339" t="s">
        <v>2260</v>
      </c>
      <c r="H79" s="339" t="s">
        <v>62</v>
      </c>
      <c r="I79" s="339">
        <v>1</v>
      </c>
      <c r="J79" s="397">
        <v>0</v>
      </c>
      <c r="K79" s="398">
        <f t="shared" si="11"/>
        <v>0</v>
      </c>
      <c r="L79" s="195"/>
    </row>
    <row r="80" spans="2:12" s="186" customFormat="1" x14ac:dyDescent="0.25">
      <c r="B80" s="341" t="s">
        <v>203</v>
      </c>
      <c r="C80" s="341" t="s">
        <v>2250</v>
      </c>
      <c r="D80" s="338">
        <v>4.5</v>
      </c>
      <c r="E80" s="338" t="s">
        <v>2245</v>
      </c>
      <c r="F80" s="339" t="s">
        <v>1051</v>
      </c>
      <c r="G80" s="339" t="s">
        <v>2260</v>
      </c>
      <c r="H80" s="339" t="s">
        <v>62</v>
      </c>
      <c r="I80" s="339">
        <v>1</v>
      </c>
      <c r="J80" s="397">
        <v>0</v>
      </c>
      <c r="K80" s="398">
        <f t="shared" si="11"/>
        <v>0</v>
      </c>
      <c r="L80" s="195"/>
    </row>
    <row r="81" spans="2:12" s="186" customFormat="1" x14ac:dyDescent="0.25">
      <c r="B81" s="341" t="s">
        <v>204</v>
      </c>
      <c r="C81" s="341" t="s">
        <v>205</v>
      </c>
      <c r="D81" s="338"/>
      <c r="E81" s="338" t="s">
        <v>1062</v>
      </c>
      <c r="F81" s="339" t="s">
        <v>1051</v>
      </c>
      <c r="G81" s="339" t="s">
        <v>2260</v>
      </c>
      <c r="H81" s="339" t="s">
        <v>62</v>
      </c>
      <c r="I81" s="339">
        <v>1</v>
      </c>
      <c r="J81" s="397">
        <v>0</v>
      </c>
      <c r="K81" s="398">
        <f t="shared" si="11"/>
        <v>0</v>
      </c>
      <c r="L81" s="195"/>
    </row>
    <row r="82" spans="2:12" s="186" customFormat="1" x14ac:dyDescent="0.25">
      <c r="B82" s="341" t="s">
        <v>206</v>
      </c>
      <c r="C82" s="341" t="s">
        <v>207</v>
      </c>
      <c r="D82" s="338" t="s">
        <v>208</v>
      </c>
      <c r="E82" s="338" t="s">
        <v>1073</v>
      </c>
      <c r="F82" s="339" t="s">
        <v>1051</v>
      </c>
      <c r="G82" s="339" t="s">
        <v>2260</v>
      </c>
      <c r="H82" s="339" t="s">
        <v>62</v>
      </c>
      <c r="I82" s="339">
        <v>1</v>
      </c>
      <c r="J82" s="397">
        <v>0</v>
      </c>
      <c r="K82" s="398">
        <f t="shared" si="11"/>
        <v>0</v>
      </c>
      <c r="L82" s="195"/>
    </row>
    <row r="83" spans="2:12" s="186" customFormat="1" x14ac:dyDescent="0.25">
      <c r="B83" s="337">
        <v>4.3</v>
      </c>
      <c r="C83" s="337" t="s">
        <v>209</v>
      </c>
      <c r="D83" s="338"/>
      <c r="E83" s="338" t="s">
        <v>358</v>
      </c>
      <c r="F83" s="339"/>
      <c r="G83" s="339"/>
      <c r="H83" s="339"/>
      <c r="I83" s="339"/>
      <c r="J83" s="374"/>
      <c r="K83" s="358"/>
      <c r="L83" s="195"/>
    </row>
    <row r="84" spans="2:12" s="186" customFormat="1" x14ac:dyDescent="0.25">
      <c r="B84" s="341" t="s">
        <v>210</v>
      </c>
      <c r="C84" s="341" t="s">
        <v>211</v>
      </c>
      <c r="D84" s="338" t="s">
        <v>195</v>
      </c>
      <c r="E84" s="338" t="s">
        <v>1074</v>
      </c>
      <c r="F84" s="339" t="s">
        <v>212</v>
      </c>
      <c r="G84" s="339" t="s">
        <v>213</v>
      </c>
      <c r="H84" s="339" t="s">
        <v>123</v>
      </c>
      <c r="I84" s="339">
        <v>1</v>
      </c>
      <c r="J84" s="397">
        <v>0</v>
      </c>
      <c r="K84" s="398">
        <f t="shared" ref="K84" si="12">I84*J84</f>
        <v>0</v>
      </c>
      <c r="L84" s="195"/>
    </row>
    <row r="85" spans="2:12" s="186" customFormat="1" x14ac:dyDescent="0.25">
      <c r="B85" s="341" t="s">
        <v>214</v>
      </c>
      <c r="C85" s="341" t="s">
        <v>215</v>
      </c>
      <c r="D85" s="338" t="s">
        <v>195</v>
      </c>
      <c r="E85" s="338" t="s">
        <v>1075</v>
      </c>
      <c r="F85" s="339" t="s">
        <v>212</v>
      </c>
      <c r="G85" s="339"/>
      <c r="H85" s="339"/>
      <c r="I85" s="339">
        <v>1</v>
      </c>
      <c r="J85" s="402">
        <v>0</v>
      </c>
      <c r="K85" s="398">
        <f t="shared" ref="K85" si="13">I85*J85</f>
        <v>0</v>
      </c>
      <c r="L85" s="195"/>
    </row>
    <row r="86" spans="2:12" s="186" customFormat="1" x14ac:dyDescent="0.25">
      <c r="B86" s="337" t="s">
        <v>216</v>
      </c>
      <c r="C86" s="337" t="s">
        <v>2257</v>
      </c>
      <c r="D86" s="338"/>
      <c r="F86" s="339"/>
      <c r="J86" s="403"/>
      <c r="K86" s="358"/>
    </row>
    <row r="87" spans="2:12" s="186" customFormat="1" x14ac:dyDescent="0.25">
      <c r="B87" s="341" t="s">
        <v>2255</v>
      </c>
      <c r="C87" s="341" t="s">
        <v>2278</v>
      </c>
      <c r="D87" s="338">
        <v>4.1100000000000003</v>
      </c>
      <c r="E87" s="338" t="s">
        <v>2259</v>
      </c>
      <c r="F87" s="339" t="s">
        <v>1051</v>
      </c>
      <c r="G87" s="339" t="s">
        <v>2260</v>
      </c>
      <c r="H87" s="339" t="s">
        <v>62</v>
      </c>
      <c r="I87" s="339">
        <v>2</v>
      </c>
      <c r="J87" s="397">
        <v>0</v>
      </c>
      <c r="K87" s="398">
        <f>I87*J87</f>
        <v>0</v>
      </c>
      <c r="L87" s="195" t="s">
        <v>217</v>
      </c>
    </row>
    <row r="88" spans="2:12" s="186" customFormat="1" x14ac:dyDescent="0.25">
      <c r="B88" s="341" t="s">
        <v>2256</v>
      </c>
      <c r="C88" s="341" t="s">
        <v>2279</v>
      </c>
      <c r="D88" s="338">
        <v>4.1100000000000003</v>
      </c>
      <c r="E88" s="338" t="s">
        <v>2258</v>
      </c>
      <c r="F88" s="339" t="s">
        <v>1051</v>
      </c>
      <c r="G88" s="339" t="s">
        <v>2260</v>
      </c>
      <c r="H88" s="339" t="s">
        <v>62</v>
      </c>
      <c r="I88" s="339">
        <v>2</v>
      </c>
      <c r="J88" s="397">
        <v>0</v>
      </c>
      <c r="K88" s="398">
        <f>I88*J88</f>
        <v>0</v>
      </c>
      <c r="L88" s="195" t="s">
        <v>217</v>
      </c>
    </row>
    <row r="89" spans="2:12" s="186" customFormat="1" x14ac:dyDescent="0.25">
      <c r="B89" s="337" t="s">
        <v>218</v>
      </c>
      <c r="C89" s="337" t="s">
        <v>2263</v>
      </c>
      <c r="D89" s="338"/>
      <c r="F89" s="331"/>
      <c r="G89" s="339"/>
      <c r="H89" s="339"/>
      <c r="I89" s="339"/>
      <c r="J89" s="403"/>
      <c r="K89" s="358"/>
    </row>
    <row r="90" spans="2:12" s="186" customFormat="1" x14ac:dyDescent="0.25">
      <c r="B90" s="341" t="s">
        <v>2261</v>
      </c>
      <c r="C90" s="341" t="s">
        <v>2280</v>
      </c>
      <c r="D90" s="338">
        <v>4.1100000000000003</v>
      </c>
      <c r="E90" s="338" t="s">
        <v>1070</v>
      </c>
      <c r="F90" s="339" t="s">
        <v>212</v>
      </c>
      <c r="G90" s="339" t="s">
        <v>142</v>
      </c>
      <c r="H90" s="339" t="s">
        <v>2375</v>
      </c>
      <c r="I90" s="339">
        <v>30</v>
      </c>
      <c r="J90" s="397">
        <v>0</v>
      </c>
      <c r="K90" s="398">
        <f t="shared" ref="K90:K96" si="14">I90*J90</f>
        <v>0</v>
      </c>
      <c r="L90" s="195" t="s">
        <v>220</v>
      </c>
    </row>
    <row r="91" spans="2:12" s="186" customFormat="1" x14ac:dyDescent="0.25">
      <c r="B91" s="341" t="s">
        <v>2262</v>
      </c>
      <c r="C91" s="341" t="s">
        <v>2281</v>
      </c>
      <c r="D91" s="338">
        <v>4.1100000000000003</v>
      </c>
      <c r="E91" s="338" t="s">
        <v>1066</v>
      </c>
      <c r="F91" s="339" t="s">
        <v>1051</v>
      </c>
      <c r="G91" s="339" t="s">
        <v>2260</v>
      </c>
      <c r="H91" s="339" t="s">
        <v>62</v>
      </c>
      <c r="I91" s="339">
        <v>30</v>
      </c>
      <c r="J91" s="397">
        <v>0</v>
      </c>
      <c r="K91" s="398">
        <f t="shared" si="14"/>
        <v>0</v>
      </c>
      <c r="L91" s="195" t="s">
        <v>220</v>
      </c>
    </row>
    <row r="92" spans="2:12" s="186" customFormat="1" x14ac:dyDescent="0.25">
      <c r="B92" s="341" t="s">
        <v>2264</v>
      </c>
      <c r="C92" s="341" t="s">
        <v>2284</v>
      </c>
      <c r="D92" s="338">
        <v>4.1100000000000003</v>
      </c>
      <c r="E92" s="338" t="s">
        <v>2265</v>
      </c>
      <c r="F92" s="339" t="s">
        <v>212</v>
      </c>
      <c r="G92" s="339" t="s">
        <v>142</v>
      </c>
      <c r="H92" s="339" t="s">
        <v>2375</v>
      </c>
      <c r="I92" s="339">
        <v>10</v>
      </c>
      <c r="J92" s="397">
        <v>0</v>
      </c>
      <c r="K92" s="398">
        <f>I92*J92</f>
        <v>0</v>
      </c>
      <c r="L92" s="195" t="s">
        <v>220</v>
      </c>
    </row>
    <row r="93" spans="2:12" s="186" customFormat="1" x14ac:dyDescent="0.25">
      <c r="B93" s="341" t="s">
        <v>2282</v>
      </c>
      <c r="C93" s="341" t="s">
        <v>2285</v>
      </c>
      <c r="D93" s="338">
        <v>4.1100000000000003</v>
      </c>
      <c r="E93" s="338" t="s">
        <v>2289</v>
      </c>
      <c r="F93" s="339" t="s">
        <v>212</v>
      </c>
      <c r="G93" s="339" t="s">
        <v>142</v>
      </c>
      <c r="H93" s="339" t="s">
        <v>2375</v>
      </c>
      <c r="I93" s="339">
        <v>10</v>
      </c>
      <c r="J93" s="397">
        <v>0</v>
      </c>
      <c r="K93" s="398">
        <f t="shared" si="14"/>
        <v>0</v>
      </c>
      <c r="L93" s="195" t="s">
        <v>220</v>
      </c>
    </row>
    <row r="94" spans="2:12" s="186" customFormat="1" x14ac:dyDescent="0.25">
      <c r="B94" s="341" t="s">
        <v>2283</v>
      </c>
      <c r="C94" s="341" t="s">
        <v>2287</v>
      </c>
      <c r="D94" s="338">
        <v>4.1100000000000003</v>
      </c>
      <c r="E94" s="338" t="s">
        <v>2289</v>
      </c>
      <c r="F94" s="339" t="s">
        <v>212</v>
      </c>
      <c r="G94" s="339" t="s">
        <v>142</v>
      </c>
      <c r="H94" s="339" t="s">
        <v>2375</v>
      </c>
      <c r="I94" s="339">
        <v>10</v>
      </c>
      <c r="J94" s="397">
        <v>0</v>
      </c>
      <c r="K94" s="398">
        <f t="shared" si="14"/>
        <v>0</v>
      </c>
      <c r="L94" s="195" t="s">
        <v>220</v>
      </c>
    </row>
    <row r="95" spans="2:12" s="186" customFormat="1" x14ac:dyDescent="0.25">
      <c r="B95" s="341" t="s">
        <v>2286</v>
      </c>
      <c r="C95" s="341" t="s">
        <v>2288</v>
      </c>
      <c r="D95" s="338">
        <v>4.1100000000000003</v>
      </c>
      <c r="E95" s="338" t="s">
        <v>2289</v>
      </c>
      <c r="F95" s="339" t="s">
        <v>212</v>
      </c>
      <c r="G95" s="339" t="s">
        <v>142</v>
      </c>
      <c r="H95" s="339" t="s">
        <v>2375</v>
      </c>
      <c r="I95" s="339">
        <v>10</v>
      </c>
      <c r="J95" s="397">
        <v>0</v>
      </c>
      <c r="K95" s="398">
        <f t="shared" si="14"/>
        <v>0</v>
      </c>
      <c r="L95" s="195" t="s">
        <v>220</v>
      </c>
    </row>
    <row r="96" spans="2:12" s="186" customFormat="1" x14ac:dyDescent="0.25">
      <c r="B96" s="341" t="s">
        <v>221</v>
      </c>
      <c r="C96" s="341" t="s">
        <v>222</v>
      </c>
      <c r="D96" s="338" t="s">
        <v>219</v>
      </c>
      <c r="E96" s="338" t="s">
        <v>1060</v>
      </c>
      <c r="F96" s="339" t="s">
        <v>223</v>
      </c>
      <c r="G96" s="338" t="s">
        <v>122</v>
      </c>
      <c r="H96" s="339" t="s">
        <v>142</v>
      </c>
      <c r="I96" s="339">
        <v>1</v>
      </c>
      <c r="J96" s="397">
        <v>0</v>
      </c>
      <c r="K96" s="398">
        <f t="shared" si="14"/>
        <v>0</v>
      </c>
      <c r="L96" s="195" t="s">
        <v>224</v>
      </c>
    </row>
    <row r="97" spans="2:12" s="186" customFormat="1" ht="15.75" thickBot="1" x14ac:dyDescent="0.3">
      <c r="B97" s="341" t="s">
        <v>225</v>
      </c>
      <c r="C97" s="341" t="s">
        <v>226</v>
      </c>
      <c r="D97" s="338" t="s">
        <v>219</v>
      </c>
      <c r="E97" s="338" t="s">
        <v>1060</v>
      </c>
      <c r="F97" s="339" t="s">
        <v>212</v>
      </c>
      <c r="G97" s="339" t="s">
        <v>122</v>
      </c>
      <c r="H97" s="339" t="s">
        <v>142</v>
      </c>
      <c r="I97" s="339">
        <v>1</v>
      </c>
      <c r="J97" s="397">
        <v>0</v>
      </c>
      <c r="K97" s="398">
        <f t="shared" ref="K97" si="15">I97*J97</f>
        <v>0</v>
      </c>
      <c r="L97" s="195" t="s">
        <v>224</v>
      </c>
    </row>
    <row r="98" spans="2:12" s="216" customFormat="1" ht="20.25" thickTop="1" thickBot="1" x14ac:dyDescent="0.3">
      <c r="B98" s="410" t="s">
        <v>227</v>
      </c>
      <c r="C98" s="411"/>
      <c r="D98" s="218"/>
      <c r="E98" s="218"/>
      <c r="F98" s="219"/>
      <c r="G98" s="218"/>
      <c r="H98" s="219"/>
      <c r="I98" s="220"/>
      <c r="J98" s="217"/>
      <c r="K98" s="395">
        <f>SUBTOTAL(9,K70:K97)</f>
        <v>0</v>
      </c>
      <c r="L98" s="218"/>
    </row>
    <row r="99" spans="2:12" s="186" customFormat="1" ht="15.75" thickTop="1" x14ac:dyDescent="0.25">
      <c r="B99" s="344" t="s">
        <v>228</v>
      </c>
      <c r="C99" s="333" t="s">
        <v>229</v>
      </c>
      <c r="D99" s="334"/>
      <c r="E99" s="334"/>
      <c r="F99" s="334"/>
      <c r="G99" s="335"/>
      <c r="H99" s="335"/>
      <c r="I99" s="335"/>
      <c r="J99" s="371"/>
      <c r="K99" s="372"/>
      <c r="L99" s="336"/>
    </row>
    <row r="100" spans="2:12" s="186" customFormat="1" x14ac:dyDescent="0.25">
      <c r="B100" s="344" t="s">
        <v>230</v>
      </c>
      <c r="C100" s="337" t="s">
        <v>231</v>
      </c>
      <c r="D100" s="338"/>
      <c r="E100" s="338"/>
      <c r="F100" s="339"/>
      <c r="G100" s="339"/>
      <c r="H100" s="339"/>
      <c r="I100" s="339"/>
      <c r="J100" s="374"/>
      <c r="K100" s="358"/>
      <c r="L100" s="195"/>
    </row>
    <row r="101" spans="2:12" s="186" customFormat="1" x14ac:dyDescent="0.25">
      <c r="B101" s="341" t="s">
        <v>232</v>
      </c>
      <c r="C101" s="341" t="s">
        <v>233</v>
      </c>
      <c r="D101" s="338">
        <v>3.5</v>
      </c>
      <c r="E101" s="338" t="s">
        <v>1059</v>
      </c>
      <c r="F101" s="339" t="s">
        <v>234</v>
      </c>
      <c r="G101" s="339" t="s">
        <v>122</v>
      </c>
      <c r="H101" s="339" t="s">
        <v>142</v>
      </c>
      <c r="I101" s="339">
        <v>1</v>
      </c>
      <c r="J101" s="397">
        <v>0</v>
      </c>
      <c r="K101" s="398">
        <f t="shared" ref="K101:K105" si="16">I101*J101</f>
        <v>0</v>
      </c>
      <c r="L101" s="195"/>
    </row>
    <row r="102" spans="2:12" s="186" customFormat="1" x14ac:dyDescent="0.25">
      <c r="B102" s="341" t="s">
        <v>235</v>
      </c>
      <c r="C102" s="341" t="s">
        <v>1013</v>
      </c>
      <c r="D102" s="338" t="s">
        <v>236</v>
      </c>
      <c r="E102" s="338" t="s">
        <v>1074</v>
      </c>
      <c r="F102" s="339" t="s">
        <v>234</v>
      </c>
      <c r="G102" s="338" t="s">
        <v>122</v>
      </c>
      <c r="H102" s="339" t="s">
        <v>142</v>
      </c>
      <c r="I102" s="339">
        <v>15</v>
      </c>
      <c r="J102" s="397">
        <v>0</v>
      </c>
      <c r="K102" s="398">
        <f t="shared" si="16"/>
        <v>0</v>
      </c>
      <c r="L102" s="195" t="s">
        <v>237</v>
      </c>
    </row>
    <row r="103" spans="2:12" s="186" customFormat="1" ht="30" x14ac:dyDescent="0.25">
      <c r="B103" s="341" t="s">
        <v>238</v>
      </c>
      <c r="C103" s="341" t="s">
        <v>1014</v>
      </c>
      <c r="D103" s="338" t="s">
        <v>239</v>
      </c>
      <c r="E103" s="338" t="s">
        <v>1076</v>
      </c>
      <c r="F103" s="339" t="s">
        <v>240</v>
      </c>
      <c r="G103" s="339" t="s">
        <v>122</v>
      </c>
      <c r="H103" s="339" t="s">
        <v>123</v>
      </c>
      <c r="I103" s="339">
        <v>15</v>
      </c>
      <c r="J103" s="397">
        <v>0</v>
      </c>
      <c r="K103" s="398">
        <f t="shared" si="16"/>
        <v>0</v>
      </c>
      <c r="L103" s="195" t="s">
        <v>241</v>
      </c>
    </row>
    <row r="104" spans="2:12" s="186" customFormat="1" x14ac:dyDescent="0.25">
      <c r="B104" s="341" t="s">
        <v>242</v>
      </c>
      <c r="C104" s="341" t="s">
        <v>1015</v>
      </c>
      <c r="D104" s="338" t="s">
        <v>243</v>
      </c>
      <c r="E104" s="338" t="s">
        <v>1059</v>
      </c>
      <c r="F104" s="339" t="s">
        <v>234</v>
      </c>
      <c r="G104" s="338" t="s">
        <v>122</v>
      </c>
      <c r="H104" s="339" t="s">
        <v>142</v>
      </c>
      <c r="I104" s="339">
        <v>15</v>
      </c>
      <c r="J104" s="397">
        <v>0</v>
      </c>
      <c r="K104" s="398">
        <f t="shared" si="16"/>
        <v>0</v>
      </c>
      <c r="L104" s="195" t="s">
        <v>241</v>
      </c>
    </row>
    <row r="105" spans="2:12" s="186" customFormat="1" x14ac:dyDescent="0.25">
      <c r="B105" s="341" t="s">
        <v>244</v>
      </c>
      <c r="C105" s="341" t="s">
        <v>245</v>
      </c>
      <c r="D105" s="338" t="s">
        <v>243</v>
      </c>
      <c r="E105" s="338" t="s">
        <v>1059</v>
      </c>
      <c r="F105" s="339" t="s">
        <v>234</v>
      </c>
      <c r="G105" s="339" t="s">
        <v>122</v>
      </c>
      <c r="H105" s="339" t="s">
        <v>142</v>
      </c>
      <c r="I105" s="339">
        <v>15</v>
      </c>
      <c r="J105" s="397">
        <v>0</v>
      </c>
      <c r="K105" s="398">
        <f t="shared" si="16"/>
        <v>0</v>
      </c>
      <c r="L105" s="195" t="s">
        <v>241</v>
      </c>
    </row>
    <row r="106" spans="2:12" s="186" customFormat="1" x14ac:dyDescent="0.25">
      <c r="B106" s="337" t="s">
        <v>246</v>
      </c>
      <c r="C106" s="337" t="s">
        <v>247</v>
      </c>
      <c r="F106" s="331"/>
      <c r="J106" s="374"/>
      <c r="K106" s="358"/>
      <c r="L106" s="195"/>
    </row>
    <row r="107" spans="2:12" s="186" customFormat="1" x14ac:dyDescent="0.25">
      <c r="B107" s="341" t="s">
        <v>248</v>
      </c>
      <c r="C107" s="341" t="s">
        <v>249</v>
      </c>
      <c r="D107" s="338" t="s">
        <v>243</v>
      </c>
      <c r="E107" s="338" t="s">
        <v>1056</v>
      </c>
      <c r="F107" s="339" t="s">
        <v>234</v>
      </c>
      <c r="G107" s="339" t="s">
        <v>122</v>
      </c>
      <c r="H107" s="339" t="s">
        <v>62</v>
      </c>
      <c r="I107" s="339">
        <v>1</v>
      </c>
      <c r="J107" s="397">
        <v>0</v>
      </c>
      <c r="K107" s="398">
        <f t="shared" ref="K107:K108" si="17">I107*J107</f>
        <v>0</v>
      </c>
      <c r="L107" s="195"/>
    </row>
    <row r="108" spans="2:12" s="186" customFormat="1" x14ac:dyDescent="0.25">
      <c r="B108" s="341" t="s">
        <v>250</v>
      </c>
      <c r="C108" s="341" t="s">
        <v>251</v>
      </c>
      <c r="D108" s="338" t="s">
        <v>243</v>
      </c>
      <c r="E108" s="338" t="s">
        <v>1072</v>
      </c>
      <c r="F108" s="339" t="s">
        <v>234</v>
      </c>
      <c r="G108" s="338" t="s">
        <v>122</v>
      </c>
      <c r="H108" s="339" t="s">
        <v>62</v>
      </c>
      <c r="I108" s="339">
        <v>15</v>
      </c>
      <c r="J108" s="397">
        <v>0</v>
      </c>
      <c r="K108" s="398">
        <f t="shared" si="17"/>
        <v>0</v>
      </c>
      <c r="L108" s="195" t="s">
        <v>241</v>
      </c>
    </row>
    <row r="109" spans="2:12" s="186" customFormat="1" ht="30" x14ac:dyDescent="0.25">
      <c r="B109" s="337" t="s">
        <v>252</v>
      </c>
      <c r="C109" s="337" t="s">
        <v>253</v>
      </c>
      <c r="D109" s="338"/>
      <c r="E109" s="338"/>
      <c r="F109" s="339"/>
      <c r="G109" s="339"/>
      <c r="H109" s="339"/>
      <c r="I109" s="339"/>
      <c r="J109" s="374"/>
      <c r="K109" s="358"/>
      <c r="L109" s="195"/>
    </row>
    <row r="110" spans="2:12" s="186" customFormat="1" x14ac:dyDescent="0.25">
      <c r="B110" s="341" t="s">
        <v>254</v>
      </c>
      <c r="C110" s="341" t="s">
        <v>255</v>
      </c>
      <c r="D110" s="338" t="s">
        <v>243</v>
      </c>
      <c r="E110" s="338" t="s">
        <v>1056</v>
      </c>
      <c r="F110" s="339" t="s">
        <v>234</v>
      </c>
      <c r="G110" s="338" t="s">
        <v>122</v>
      </c>
      <c r="H110" s="339" t="s">
        <v>62</v>
      </c>
      <c r="I110" s="339">
        <v>1</v>
      </c>
      <c r="J110" s="397">
        <v>0</v>
      </c>
      <c r="K110" s="398">
        <f t="shared" ref="K110:K111" si="18">I110*J110</f>
        <v>0</v>
      </c>
      <c r="L110" s="195"/>
    </row>
    <row r="111" spans="2:12" s="186" customFormat="1" x14ac:dyDescent="0.25">
      <c r="B111" s="341" t="s">
        <v>256</v>
      </c>
      <c r="C111" s="341" t="s">
        <v>257</v>
      </c>
      <c r="D111" s="338" t="s">
        <v>243</v>
      </c>
      <c r="E111" s="338" t="s">
        <v>1072</v>
      </c>
      <c r="F111" s="339" t="s">
        <v>234</v>
      </c>
      <c r="G111" s="339"/>
      <c r="H111" s="339" t="s">
        <v>62</v>
      </c>
      <c r="I111" s="339">
        <v>15</v>
      </c>
      <c r="J111" s="397">
        <v>0</v>
      </c>
      <c r="K111" s="398">
        <f t="shared" si="18"/>
        <v>0</v>
      </c>
      <c r="L111" s="195" t="s">
        <v>241</v>
      </c>
    </row>
    <row r="112" spans="2:12" s="186" customFormat="1" x14ac:dyDescent="0.25">
      <c r="B112" s="337" t="s">
        <v>258</v>
      </c>
      <c r="C112" s="337" t="s">
        <v>259</v>
      </c>
      <c r="F112" s="331"/>
      <c r="J112" s="374"/>
      <c r="K112" s="358"/>
      <c r="L112" s="195"/>
    </row>
    <row r="113" spans="2:12" s="186" customFormat="1" x14ac:dyDescent="0.25">
      <c r="B113" s="341" t="s">
        <v>260</v>
      </c>
      <c r="C113" s="341" t="s">
        <v>2266</v>
      </c>
      <c r="D113" s="338" t="s">
        <v>243</v>
      </c>
      <c r="E113" s="338" t="s">
        <v>2269</v>
      </c>
      <c r="F113" s="339" t="s">
        <v>234</v>
      </c>
      <c r="G113" s="338" t="s">
        <v>122</v>
      </c>
      <c r="H113" s="339" t="s">
        <v>62</v>
      </c>
      <c r="I113" s="339">
        <v>15</v>
      </c>
      <c r="J113" s="397">
        <v>0</v>
      </c>
      <c r="K113" s="398">
        <f t="shared" ref="K113:K126" si="19">I113*J113</f>
        <v>0</v>
      </c>
      <c r="L113" s="195" t="s">
        <v>241</v>
      </c>
    </row>
    <row r="114" spans="2:12" s="186" customFormat="1" x14ac:dyDescent="0.25">
      <c r="B114" s="341" t="s">
        <v>261</v>
      </c>
      <c r="C114" s="341" t="s">
        <v>2267</v>
      </c>
      <c r="D114" s="338" t="s">
        <v>243</v>
      </c>
      <c r="E114" s="338" t="s">
        <v>2268</v>
      </c>
      <c r="F114" s="339" t="s">
        <v>234</v>
      </c>
      <c r="G114" s="338"/>
      <c r="H114" s="339"/>
      <c r="I114" s="339"/>
      <c r="J114" s="397">
        <v>0</v>
      </c>
      <c r="K114" s="398">
        <f t="shared" si="19"/>
        <v>0</v>
      </c>
      <c r="L114" s="195"/>
    </row>
    <row r="115" spans="2:12" s="186" customFormat="1" x14ac:dyDescent="0.25">
      <c r="B115" s="341" t="s">
        <v>262</v>
      </c>
      <c r="C115" s="341" t="s">
        <v>263</v>
      </c>
      <c r="D115" s="338" t="s">
        <v>243</v>
      </c>
      <c r="E115" s="338" t="s">
        <v>1059</v>
      </c>
      <c r="F115" s="339" t="s">
        <v>234</v>
      </c>
      <c r="G115" s="339" t="s">
        <v>122</v>
      </c>
      <c r="H115" s="339" t="s">
        <v>142</v>
      </c>
      <c r="I115" s="339">
        <v>1</v>
      </c>
      <c r="J115" s="397">
        <v>0</v>
      </c>
      <c r="K115" s="398">
        <f t="shared" si="19"/>
        <v>0</v>
      </c>
      <c r="L115" s="195" t="s">
        <v>143</v>
      </c>
    </row>
    <row r="116" spans="2:12" s="186" customFormat="1" x14ac:dyDescent="0.25">
      <c r="B116" s="341" t="s">
        <v>264</v>
      </c>
      <c r="C116" s="341" t="s">
        <v>1016</v>
      </c>
      <c r="D116" s="338" t="s">
        <v>243</v>
      </c>
      <c r="E116" s="338" t="s">
        <v>1067</v>
      </c>
      <c r="F116" s="339" t="s">
        <v>234</v>
      </c>
      <c r="G116" s="338" t="s">
        <v>122</v>
      </c>
      <c r="H116" s="339" t="s">
        <v>142</v>
      </c>
      <c r="I116" s="339">
        <v>1</v>
      </c>
      <c r="J116" s="397">
        <v>0</v>
      </c>
      <c r="K116" s="398">
        <f t="shared" si="19"/>
        <v>0</v>
      </c>
      <c r="L116" s="195" t="s">
        <v>265</v>
      </c>
    </row>
    <row r="117" spans="2:12" s="186" customFormat="1" x14ac:dyDescent="0.25">
      <c r="B117" s="341" t="s">
        <v>266</v>
      </c>
      <c r="C117" s="341" t="s">
        <v>1017</v>
      </c>
      <c r="D117" s="338" t="s">
        <v>243</v>
      </c>
      <c r="E117" s="338" t="s">
        <v>1067</v>
      </c>
      <c r="F117" s="339" t="s">
        <v>1051</v>
      </c>
      <c r="G117" s="339" t="s">
        <v>149</v>
      </c>
      <c r="H117" s="339" t="s">
        <v>62</v>
      </c>
      <c r="I117" s="339">
        <v>8</v>
      </c>
      <c r="J117" s="397">
        <v>0</v>
      </c>
      <c r="K117" s="398">
        <f t="shared" si="19"/>
        <v>0</v>
      </c>
      <c r="L117" s="195" t="s">
        <v>150</v>
      </c>
    </row>
    <row r="118" spans="2:12" s="186" customFormat="1" x14ac:dyDescent="0.25">
      <c r="B118" s="341" t="s">
        <v>267</v>
      </c>
      <c r="C118" s="341" t="s">
        <v>268</v>
      </c>
      <c r="D118" s="338" t="s">
        <v>243</v>
      </c>
      <c r="E118" s="338" t="s">
        <v>1074</v>
      </c>
      <c r="F118" s="339" t="s">
        <v>1051</v>
      </c>
      <c r="G118" s="338" t="s">
        <v>149</v>
      </c>
      <c r="H118" s="339" t="s">
        <v>62</v>
      </c>
      <c r="I118" s="339">
        <v>1</v>
      </c>
      <c r="J118" s="397">
        <v>0</v>
      </c>
      <c r="K118" s="398">
        <f t="shared" si="19"/>
        <v>0</v>
      </c>
      <c r="L118" s="195" t="s">
        <v>269</v>
      </c>
    </row>
    <row r="119" spans="2:12" s="186" customFormat="1" x14ac:dyDescent="0.25">
      <c r="B119" s="341" t="s">
        <v>270</v>
      </c>
      <c r="C119" s="341" t="s">
        <v>271</v>
      </c>
      <c r="D119" s="338" t="s">
        <v>243</v>
      </c>
      <c r="E119" s="338" t="s">
        <v>1074</v>
      </c>
      <c r="F119" s="339" t="s">
        <v>234</v>
      </c>
      <c r="G119" s="339" t="s">
        <v>122</v>
      </c>
      <c r="H119" s="339" t="s">
        <v>142</v>
      </c>
      <c r="I119" s="339">
        <v>1</v>
      </c>
      <c r="J119" s="397">
        <v>0</v>
      </c>
      <c r="K119" s="398">
        <f t="shared" si="19"/>
        <v>0</v>
      </c>
      <c r="L119" s="195"/>
    </row>
    <row r="120" spans="2:12" s="186" customFormat="1" x14ac:dyDescent="0.25">
      <c r="B120" s="341" t="s">
        <v>272</v>
      </c>
      <c r="C120" s="341" t="s">
        <v>273</v>
      </c>
      <c r="D120" s="338" t="s">
        <v>243</v>
      </c>
      <c r="E120" s="338" t="s">
        <v>1074</v>
      </c>
      <c r="F120" s="339" t="s">
        <v>1051</v>
      </c>
      <c r="G120" s="338" t="s">
        <v>149</v>
      </c>
      <c r="H120" s="339" t="s">
        <v>62</v>
      </c>
      <c r="I120" s="339">
        <v>1</v>
      </c>
      <c r="J120" s="397">
        <v>0</v>
      </c>
      <c r="K120" s="398">
        <f t="shared" si="19"/>
        <v>0</v>
      </c>
      <c r="L120" s="195" t="s">
        <v>269</v>
      </c>
    </row>
    <row r="121" spans="2:12" s="186" customFormat="1" x14ac:dyDescent="0.25">
      <c r="B121" s="341" t="s">
        <v>274</v>
      </c>
      <c r="C121" s="341" t="s">
        <v>275</v>
      </c>
      <c r="D121" s="338" t="s">
        <v>243</v>
      </c>
      <c r="E121" s="338" t="s">
        <v>1074</v>
      </c>
      <c r="F121" s="339" t="s">
        <v>234</v>
      </c>
      <c r="G121" s="339" t="s">
        <v>122</v>
      </c>
      <c r="H121" s="339" t="s">
        <v>142</v>
      </c>
      <c r="I121" s="339">
        <v>1</v>
      </c>
      <c r="J121" s="397">
        <v>0</v>
      </c>
      <c r="K121" s="398">
        <f t="shared" si="19"/>
        <v>0</v>
      </c>
      <c r="L121" s="195"/>
    </row>
    <row r="122" spans="2:12" s="186" customFormat="1" x14ac:dyDescent="0.25">
      <c r="B122" s="341" t="s">
        <v>276</v>
      </c>
      <c r="C122" s="341" t="s">
        <v>277</v>
      </c>
      <c r="D122" s="338" t="s">
        <v>243</v>
      </c>
      <c r="E122" s="338" t="s">
        <v>1074</v>
      </c>
      <c r="F122" s="339" t="s">
        <v>234</v>
      </c>
      <c r="G122" s="338" t="s">
        <v>122</v>
      </c>
      <c r="H122" s="339" t="s">
        <v>142</v>
      </c>
      <c r="I122" s="339">
        <v>1</v>
      </c>
      <c r="J122" s="397">
        <v>0</v>
      </c>
      <c r="K122" s="398">
        <f t="shared" si="19"/>
        <v>0</v>
      </c>
      <c r="L122" s="195"/>
    </row>
    <row r="123" spans="2:12" s="186" customFormat="1" x14ac:dyDescent="0.25">
      <c r="B123" s="341" t="s">
        <v>278</v>
      </c>
      <c r="C123" s="341" t="s">
        <v>279</v>
      </c>
      <c r="D123" s="338" t="s">
        <v>243</v>
      </c>
      <c r="E123" s="338" t="s">
        <v>1075</v>
      </c>
      <c r="F123" s="339" t="s">
        <v>234</v>
      </c>
      <c r="G123" s="339" t="s">
        <v>122</v>
      </c>
      <c r="H123" s="339" t="s">
        <v>142</v>
      </c>
      <c r="I123" s="339">
        <v>1</v>
      </c>
      <c r="J123" s="397">
        <v>0</v>
      </c>
      <c r="K123" s="398">
        <f t="shared" si="19"/>
        <v>0</v>
      </c>
      <c r="L123" s="195" t="s">
        <v>143</v>
      </c>
    </row>
    <row r="124" spans="2:12" s="186" customFormat="1" x14ac:dyDescent="0.25">
      <c r="B124" s="341" t="s">
        <v>280</v>
      </c>
      <c r="C124" s="351" t="s">
        <v>281</v>
      </c>
      <c r="D124" s="338" t="s">
        <v>243</v>
      </c>
      <c r="E124" s="338" t="s">
        <v>1077</v>
      </c>
      <c r="F124" s="339" t="s">
        <v>234</v>
      </c>
      <c r="G124" s="338" t="s">
        <v>122</v>
      </c>
      <c r="H124" s="339" t="s">
        <v>142</v>
      </c>
      <c r="I124" s="339">
        <v>1</v>
      </c>
      <c r="J124" s="397">
        <v>0</v>
      </c>
      <c r="K124" s="398">
        <f t="shared" si="19"/>
        <v>0</v>
      </c>
      <c r="L124" s="195"/>
    </row>
    <row r="125" spans="2:12" s="186" customFormat="1" x14ac:dyDescent="0.25">
      <c r="B125" s="341" t="s">
        <v>282</v>
      </c>
      <c r="C125" s="341" t="s">
        <v>283</v>
      </c>
      <c r="D125" s="338" t="s">
        <v>243</v>
      </c>
      <c r="E125" s="338" t="s">
        <v>1077</v>
      </c>
      <c r="F125" s="339" t="s">
        <v>234</v>
      </c>
      <c r="G125" s="339" t="s">
        <v>122</v>
      </c>
      <c r="H125" s="339" t="s">
        <v>142</v>
      </c>
      <c r="I125" s="339">
        <v>1</v>
      </c>
      <c r="J125" s="397">
        <v>0</v>
      </c>
      <c r="K125" s="398">
        <f t="shared" si="19"/>
        <v>0</v>
      </c>
      <c r="L125" s="195"/>
    </row>
    <row r="126" spans="2:12" s="186" customFormat="1" x14ac:dyDescent="0.25">
      <c r="B126" s="341" t="s">
        <v>284</v>
      </c>
      <c r="C126" s="341" t="s">
        <v>1018</v>
      </c>
      <c r="D126" s="338" t="s">
        <v>243</v>
      </c>
      <c r="E126" s="338" t="s">
        <v>1077</v>
      </c>
      <c r="F126" s="339" t="s">
        <v>1051</v>
      </c>
      <c r="G126" s="338" t="s">
        <v>149</v>
      </c>
      <c r="H126" s="339" t="s">
        <v>62</v>
      </c>
      <c r="I126" s="339">
        <v>1</v>
      </c>
      <c r="J126" s="397">
        <v>0</v>
      </c>
      <c r="K126" s="398">
        <f t="shared" si="19"/>
        <v>0</v>
      </c>
      <c r="L126" s="195"/>
    </row>
    <row r="127" spans="2:12" s="186" customFormat="1" x14ac:dyDescent="0.25">
      <c r="B127" s="344" t="s">
        <v>285</v>
      </c>
      <c r="C127" s="333" t="s">
        <v>286</v>
      </c>
      <c r="D127" s="334"/>
      <c r="E127" s="334" t="s">
        <v>358</v>
      </c>
      <c r="F127" s="334"/>
      <c r="G127" s="335"/>
      <c r="H127" s="335"/>
      <c r="I127" s="335"/>
      <c r="J127" s="371"/>
      <c r="K127" s="372"/>
      <c r="L127" s="336"/>
    </row>
    <row r="128" spans="2:12" s="186" customFormat="1" x14ac:dyDescent="0.25">
      <c r="B128" s="352" t="s">
        <v>287</v>
      </c>
      <c r="C128" s="341" t="s">
        <v>288</v>
      </c>
      <c r="D128" s="393" t="s">
        <v>2360</v>
      </c>
      <c r="E128" s="338" t="s">
        <v>1077</v>
      </c>
      <c r="F128" s="339" t="s">
        <v>234</v>
      </c>
      <c r="G128" s="338" t="s">
        <v>122</v>
      </c>
      <c r="H128" s="339" t="s">
        <v>142</v>
      </c>
      <c r="I128" s="339">
        <v>1</v>
      </c>
      <c r="J128" s="397">
        <v>0</v>
      </c>
      <c r="K128" s="398">
        <f t="shared" ref="K128:K136" si="20">I128*J128</f>
        <v>0</v>
      </c>
      <c r="L128" s="195" t="s">
        <v>289</v>
      </c>
    </row>
    <row r="129" spans="2:12" s="186" customFormat="1" x14ac:dyDescent="0.25">
      <c r="B129" s="341" t="s">
        <v>290</v>
      </c>
      <c r="C129" s="341" t="s">
        <v>291</v>
      </c>
      <c r="D129" s="393" t="s">
        <v>2358</v>
      </c>
      <c r="E129" s="338" t="s">
        <v>1060</v>
      </c>
      <c r="F129" s="339" t="s">
        <v>234</v>
      </c>
      <c r="G129" s="339" t="s">
        <v>122</v>
      </c>
      <c r="H129" s="339" t="s">
        <v>142</v>
      </c>
      <c r="I129" s="339">
        <v>1</v>
      </c>
      <c r="J129" s="397">
        <v>0</v>
      </c>
      <c r="K129" s="398">
        <f t="shared" si="20"/>
        <v>0</v>
      </c>
      <c r="L129" s="195" t="s">
        <v>289</v>
      </c>
    </row>
    <row r="130" spans="2:12" s="186" customFormat="1" x14ac:dyDescent="0.25">
      <c r="B130" s="352" t="s">
        <v>292</v>
      </c>
      <c r="C130" s="341" t="s">
        <v>293</v>
      </c>
      <c r="D130" s="393" t="s">
        <v>132</v>
      </c>
      <c r="E130" s="338" t="s">
        <v>1060</v>
      </c>
      <c r="F130" s="339" t="s">
        <v>234</v>
      </c>
      <c r="G130" s="338" t="s">
        <v>122</v>
      </c>
      <c r="H130" s="339" t="s">
        <v>142</v>
      </c>
      <c r="I130" s="339">
        <v>1</v>
      </c>
      <c r="J130" s="397">
        <v>0</v>
      </c>
      <c r="K130" s="398">
        <f t="shared" si="20"/>
        <v>0</v>
      </c>
      <c r="L130" s="195" t="s">
        <v>289</v>
      </c>
    </row>
    <row r="131" spans="2:12" s="186" customFormat="1" x14ac:dyDescent="0.25">
      <c r="B131" s="341" t="s">
        <v>294</v>
      </c>
      <c r="C131" s="341" t="s">
        <v>295</v>
      </c>
      <c r="D131" s="393" t="s">
        <v>2359</v>
      </c>
      <c r="E131" s="338" t="s">
        <v>1060</v>
      </c>
      <c r="F131" s="339" t="s">
        <v>234</v>
      </c>
      <c r="G131" s="339" t="s">
        <v>122</v>
      </c>
      <c r="H131" s="339" t="s">
        <v>142</v>
      </c>
      <c r="I131" s="339">
        <v>8</v>
      </c>
      <c r="J131" s="397">
        <v>0</v>
      </c>
      <c r="K131" s="398">
        <f t="shared" si="20"/>
        <v>0</v>
      </c>
      <c r="L131" s="195" t="s">
        <v>296</v>
      </c>
    </row>
    <row r="132" spans="2:12" s="186" customFormat="1" x14ac:dyDescent="0.25">
      <c r="B132" s="352" t="s">
        <v>297</v>
      </c>
      <c r="C132" s="341" t="s">
        <v>298</v>
      </c>
      <c r="D132" s="393" t="s">
        <v>2360</v>
      </c>
      <c r="E132" s="338" t="s">
        <v>1060</v>
      </c>
      <c r="F132" s="339" t="s">
        <v>1051</v>
      </c>
      <c r="G132" s="339" t="s">
        <v>2260</v>
      </c>
      <c r="H132" s="339" t="s">
        <v>62</v>
      </c>
      <c r="I132" s="339">
        <v>1</v>
      </c>
      <c r="J132" s="397">
        <v>0</v>
      </c>
      <c r="K132" s="398">
        <f t="shared" si="20"/>
        <v>0</v>
      </c>
      <c r="L132" s="195" t="s">
        <v>289</v>
      </c>
    </row>
    <row r="133" spans="2:12" s="186" customFormat="1" x14ac:dyDescent="0.25">
      <c r="B133" s="341" t="s">
        <v>299</v>
      </c>
      <c r="C133" s="341" t="s">
        <v>989</v>
      </c>
      <c r="D133" s="393" t="s">
        <v>2360</v>
      </c>
      <c r="E133" s="338" t="s">
        <v>1060</v>
      </c>
      <c r="F133" s="339" t="s">
        <v>1051</v>
      </c>
      <c r="G133" s="339" t="s">
        <v>2260</v>
      </c>
      <c r="H133" s="339" t="s">
        <v>62</v>
      </c>
      <c r="I133" s="339">
        <v>1</v>
      </c>
      <c r="J133" s="397">
        <v>0</v>
      </c>
      <c r="K133" s="398">
        <f t="shared" si="20"/>
        <v>0</v>
      </c>
      <c r="L133" s="195" t="s">
        <v>289</v>
      </c>
    </row>
    <row r="134" spans="2:12" s="186" customFormat="1" x14ac:dyDescent="0.25">
      <c r="B134" s="352" t="s">
        <v>300</v>
      </c>
      <c r="C134" s="341" t="s">
        <v>1019</v>
      </c>
      <c r="D134" s="393" t="s">
        <v>2360</v>
      </c>
      <c r="E134" s="338" t="s">
        <v>1060</v>
      </c>
      <c r="F134" s="339" t="s">
        <v>1051</v>
      </c>
      <c r="G134" s="338" t="s">
        <v>149</v>
      </c>
      <c r="H134" s="339" t="s">
        <v>62</v>
      </c>
      <c r="I134" s="339">
        <v>1</v>
      </c>
      <c r="J134" s="397">
        <v>0</v>
      </c>
      <c r="K134" s="398">
        <f t="shared" si="20"/>
        <v>0</v>
      </c>
      <c r="L134" s="195" t="s">
        <v>289</v>
      </c>
    </row>
    <row r="135" spans="2:12" s="186" customFormat="1" x14ac:dyDescent="0.25">
      <c r="B135" s="341" t="s">
        <v>301</v>
      </c>
      <c r="C135" s="341" t="s">
        <v>1020</v>
      </c>
      <c r="D135" s="393" t="s">
        <v>2360</v>
      </c>
      <c r="E135" s="338" t="s">
        <v>1060</v>
      </c>
      <c r="F135" s="339" t="s">
        <v>1051</v>
      </c>
      <c r="G135" s="339" t="s">
        <v>2260</v>
      </c>
      <c r="H135" s="339" t="s">
        <v>62</v>
      </c>
      <c r="I135" s="339">
        <v>15</v>
      </c>
      <c r="J135" s="397">
        <v>0</v>
      </c>
      <c r="K135" s="398">
        <f t="shared" si="20"/>
        <v>0</v>
      </c>
      <c r="L135" s="195" t="s">
        <v>302</v>
      </c>
    </row>
    <row r="136" spans="2:12" s="186" customFormat="1" ht="15.75" thickBot="1" x14ac:dyDescent="0.3">
      <c r="B136" s="352" t="s">
        <v>303</v>
      </c>
      <c r="C136" s="341" t="s">
        <v>304</v>
      </c>
      <c r="D136" s="393">
        <v>4.8</v>
      </c>
      <c r="E136" s="338" t="s">
        <v>1060</v>
      </c>
      <c r="F136" s="339" t="s">
        <v>1051</v>
      </c>
      <c r="G136" s="339" t="s">
        <v>2260</v>
      </c>
      <c r="H136" s="339" t="s">
        <v>62</v>
      </c>
      <c r="I136" s="339">
        <v>15</v>
      </c>
      <c r="J136" s="397">
        <v>0</v>
      </c>
      <c r="K136" s="398">
        <f t="shared" si="20"/>
        <v>0</v>
      </c>
      <c r="L136" s="195" t="s">
        <v>302</v>
      </c>
    </row>
    <row r="137" spans="2:12" s="216" customFormat="1" ht="20.25" thickTop="1" thickBot="1" x14ac:dyDescent="0.3">
      <c r="B137" s="410" t="s">
        <v>305</v>
      </c>
      <c r="C137" s="411"/>
      <c r="D137" s="218"/>
      <c r="E137" s="218"/>
      <c r="F137" s="219"/>
      <c r="G137" s="218"/>
      <c r="H137" s="219"/>
      <c r="I137" s="220"/>
      <c r="J137" s="217"/>
      <c r="K137" s="395">
        <f>SUBTOTAL(9,K100:K136)</f>
        <v>0</v>
      </c>
      <c r="L137" s="218"/>
    </row>
    <row r="138" spans="2:12" s="186" customFormat="1" ht="15.75" thickTop="1" x14ac:dyDescent="0.25">
      <c r="B138" s="332" t="s">
        <v>306</v>
      </c>
      <c r="C138" s="333" t="s">
        <v>307</v>
      </c>
      <c r="D138" s="334"/>
      <c r="E138" s="334"/>
      <c r="F138" s="334"/>
      <c r="G138" s="335"/>
      <c r="H138" s="335"/>
      <c r="I138" s="335"/>
      <c r="J138" s="371"/>
      <c r="K138" s="372"/>
      <c r="L138" s="336"/>
    </row>
    <row r="139" spans="2:12" s="186" customFormat="1" x14ac:dyDescent="0.25">
      <c r="B139" s="337">
        <v>6.1</v>
      </c>
      <c r="C139" s="337" t="s">
        <v>308</v>
      </c>
      <c r="D139" s="393"/>
      <c r="E139" s="338"/>
      <c r="F139" s="339"/>
      <c r="G139" s="339"/>
      <c r="H139" s="339"/>
      <c r="I139" s="339"/>
      <c r="J139" s="340"/>
      <c r="K139" s="373"/>
      <c r="L139" s="195"/>
    </row>
    <row r="140" spans="2:12" s="186" customFormat="1" x14ac:dyDescent="0.25">
      <c r="B140" s="341" t="s">
        <v>309</v>
      </c>
      <c r="C140" s="341" t="s">
        <v>310</v>
      </c>
      <c r="D140" s="393">
        <v>2.6</v>
      </c>
      <c r="E140" s="338" t="s">
        <v>1078</v>
      </c>
      <c r="F140" s="339" t="s">
        <v>1051</v>
      </c>
      <c r="G140" s="339" t="s">
        <v>149</v>
      </c>
      <c r="H140" s="339" t="s">
        <v>62</v>
      </c>
      <c r="I140" s="339">
        <v>1</v>
      </c>
      <c r="J140" s="208">
        <v>0</v>
      </c>
      <c r="K140" s="396">
        <f t="shared" ref="K140:K144" si="21">I140*J140</f>
        <v>0</v>
      </c>
      <c r="L140" s="195" t="s">
        <v>311</v>
      </c>
    </row>
    <row r="141" spans="2:12" s="186" customFormat="1" x14ac:dyDescent="0.25">
      <c r="B141" s="341" t="s">
        <v>312</v>
      </c>
      <c r="C141" s="341" t="s">
        <v>1021</v>
      </c>
      <c r="D141" s="393">
        <v>2.6</v>
      </c>
      <c r="E141" s="338" t="s">
        <v>1078</v>
      </c>
      <c r="F141" s="345" t="s">
        <v>223</v>
      </c>
      <c r="G141" s="338" t="s">
        <v>122</v>
      </c>
      <c r="H141" s="345" t="s">
        <v>142</v>
      </c>
      <c r="I141" s="345">
        <v>1</v>
      </c>
      <c r="J141" s="208">
        <v>0</v>
      </c>
      <c r="K141" s="396">
        <f t="shared" si="21"/>
        <v>0</v>
      </c>
      <c r="L141" s="195"/>
    </row>
    <row r="142" spans="2:12" s="186" customFormat="1" x14ac:dyDescent="0.25">
      <c r="B142" s="341" t="s">
        <v>313</v>
      </c>
      <c r="C142" s="341" t="s">
        <v>1022</v>
      </c>
      <c r="D142" s="393">
        <v>2.6</v>
      </c>
      <c r="E142" s="338" t="s">
        <v>1078</v>
      </c>
      <c r="F142" s="339" t="s">
        <v>1051</v>
      </c>
      <c r="G142" s="339" t="s">
        <v>149</v>
      </c>
      <c r="H142" s="339" t="s">
        <v>62</v>
      </c>
      <c r="I142" s="339">
        <v>1</v>
      </c>
      <c r="J142" s="208">
        <v>0</v>
      </c>
      <c r="K142" s="396">
        <f t="shared" si="21"/>
        <v>0</v>
      </c>
      <c r="L142" s="195"/>
    </row>
    <row r="143" spans="2:12" s="186" customFormat="1" x14ac:dyDescent="0.25">
      <c r="B143" s="341" t="s">
        <v>314</v>
      </c>
      <c r="C143" s="341" t="s">
        <v>315</v>
      </c>
      <c r="D143" s="393">
        <v>2.6</v>
      </c>
      <c r="E143" s="338" t="s">
        <v>1078</v>
      </c>
      <c r="F143" s="345" t="s">
        <v>223</v>
      </c>
      <c r="G143" s="338" t="s">
        <v>122</v>
      </c>
      <c r="H143" s="345" t="s">
        <v>142</v>
      </c>
      <c r="I143" s="345">
        <v>1</v>
      </c>
      <c r="J143" s="208">
        <v>0</v>
      </c>
      <c r="K143" s="396">
        <f t="shared" si="21"/>
        <v>0</v>
      </c>
      <c r="L143" s="195" t="s">
        <v>311</v>
      </c>
    </row>
    <row r="144" spans="2:12" s="186" customFormat="1" x14ac:dyDescent="0.25">
      <c r="B144" s="341" t="s">
        <v>316</v>
      </c>
      <c r="C144" s="341" t="s">
        <v>317</v>
      </c>
      <c r="D144" s="393">
        <v>2.6</v>
      </c>
      <c r="E144" s="338" t="s">
        <v>1078</v>
      </c>
      <c r="F144" s="339" t="s">
        <v>1051</v>
      </c>
      <c r="G144" s="339" t="s">
        <v>61</v>
      </c>
      <c r="H144" s="339" t="s">
        <v>62</v>
      </c>
      <c r="I144" s="339">
        <v>1</v>
      </c>
      <c r="J144" s="208">
        <v>0</v>
      </c>
      <c r="K144" s="396">
        <f t="shared" si="21"/>
        <v>0</v>
      </c>
      <c r="L144" s="195"/>
    </row>
    <row r="145" spans="2:12" s="215" customFormat="1" x14ac:dyDescent="0.25">
      <c r="B145" s="337">
        <v>6.2</v>
      </c>
      <c r="C145" s="337" t="s">
        <v>318</v>
      </c>
      <c r="D145" s="393"/>
      <c r="E145" s="338" t="s">
        <v>358</v>
      </c>
      <c r="F145" s="339"/>
      <c r="G145" s="339"/>
      <c r="H145" s="339"/>
      <c r="I145" s="339"/>
      <c r="J145" s="340"/>
      <c r="K145" s="373"/>
      <c r="L145" s="195"/>
    </row>
    <row r="146" spans="2:12" s="186" customFormat="1" x14ac:dyDescent="0.25">
      <c r="B146" s="341" t="s">
        <v>319</v>
      </c>
      <c r="C146" s="341" t="s">
        <v>1023</v>
      </c>
      <c r="D146" s="393" t="s">
        <v>2361</v>
      </c>
      <c r="E146" s="338" t="s">
        <v>1078</v>
      </c>
      <c r="F146" s="339" t="s">
        <v>223</v>
      </c>
      <c r="G146" s="339" t="s">
        <v>122</v>
      </c>
      <c r="H146" s="339" t="s">
        <v>142</v>
      </c>
      <c r="I146" s="339">
        <v>1</v>
      </c>
      <c r="J146" s="208">
        <v>0</v>
      </c>
      <c r="K146" s="396">
        <f t="shared" ref="K146:K148" si="22">I146*J146</f>
        <v>0</v>
      </c>
      <c r="L146" s="195" t="s">
        <v>311</v>
      </c>
    </row>
    <row r="147" spans="2:12" s="186" customFormat="1" x14ac:dyDescent="0.25">
      <c r="B147" s="352" t="s">
        <v>320</v>
      </c>
      <c r="C147" s="341" t="s">
        <v>1024</v>
      </c>
      <c r="D147" s="393" t="s">
        <v>2361</v>
      </c>
      <c r="E147" s="338" t="s">
        <v>1078</v>
      </c>
      <c r="F147" s="345" t="s">
        <v>1051</v>
      </c>
      <c r="G147" s="338" t="s">
        <v>122</v>
      </c>
      <c r="H147" s="345" t="s">
        <v>142</v>
      </c>
      <c r="I147" s="345">
        <v>1</v>
      </c>
      <c r="J147" s="208">
        <v>0</v>
      </c>
      <c r="K147" s="396">
        <f t="shared" si="22"/>
        <v>0</v>
      </c>
      <c r="L147" s="195"/>
    </row>
    <row r="148" spans="2:12" s="186" customFormat="1" x14ac:dyDescent="0.25">
      <c r="B148" s="341" t="s">
        <v>321</v>
      </c>
      <c r="C148" s="341" t="s">
        <v>322</v>
      </c>
      <c r="D148" s="393" t="s">
        <v>2361</v>
      </c>
      <c r="E148" s="338" t="s">
        <v>1079</v>
      </c>
      <c r="F148" s="339" t="s">
        <v>1051</v>
      </c>
      <c r="G148" s="339" t="s">
        <v>122</v>
      </c>
      <c r="H148" s="339" t="s">
        <v>142</v>
      </c>
      <c r="I148" s="339">
        <v>1</v>
      </c>
      <c r="J148" s="208">
        <v>0</v>
      </c>
      <c r="K148" s="396">
        <f t="shared" si="22"/>
        <v>0</v>
      </c>
      <c r="L148" s="195"/>
    </row>
    <row r="149" spans="2:12" s="186" customFormat="1" x14ac:dyDescent="0.25">
      <c r="B149" s="353">
        <v>6.3</v>
      </c>
      <c r="C149" s="337" t="s">
        <v>979</v>
      </c>
      <c r="D149" s="393"/>
      <c r="E149" s="338" t="s">
        <v>358</v>
      </c>
      <c r="F149" s="339"/>
      <c r="G149" s="339"/>
      <c r="H149" s="339"/>
      <c r="I149" s="339"/>
      <c r="J149" s="340"/>
      <c r="K149" s="373"/>
      <c r="L149" s="195"/>
    </row>
    <row r="150" spans="2:12" s="186" customFormat="1" x14ac:dyDescent="0.25">
      <c r="B150" s="341" t="s">
        <v>2376</v>
      </c>
      <c r="C150" s="341" t="s">
        <v>323</v>
      </c>
      <c r="D150" s="393" t="s">
        <v>2362</v>
      </c>
      <c r="E150" s="338" t="s">
        <v>1079</v>
      </c>
      <c r="F150" s="339" t="s">
        <v>1051</v>
      </c>
      <c r="G150" s="339" t="s">
        <v>149</v>
      </c>
      <c r="H150" s="339" t="s">
        <v>62</v>
      </c>
      <c r="I150" s="339">
        <v>1</v>
      </c>
      <c r="J150" s="208">
        <v>0</v>
      </c>
      <c r="K150" s="396">
        <f t="shared" ref="K150:K151" si="23">I150*J150</f>
        <v>0</v>
      </c>
      <c r="L150" s="195"/>
    </row>
    <row r="151" spans="2:12" s="186" customFormat="1" x14ac:dyDescent="0.25">
      <c r="B151" s="352" t="s">
        <v>2377</v>
      </c>
      <c r="C151" s="341" t="s">
        <v>1025</v>
      </c>
      <c r="D151" s="393"/>
      <c r="E151" s="338" t="s">
        <v>1079</v>
      </c>
      <c r="F151" s="339" t="s">
        <v>1051</v>
      </c>
      <c r="G151" s="338" t="s">
        <v>149</v>
      </c>
      <c r="H151" s="339" t="s">
        <v>62</v>
      </c>
      <c r="I151" s="345">
        <v>1</v>
      </c>
      <c r="J151" s="208">
        <v>0</v>
      </c>
      <c r="K151" s="396">
        <f t="shared" si="23"/>
        <v>0</v>
      </c>
      <c r="L151" s="346"/>
    </row>
    <row r="152" spans="2:12" s="186" customFormat="1" x14ac:dyDescent="0.25">
      <c r="B152" s="332" t="s">
        <v>324</v>
      </c>
      <c r="C152" s="333" t="s">
        <v>325</v>
      </c>
      <c r="D152" s="394"/>
      <c r="E152" s="334" t="s">
        <v>358</v>
      </c>
      <c r="F152" s="334"/>
      <c r="G152" s="335"/>
      <c r="H152" s="335"/>
      <c r="I152" s="335"/>
      <c r="J152" s="371"/>
      <c r="K152" s="372"/>
      <c r="L152" s="336"/>
    </row>
    <row r="153" spans="2:12" s="186" customFormat="1" x14ac:dyDescent="0.25">
      <c r="B153" s="341" t="s">
        <v>326</v>
      </c>
      <c r="C153" s="341" t="s">
        <v>327</v>
      </c>
      <c r="D153" s="393" t="s">
        <v>2363</v>
      </c>
      <c r="E153" s="338" t="s">
        <v>1078</v>
      </c>
      <c r="F153" s="348"/>
      <c r="G153" s="338"/>
      <c r="H153" s="345"/>
      <c r="I153" s="345">
        <v>1</v>
      </c>
      <c r="J153" s="208">
        <v>0</v>
      </c>
      <c r="K153" s="396">
        <f t="shared" ref="K153:K162" si="24">I153*J153</f>
        <v>0</v>
      </c>
      <c r="L153" s="195"/>
    </row>
    <row r="154" spans="2:12" s="186" customFormat="1" x14ac:dyDescent="0.25">
      <c r="B154" s="341" t="s">
        <v>328</v>
      </c>
      <c r="C154" s="341" t="s">
        <v>329</v>
      </c>
      <c r="D154" s="393" t="s">
        <v>2363</v>
      </c>
      <c r="E154" s="338" t="s">
        <v>1078</v>
      </c>
      <c r="F154" s="339" t="s">
        <v>1051</v>
      </c>
      <c r="G154" s="339" t="s">
        <v>330</v>
      </c>
      <c r="H154" s="339" t="s">
        <v>62</v>
      </c>
      <c r="I154" s="339">
        <v>1</v>
      </c>
      <c r="J154" s="208">
        <v>0</v>
      </c>
      <c r="K154" s="396">
        <f t="shared" si="24"/>
        <v>0</v>
      </c>
      <c r="L154" s="195"/>
    </row>
    <row r="155" spans="2:12" s="186" customFormat="1" x14ac:dyDescent="0.25">
      <c r="B155" s="341" t="s">
        <v>331</v>
      </c>
      <c r="C155" s="347" t="s">
        <v>332</v>
      </c>
      <c r="D155" s="393" t="s">
        <v>2363</v>
      </c>
      <c r="E155" s="338" t="s">
        <v>1078</v>
      </c>
      <c r="F155" s="339" t="s">
        <v>1051</v>
      </c>
      <c r="G155" s="339" t="s">
        <v>2260</v>
      </c>
      <c r="H155" s="339" t="s">
        <v>62</v>
      </c>
      <c r="I155" s="345">
        <v>1</v>
      </c>
      <c r="J155" s="208">
        <v>0</v>
      </c>
      <c r="K155" s="396">
        <f t="shared" si="24"/>
        <v>0</v>
      </c>
      <c r="L155" s="195"/>
    </row>
    <row r="156" spans="2:12" s="186" customFormat="1" x14ac:dyDescent="0.25">
      <c r="B156" s="341" t="s">
        <v>333</v>
      </c>
      <c r="C156" s="341" t="s">
        <v>334</v>
      </c>
      <c r="D156" s="393">
        <v>1.6</v>
      </c>
      <c r="E156" s="338" t="s">
        <v>1078</v>
      </c>
      <c r="F156" s="339" t="s">
        <v>1051</v>
      </c>
      <c r="G156" s="339" t="s">
        <v>2260</v>
      </c>
      <c r="H156" s="339" t="s">
        <v>62</v>
      </c>
      <c r="I156" s="339">
        <v>1</v>
      </c>
      <c r="J156" s="208">
        <v>0</v>
      </c>
      <c r="K156" s="396">
        <f t="shared" si="24"/>
        <v>0</v>
      </c>
      <c r="L156" s="195"/>
    </row>
    <row r="157" spans="2:12" s="186" customFormat="1" x14ac:dyDescent="0.25">
      <c r="B157" s="341" t="s">
        <v>335</v>
      </c>
      <c r="C157" s="341" t="s">
        <v>336</v>
      </c>
      <c r="D157" s="393" t="s">
        <v>132</v>
      </c>
      <c r="E157" s="338" t="s">
        <v>1078</v>
      </c>
      <c r="F157" s="339" t="s">
        <v>1051</v>
      </c>
      <c r="G157" s="338" t="s">
        <v>122</v>
      </c>
      <c r="H157" s="339" t="s">
        <v>142</v>
      </c>
      <c r="I157" s="345">
        <v>1</v>
      </c>
      <c r="J157" s="208">
        <v>0</v>
      </c>
      <c r="K157" s="396">
        <f t="shared" si="24"/>
        <v>0</v>
      </c>
      <c r="L157" s="195"/>
    </row>
    <row r="158" spans="2:12" s="186" customFormat="1" x14ac:dyDescent="0.25">
      <c r="B158" s="341" t="s">
        <v>337</v>
      </c>
      <c r="C158" s="341" t="s">
        <v>338</v>
      </c>
      <c r="D158" s="393" t="s">
        <v>2363</v>
      </c>
      <c r="E158" s="338" t="s">
        <v>1078</v>
      </c>
      <c r="F158" s="339" t="s">
        <v>234</v>
      </c>
      <c r="G158" s="339" t="s">
        <v>122</v>
      </c>
      <c r="H158" s="339" t="s">
        <v>62</v>
      </c>
      <c r="I158" s="339">
        <v>1</v>
      </c>
      <c r="J158" s="208">
        <v>0</v>
      </c>
      <c r="K158" s="396">
        <f t="shared" si="24"/>
        <v>0</v>
      </c>
      <c r="L158" s="195" t="s">
        <v>339</v>
      </c>
    </row>
    <row r="159" spans="2:12" s="186" customFormat="1" x14ac:dyDescent="0.25">
      <c r="B159" s="341" t="s">
        <v>340</v>
      </c>
      <c r="C159" s="347" t="s">
        <v>341</v>
      </c>
      <c r="D159" s="393" t="s">
        <v>2363</v>
      </c>
      <c r="E159" s="338" t="s">
        <v>1078</v>
      </c>
      <c r="F159" s="339" t="s">
        <v>234</v>
      </c>
      <c r="G159" s="338" t="s">
        <v>122</v>
      </c>
      <c r="H159" s="339" t="s">
        <v>62</v>
      </c>
      <c r="I159" s="345">
        <v>1</v>
      </c>
      <c r="J159" s="208">
        <v>0</v>
      </c>
      <c r="K159" s="396">
        <f t="shared" si="24"/>
        <v>0</v>
      </c>
      <c r="L159" s="195" t="s">
        <v>339</v>
      </c>
    </row>
    <row r="160" spans="2:12" s="186" customFormat="1" x14ac:dyDescent="0.25">
      <c r="B160" s="341" t="s">
        <v>342</v>
      </c>
      <c r="C160" s="341" t="s">
        <v>343</v>
      </c>
      <c r="D160" s="393" t="s">
        <v>2363</v>
      </c>
      <c r="E160" s="338" t="s">
        <v>1078</v>
      </c>
      <c r="F160" s="354" t="s">
        <v>234</v>
      </c>
      <c r="G160" s="339" t="s">
        <v>122</v>
      </c>
      <c r="H160" s="339" t="s">
        <v>62</v>
      </c>
      <c r="I160" s="339">
        <v>1</v>
      </c>
      <c r="J160" s="208">
        <v>0</v>
      </c>
      <c r="K160" s="396">
        <f t="shared" si="24"/>
        <v>0</v>
      </c>
      <c r="L160" s="195" t="s">
        <v>339</v>
      </c>
    </row>
    <row r="161" spans="2:12" s="186" customFormat="1" x14ac:dyDescent="0.25">
      <c r="B161" s="341" t="s">
        <v>344</v>
      </c>
      <c r="C161" s="341" t="s">
        <v>345</v>
      </c>
      <c r="D161" s="393" t="s">
        <v>2363</v>
      </c>
      <c r="E161" s="409" t="s">
        <v>1086</v>
      </c>
      <c r="F161" s="339" t="s">
        <v>234</v>
      </c>
      <c r="G161" s="339" t="s">
        <v>2260</v>
      </c>
      <c r="H161" s="339"/>
      <c r="I161" s="345">
        <v>1</v>
      </c>
      <c r="J161" s="208">
        <v>0</v>
      </c>
      <c r="K161" s="396">
        <f t="shared" si="24"/>
        <v>0</v>
      </c>
      <c r="L161" s="336"/>
    </row>
    <row r="162" spans="2:12" s="186" customFormat="1" ht="15.75" thickBot="1" x14ac:dyDescent="0.3">
      <c r="B162" s="341" t="s">
        <v>346</v>
      </c>
      <c r="C162" s="341" t="s">
        <v>990</v>
      </c>
      <c r="D162" s="393" t="s">
        <v>2363</v>
      </c>
      <c r="E162" s="409" t="s">
        <v>1084</v>
      </c>
      <c r="F162" s="339" t="s">
        <v>1051</v>
      </c>
      <c r="G162" s="339" t="s">
        <v>2260</v>
      </c>
      <c r="H162" s="339"/>
      <c r="I162" s="339">
        <v>1</v>
      </c>
      <c r="J162" s="208">
        <v>0</v>
      </c>
      <c r="K162" s="396">
        <f t="shared" si="24"/>
        <v>0</v>
      </c>
      <c r="L162" s="336"/>
    </row>
    <row r="163" spans="2:12" s="216" customFormat="1" ht="20.25" thickTop="1" thickBot="1" x14ac:dyDescent="0.3">
      <c r="B163" s="410" t="s">
        <v>347</v>
      </c>
      <c r="C163" s="411"/>
      <c r="D163" s="218"/>
      <c r="E163" s="218"/>
      <c r="F163" s="219"/>
      <c r="G163" s="218"/>
      <c r="H163" s="219"/>
      <c r="I163" s="220"/>
      <c r="J163" s="217"/>
      <c r="K163" s="399">
        <f>SUBTOTAL(9,K139:K162)</f>
        <v>0</v>
      </c>
      <c r="L163" s="218"/>
    </row>
    <row r="164" spans="2:12" s="186" customFormat="1" ht="15.75" thickTop="1" x14ac:dyDescent="0.25">
      <c r="B164" s="332" t="s">
        <v>348</v>
      </c>
      <c r="C164" s="333" t="s">
        <v>1026</v>
      </c>
      <c r="D164" s="334"/>
      <c r="E164" s="334"/>
      <c r="F164" s="334"/>
      <c r="G164" s="335"/>
      <c r="H164" s="335"/>
      <c r="I164" s="335"/>
      <c r="J164" s="371"/>
      <c r="K164" s="372"/>
      <c r="L164" s="336"/>
    </row>
    <row r="165" spans="2:12" s="186" customFormat="1" ht="23.25" customHeight="1" x14ac:dyDescent="0.25">
      <c r="B165" s="341">
        <v>7.1</v>
      </c>
      <c r="C165" s="341" t="s">
        <v>2418</v>
      </c>
      <c r="D165" s="338" t="s">
        <v>349</v>
      </c>
      <c r="E165" s="409" t="s">
        <v>1064</v>
      </c>
      <c r="F165" s="338" t="s">
        <v>240</v>
      </c>
      <c r="G165" s="339" t="s">
        <v>122</v>
      </c>
      <c r="H165" s="339" t="s">
        <v>123</v>
      </c>
      <c r="I165" s="339">
        <v>17</v>
      </c>
      <c r="J165" s="208">
        <v>0</v>
      </c>
      <c r="K165" s="396">
        <f t="shared" ref="K165:K174" si="25">I165*J165</f>
        <v>0</v>
      </c>
      <c r="L165" s="195" t="s">
        <v>350</v>
      </c>
    </row>
    <row r="166" spans="2:12" s="186" customFormat="1" ht="30" x14ac:dyDescent="0.25">
      <c r="B166" s="341">
        <v>7.2</v>
      </c>
      <c r="C166" s="341" t="s">
        <v>1027</v>
      </c>
      <c r="D166" s="338" t="s">
        <v>239</v>
      </c>
      <c r="E166" s="409" t="s">
        <v>2417</v>
      </c>
      <c r="F166" s="338" t="s">
        <v>240</v>
      </c>
      <c r="G166" s="339" t="s">
        <v>122</v>
      </c>
      <c r="H166" s="339" t="s">
        <v>123</v>
      </c>
      <c r="I166" s="339">
        <v>17</v>
      </c>
      <c r="J166" s="208">
        <v>0</v>
      </c>
      <c r="K166" s="396">
        <f t="shared" si="25"/>
        <v>0</v>
      </c>
      <c r="L166" s="195" t="s">
        <v>241</v>
      </c>
    </row>
    <row r="167" spans="2:12" s="186" customFormat="1" x14ac:dyDescent="0.25">
      <c r="B167" s="341">
        <v>7.3</v>
      </c>
      <c r="C167" s="341" t="s">
        <v>1028</v>
      </c>
      <c r="D167" s="338" t="s">
        <v>351</v>
      </c>
      <c r="E167" s="409" t="s">
        <v>2417</v>
      </c>
      <c r="F167" s="338" t="s">
        <v>121</v>
      </c>
      <c r="G167" s="339" t="s">
        <v>122</v>
      </c>
      <c r="H167" s="339" t="s">
        <v>142</v>
      </c>
      <c r="I167" s="339">
        <v>17</v>
      </c>
      <c r="J167" s="374"/>
      <c r="K167" s="396">
        <f>'CLIN 7.3 - Batch #2'!I416</f>
        <v>0</v>
      </c>
      <c r="L167" s="195" t="s">
        <v>2243</v>
      </c>
    </row>
    <row r="168" spans="2:12" s="186" customFormat="1" x14ac:dyDescent="0.25">
      <c r="B168" s="341">
        <v>7.4</v>
      </c>
      <c r="C168" s="341" t="s">
        <v>1029</v>
      </c>
      <c r="D168" s="338" t="s">
        <v>352</v>
      </c>
      <c r="E168" s="409" t="s">
        <v>2416</v>
      </c>
      <c r="F168" s="338" t="s">
        <v>121</v>
      </c>
      <c r="G168" s="339" t="s">
        <v>122</v>
      </c>
      <c r="H168" s="339" t="s">
        <v>142</v>
      </c>
      <c r="I168" s="339">
        <v>17</v>
      </c>
      <c r="J168" s="208">
        <v>0</v>
      </c>
      <c r="K168" s="396">
        <f t="shared" si="25"/>
        <v>0</v>
      </c>
      <c r="L168" s="195" t="s">
        <v>353</v>
      </c>
    </row>
    <row r="169" spans="2:12" s="186" customFormat="1" x14ac:dyDescent="0.25">
      <c r="B169" s="341">
        <v>7.5</v>
      </c>
      <c r="C169" s="341" t="s">
        <v>1030</v>
      </c>
      <c r="D169" s="338" t="s">
        <v>354</v>
      </c>
      <c r="E169" s="409" t="s">
        <v>1080</v>
      </c>
      <c r="F169" s="338" t="s">
        <v>121</v>
      </c>
      <c r="G169" s="339" t="s">
        <v>122</v>
      </c>
      <c r="H169" s="339" t="s">
        <v>62</v>
      </c>
      <c r="I169" s="339">
        <v>17</v>
      </c>
      <c r="J169" s="208">
        <v>0</v>
      </c>
      <c r="K169" s="396">
        <f t="shared" si="25"/>
        <v>0</v>
      </c>
      <c r="L169" s="195" t="s">
        <v>241</v>
      </c>
    </row>
    <row r="170" spans="2:12" s="186" customFormat="1" x14ac:dyDescent="0.25">
      <c r="B170" s="341">
        <v>7.6</v>
      </c>
      <c r="C170" s="341" t="s">
        <v>1031</v>
      </c>
      <c r="D170" s="338" t="s">
        <v>354</v>
      </c>
      <c r="E170" s="409" t="s">
        <v>1080</v>
      </c>
      <c r="F170" s="338" t="s">
        <v>121</v>
      </c>
      <c r="G170" s="339" t="s">
        <v>122</v>
      </c>
      <c r="H170" s="339" t="s">
        <v>62</v>
      </c>
      <c r="I170" s="339">
        <v>17</v>
      </c>
      <c r="J170" s="208">
        <v>0</v>
      </c>
      <c r="K170" s="396">
        <f t="shared" si="25"/>
        <v>0</v>
      </c>
      <c r="L170" s="195" t="s">
        <v>241</v>
      </c>
    </row>
    <row r="171" spans="2:12" s="186" customFormat="1" x14ac:dyDescent="0.25">
      <c r="B171" s="341">
        <v>7.7</v>
      </c>
      <c r="C171" s="341" t="s">
        <v>1032</v>
      </c>
      <c r="D171" s="338" t="s">
        <v>354</v>
      </c>
      <c r="E171" s="409" t="s">
        <v>1080</v>
      </c>
      <c r="F171" s="338" t="s">
        <v>121</v>
      </c>
      <c r="G171" s="339" t="s">
        <v>122</v>
      </c>
      <c r="H171" s="339" t="s">
        <v>62</v>
      </c>
      <c r="I171" s="339">
        <v>17</v>
      </c>
      <c r="J171" s="208">
        <v>0</v>
      </c>
      <c r="K171" s="396">
        <f t="shared" si="25"/>
        <v>0</v>
      </c>
      <c r="L171" s="195" t="s">
        <v>241</v>
      </c>
    </row>
    <row r="172" spans="2:12" s="186" customFormat="1" x14ac:dyDescent="0.25">
      <c r="B172" s="341">
        <v>7.8</v>
      </c>
      <c r="C172" s="341" t="s">
        <v>1033</v>
      </c>
      <c r="D172" s="338" t="s">
        <v>355</v>
      </c>
      <c r="E172" s="409" t="s">
        <v>1080</v>
      </c>
      <c r="F172" s="338" t="s">
        <v>1051</v>
      </c>
      <c r="G172" s="339" t="s">
        <v>149</v>
      </c>
      <c r="H172" s="339" t="s">
        <v>62</v>
      </c>
      <c r="I172" s="339">
        <v>17</v>
      </c>
      <c r="J172" s="208">
        <v>0</v>
      </c>
      <c r="K172" s="396">
        <f t="shared" si="25"/>
        <v>0</v>
      </c>
      <c r="L172" s="195" t="s">
        <v>241</v>
      </c>
    </row>
    <row r="173" spans="2:12" s="186" customFormat="1" x14ac:dyDescent="0.25">
      <c r="B173" s="341">
        <v>7.9</v>
      </c>
      <c r="C173" s="341" t="s">
        <v>1034</v>
      </c>
      <c r="D173" s="338" t="s">
        <v>355</v>
      </c>
      <c r="E173" s="409" t="s">
        <v>1080</v>
      </c>
      <c r="F173" s="338" t="s">
        <v>1051</v>
      </c>
      <c r="G173" s="339" t="s">
        <v>149</v>
      </c>
      <c r="H173" s="339" t="s">
        <v>62</v>
      </c>
      <c r="I173" s="339">
        <v>17</v>
      </c>
      <c r="J173" s="208">
        <v>0</v>
      </c>
      <c r="K173" s="396">
        <f t="shared" si="25"/>
        <v>0</v>
      </c>
      <c r="L173" s="195" t="s">
        <v>356</v>
      </c>
    </row>
    <row r="174" spans="2:12" s="186" customFormat="1" ht="15.75" thickBot="1" x14ac:dyDescent="0.3">
      <c r="B174" s="355" t="s">
        <v>957</v>
      </c>
      <c r="C174" s="341" t="s">
        <v>1035</v>
      </c>
      <c r="D174" s="338" t="s">
        <v>355</v>
      </c>
      <c r="E174" s="338" t="s">
        <v>1080</v>
      </c>
      <c r="F174" s="338" t="s">
        <v>234</v>
      </c>
      <c r="G174" s="339" t="s">
        <v>122</v>
      </c>
      <c r="H174" s="339" t="s">
        <v>142</v>
      </c>
      <c r="I174" s="339">
        <v>17</v>
      </c>
      <c r="J174" s="208">
        <v>0</v>
      </c>
      <c r="K174" s="396">
        <f t="shared" si="25"/>
        <v>0</v>
      </c>
      <c r="L174" s="195" t="s">
        <v>350</v>
      </c>
    </row>
    <row r="175" spans="2:12" s="216" customFormat="1" ht="20.25" thickTop="1" thickBot="1" x14ac:dyDescent="0.3">
      <c r="B175" s="410" t="s">
        <v>958</v>
      </c>
      <c r="C175" s="411"/>
      <c r="D175" s="218"/>
      <c r="E175" s="218"/>
      <c r="F175" s="219"/>
      <c r="G175" s="218"/>
      <c r="H175" s="219"/>
      <c r="I175" s="220"/>
      <c r="J175" s="217"/>
      <c r="K175" s="395">
        <f>SUBTOTAL(9,K164:K174)</f>
        <v>0</v>
      </c>
      <c r="L175" s="218"/>
    </row>
    <row r="176" spans="2:12" s="186" customFormat="1" ht="15.75" thickTop="1" x14ac:dyDescent="0.25">
      <c r="B176" s="344" t="s">
        <v>357</v>
      </c>
      <c r="C176" s="333" t="s">
        <v>2349</v>
      </c>
      <c r="D176" s="334"/>
      <c r="E176" s="334"/>
      <c r="F176" s="334"/>
      <c r="G176" s="335"/>
      <c r="H176" s="335"/>
      <c r="I176" s="335"/>
      <c r="J176" s="371"/>
      <c r="K176" s="372" t="s">
        <v>358</v>
      </c>
      <c r="L176" s="336"/>
    </row>
    <row r="177" spans="2:12" s="186" customFormat="1" x14ac:dyDescent="0.25">
      <c r="B177" s="341">
        <v>8.1</v>
      </c>
      <c r="C177" s="341" t="s">
        <v>359</v>
      </c>
      <c r="D177" s="393" t="s">
        <v>365</v>
      </c>
      <c r="E177" s="338" t="s">
        <v>1055</v>
      </c>
      <c r="F177" s="339" t="s">
        <v>1051</v>
      </c>
      <c r="G177" s="339" t="s">
        <v>2260</v>
      </c>
      <c r="H177" s="339" t="s">
        <v>62</v>
      </c>
      <c r="I177" s="339">
        <v>1</v>
      </c>
      <c r="J177" s="397">
        <v>0</v>
      </c>
      <c r="K177" s="398">
        <f t="shared" ref="K177" si="26">I177*J177</f>
        <v>0</v>
      </c>
      <c r="L177" s="195"/>
    </row>
    <row r="178" spans="2:12" s="186" customFormat="1" x14ac:dyDescent="0.25">
      <c r="B178" s="344" t="s">
        <v>361</v>
      </c>
      <c r="C178" s="333" t="s">
        <v>362</v>
      </c>
      <c r="D178" s="394"/>
      <c r="E178" s="334" t="s">
        <v>358</v>
      </c>
      <c r="F178" s="334"/>
      <c r="G178" s="335"/>
      <c r="H178" s="335"/>
      <c r="I178" s="335"/>
      <c r="J178" s="371"/>
      <c r="K178" s="372"/>
      <c r="L178" s="336"/>
    </row>
    <row r="179" spans="2:12" s="186" customFormat="1" x14ac:dyDescent="0.25">
      <c r="B179" s="341" t="s">
        <v>363</v>
      </c>
      <c r="C179" s="341" t="s">
        <v>364</v>
      </c>
      <c r="D179" s="393" t="s">
        <v>360</v>
      </c>
      <c r="E179" s="338" t="s">
        <v>1053</v>
      </c>
      <c r="F179" s="339" t="s">
        <v>1051</v>
      </c>
      <c r="G179" s="339" t="s">
        <v>2260</v>
      </c>
      <c r="H179" s="339" t="s">
        <v>62</v>
      </c>
      <c r="I179" s="339">
        <v>1</v>
      </c>
      <c r="J179" s="397">
        <v>0</v>
      </c>
      <c r="K179" s="398">
        <f t="shared" ref="K179:K186" si="27">I179*J179</f>
        <v>0</v>
      </c>
      <c r="L179" s="195"/>
    </row>
    <row r="180" spans="2:12" s="186" customFormat="1" x14ac:dyDescent="0.25">
      <c r="B180" s="341" t="s">
        <v>366</v>
      </c>
      <c r="C180" s="341" t="s">
        <v>367</v>
      </c>
      <c r="D180" s="393">
        <v>5.0999999999999996</v>
      </c>
      <c r="E180" s="338" t="s">
        <v>1053</v>
      </c>
      <c r="F180" s="339" t="s">
        <v>1051</v>
      </c>
      <c r="G180" s="339" t="s">
        <v>2260</v>
      </c>
      <c r="H180" s="339" t="s">
        <v>62</v>
      </c>
      <c r="I180" s="339">
        <v>1</v>
      </c>
      <c r="J180" s="397">
        <v>0</v>
      </c>
      <c r="K180" s="398">
        <f t="shared" si="27"/>
        <v>0</v>
      </c>
      <c r="L180" s="195"/>
    </row>
    <row r="181" spans="2:12" s="186" customFormat="1" x14ac:dyDescent="0.25">
      <c r="B181" s="341" t="s">
        <v>368</v>
      </c>
      <c r="C181" s="341" t="s">
        <v>369</v>
      </c>
      <c r="D181" s="393" t="s">
        <v>376</v>
      </c>
      <c r="E181" s="338" t="s">
        <v>1071</v>
      </c>
      <c r="F181" s="339" t="s">
        <v>1051</v>
      </c>
      <c r="G181" s="339" t="s">
        <v>2260</v>
      </c>
      <c r="H181" s="339" t="s">
        <v>62</v>
      </c>
      <c r="I181" s="339">
        <v>1</v>
      </c>
      <c r="J181" s="397">
        <v>0</v>
      </c>
      <c r="K181" s="398">
        <f t="shared" si="27"/>
        <v>0</v>
      </c>
      <c r="L181" s="195"/>
    </row>
    <row r="182" spans="2:12" s="186" customFormat="1" x14ac:dyDescent="0.25">
      <c r="B182" s="341" t="s">
        <v>371</v>
      </c>
      <c r="C182" s="341" t="s">
        <v>372</v>
      </c>
      <c r="D182" s="393" t="s">
        <v>370</v>
      </c>
      <c r="E182" s="338" t="s">
        <v>1071</v>
      </c>
      <c r="F182" s="339" t="s">
        <v>1051</v>
      </c>
      <c r="G182" s="339" t="s">
        <v>2260</v>
      </c>
      <c r="H182" s="339" t="s">
        <v>62</v>
      </c>
      <c r="I182" s="339">
        <v>1</v>
      </c>
      <c r="J182" s="397">
        <v>0</v>
      </c>
      <c r="K182" s="398">
        <f t="shared" si="27"/>
        <v>0</v>
      </c>
      <c r="L182" s="195"/>
    </row>
    <row r="183" spans="2:12" s="186" customFormat="1" x14ac:dyDescent="0.25">
      <c r="B183" s="341" t="s">
        <v>374</v>
      </c>
      <c r="C183" s="341" t="s">
        <v>375</v>
      </c>
      <c r="D183" s="393" t="s">
        <v>373</v>
      </c>
      <c r="E183" s="338" t="s">
        <v>1056</v>
      </c>
      <c r="F183" s="339" t="s">
        <v>1051</v>
      </c>
      <c r="G183" s="339" t="s">
        <v>2260</v>
      </c>
      <c r="H183" s="339" t="s">
        <v>62</v>
      </c>
      <c r="I183" s="339">
        <v>1</v>
      </c>
      <c r="J183" s="397">
        <v>0</v>
      </c>
      <c r="K183" s="398">
        <f t="shared" si="27"/>
        <v>0</v>
      </c>
      <c r="L183" s="195"/>
    </row>
    <row r="184" spans="2:12" s="186" customFormat="1" x14ac:dyDescent="0.25">
      <c r="B184" s="341" t="s">
        <v>377</v>
      </c>
      <c r="C184" s="341" t="s">
        <v>378</v>
      </c>
      <c r="D184" s="393" t="s">
        <v>407</v>
      </c>
      <c r="E184" s="338" t="s">
        <v>1056</v>
      </c>
      <c r="F184" s="339" t="s">
        <v>1051</v>
      </c>
      <c r="G184" s="339" t="s">
        <v>2260</v>
      </c>
      <c r="H184" s="339" t="s">
        <v>62</v>
      </c>
      <c r="I184" s="339">
        <v>1</v>
      </c>
      <c r="J184" s="397">
        <v>0</v>
      </c>
      <c r="K184" s="398">
        <f t="shared" si="27"/>
        <v>0</v>
      </c>
      <c r="L184" s="195"/>
    </row>
    <row r="185" spans="2:12" s="186" customFormat="1" x14ac:dyDescent="0.25">
      <c r="B185" s="341" t="s">
        <v>379</v>
      </c>
      <c r="C185" s="341" t="s">
        <v>380</v>
      </c>
      <c r="D185" s="393" t="s">
        <v>2354</v>
      </c>
      <c r="E185" s="338" t="s">
        <v>1056</v>
      </c>
      <c r="F185" s="339" t="s">
        <v>1051</v>
      </c>
      <c r="G185" s="339" t="s">
        <v>2260</v>
      </c>
      <c r="H185" s="339" t="s">
        <v>62</v>
      </c>
      <c r="I185" s="339">
        <v>1</v>
      </c>
      <c r="J185" s="397">
        <v>0</v>
      </c>
      <c r="K185" s="398">
        <f t="shared" si="27"/>
        <v>0</v>
      </c>
      <c r="L185" s="195"/>
    </row>
    <row r="186" spans="2:12" s="186" customFormat="1" x14ac:dyDescent="0.25">
      <c r="B186" s="341" t="s">
        <v>381</v>
      </c>
      <c r="C186" s="341" t="s">
        <v>2355</v>
      </c>
      <c r="D186" s="393">
        <v>3.5</v>
      </c>
      <c r="E186" s="338" t="s">
        <v>1057</v>
      </c>
      <c r="F186" s="339" t="s">
        <v>1051</v>
      </c>
      <c r="G186" s="339" t="s">
        <v>2260</v>
      </c>
      <c r="H186" s="339" t="s">
        <v>62</v>
      </c>
      <c r="I186" s="339">
        <v>1</v>
      </c>
      <c r="J186" s="397">
        <v>0</v>
      </c>
      <c r="K186" s="398">
        <f t="shared" si="27"/>
        <v>0</v>
      </c>
      <c r="L186" s="195"/>
    </row>
    <row r="187" spans="2:12" s="186" customFormat="1" x14ac:dyDescent="0.25">
      <c r="B187" s="337">
        <v>8.3000000000000007</v>
      </c>
      <c r="C187" s="337" t="s">
        <v>382</v>
      </c>
      <c r="D187" s="338"/>
      <c r="E187" s="338" t="s">
        <v>358</v>
      </c>
      <c r="F187" s="339"/>
      <c r="G187" s="339"/>
      <c r="H187" s="339"/>
      <c r="I187" s="339"/>
      <c r="J187" s="374"/>
      <c r="K187" s="358"/>
      <c r="L187" s="195"/>
    </row>
    <row r="188" spans="2:12" s="186" customFormat="1" x14ac:dyDescent="0.25">
      <c r="B188" s="341" t="s">
        <v>383</v>
      </c>
      <c r="C188" s="347" t="s">
        <v>2356</v>
      </c>
      <c r="D188" s="338">
        <v>7.2</v>
      </c>
      <c r="E188" s="338" t="s">
        <v>2348</v>
      </c>
      <c r="F188" s="339" t="s">
        <v>1051</v>
      </c>
      <c r="G188" s="339" t="s">
        <v>2260</v>
      </c>
      <c r="H188" s="339" t="s">
        <v>62</v>
      </c>
      <c r="I188" s="339">
        <v>1</v>
      </c>
      <c r="J188" s="397">
        <v>0</v>
      </c>
      <c r="K188" s="398">
        <f t="shared" ref="K188" si="28">I188*J188</f>
        <v>0</v>
      </c>
      <c r="L188" s="195"/>
    </row>
    <row r="189" spans="2:12" s="186" customFormat="1" x14ac:dyDescent="0.25">
      <c r="B189" s="337">
        <v>8.4</v>
      </c>
      <c r="C189" s="337" t="s">
        <v>384</v>
      </c>
      <c r="D189" s="338"/>
      <c r="E189" s="338" t="s">
        <v>358</v>
      </c>
      <c r="F189" s="339"/>
      <c r="G189" s="339"/>
      <c r="H189" s="339"/>
      <c r="I189" s="339"/>
      <c r="J189" s="374"/>
      <c r="K189" s="358"/>
      <c r="L189" s="195"/>
    </row>
    <row r="190" spans="2:12" s="186" customFormat="1" x14ac:dyDescent="0.25">
      <c r="B190" s="341" t="s">
        <v>385</v>
      </c>
      <c r="C190" s="341" t="s">
        <v>386</v>
      </c>
      <c r="D190" s="338" t="s">
        <v>387</v>
      </c>
      <c r="E190" s="338" t="s">
        <v>1057</v>
      </c>
      <c r="F190" s="339" t="s">
        <v>1051</v>
      </c>
      <c r="G190" s="339" t="s">
        <v>2260</v>
      </c>
      <c r="H190" s="339" t="s">
        <v>62</v>
      </c>
      <c r="I190" s="339">
        <v>1</v>
      </c>
      <c r="J190" s="397">
        <v>0</v>
      </c>
      <c r="K190" s="398">
        <f t="shared" ref="K190:K191" si="29">I190*J190</f>
        <v>0</v>
      </c>
      <c r="L190" s="195"/>
    </row>
    <row r="191" spans="2:12" s="186" customFormat="1" x14ac:dyDescent="0.25">
      <c r="B191" s="341" t="s">
        <v>388</v>
      </c>
      <c r="C191" s="341" t="s">
        <v>389</v>
      </c>
      <c r="D191" s="338">
        <v>3.6</v>
      </c>
      <c r="E191" s="338" t="s">
        <v>1053</v>
      </c>
      <c r="F191" s="339" t="s">
        <v>1051</v>
      </c>
      <c r="G191" s="339" t="s">
        <v>390</v>
      </c>
      <c r="H191" s="339" t="s">
        <v>142</v>
      </c>
      <c r="I191" s="339">
        <v>1</v>
      </c>
      <c r="J191" s="397">
        <v>0</v>
      </c>
      <c r="K191" s="398">
        <f t="shared" si="29"/>
        <v>0</v>
      </c>
      <c r="L191" s="195"/>
    </row>
    <row r="192" spans="2:12" s="186" customFormat="1" x14ac:dyDescent="0.25">
      <c r="B192" s="337">
        <v>8.5</v>
      </c>
      <c r="C192" s="337" t="s">
        <v>391</v>
      </c>
      <c r="D192" s="338"/>
      <c r="E192" s="338" t="s">
        <v>358</v>
      </c>
      <c r="F192" s="339"/>
      <c r="G192" s="339"/>
      <c r="H192" s="339"/>
      <c r="I192" s="339"/>
      <c r="J192" s="374"/>
      <c r="K192" s="358"/>
      <c r="L192" s="195"/>
    </row>
    <row r="193" spans="2:12" s="186" customFormat="1" x14ac:dyDescent="0.25">
      <c r="B193" s="337" t="s">
        <v>392</v>
      </c>
      <c r="C193" s="337" t="s">
        <v>2251</v>
      </c>
      <c r="D193" s="338"/>
      <c r="E193" s="338"/>
      <c r="F193" s="354"/>
      <c r="G193" s="339"/>
      <c r="H193" s="339"/>
      <c r="I193" s="339"/>
      <c r="J193" s="374"/>
      <c r="K193" s="358"/>
      <c r="L193" s="195"/>
    </row>
    <row r="194" spans="2:12" s="186" customFormat="1" x14ac:dyDescent="0.25">
      <c r="B194" s="341" t="s">
        <v>393</v>
      </c>
      <c r="C194" s="341" t="s">
        <v>2272</v>
      </c>
      <c r="D194" s="338">
        <v>4.2</v>
      </c>
      <c r="E194" s="338" t="s">
        <v>2348</v>
      </c>
      <c r="F194" s="354"/>
      <c r="G194" s="339"/>
      <c r="H194" s="339"/>
      <c r="I194" s="339"/>
      <c r="J194" s="397">
        <v>0</v>
      </c>
      <c r="K194" s="398">
        <f t="shared" ref="K194" si="30">I194*J194</f>
        <v>0</v>
      </c>
      <c r="L194" s="195"/>
    </row>
    <row r="195" spans="2:12" s="186" customFormat="1" x14ac:dyDescent="0.25">
      <c r="B195" s="341" t="s">
        <v>394</v>
      </c>
      <c r="C195" s="341" t="s">
        <v>2252</v>
      </c>
      <c r="D195" s="338">
        <v>4.2</v>
      </c>
      <c r="E195" s="338" t="s">
        <v>2346</v>
      </c>
      <c r="F195" s="339" t="s">
        <v>1051</v>
      </c>
      <c r="G195" s="339" t="s">
        <v>2260</v>
      </c>
      <c r="H195" s="339" t="s">
        <v>62</v>
      </c>
      <c r="I195" s="339">
        <v>1</v>
      </c>
      <c r="J195" s="397">
        <v>0</v>
      </c>
      <c r="K195" s="398">
        <f t="shared" ref="K195:K196" si="31">I195*J195</f>
        <v>0</v>
      </c>
      <c r="L195" s="195"/>
    </row>
    <row r="196" spans="2:12" s="186" customFormat="1" x14ac:dyDescent="0.25">
      <c r="B196" s="341" t="s">
        <v>2254</v>
      </c>
      <c r="C196" s="341" t="s">
        <v>2253</v>
      </c>
      <c r="D196" s="338">
        <v>4.2</v>
      </c>
      <c r="E196" s="338" t="s">
        <v>2347</v>
      </c>
      <c r="F196" s="339" t="s">
        <v>1051</v>
      </c>
      <c r="G196" s="339" t="s">
        <v>2260</v>
      </c>
      <c r="H196" s="339" t="s">
        <v>62</v>
      </c>
      <c r="I196" s="339">
        <v>1</v>
      </c>
      <c r="J196" s="397">
        <v>0</v>
      </c>
      <c r="K196" s="398">
        <f t="shared" si="31"/>
        <v>0</v>
      </c>
      <c r="L196" s="195"/>
    </row>
    <row r="197" spans="2:12" s="186" customFormat="1" x14ac:dyDescent="0.25">
      <c r="B197" s="337" t="s">
        <v>395</v>
      </c>
      <c r="C197" s="337" t="s">
        <v>2345</v>
      </c>
      <c r="D197" s="338"/>
      <c r="E197" s="338"/>
      <c r="F197" s="339"/>
      <c r="G197" s="338"/>
      <c r="H197" s="339"/>
      <c r="I197" s="339"/>
      <c r="J197" s="374"/>
      <c r="K197" s="358"/>
      <c r="L197" s="195"/>
    </row>
    <row r="198" spans="2:12" s="186" customFormat="1" x14ac:dyDescent="0.25">
      <c r="B198" s="341" t="s">
        <v>396</v>
      </c>
      <c r="C198" s="341" t="s">
        <v>2273</v>
      </c>
      <c r="D198" s="338">
        <v>4.13</v>
      </c>
      <c r="E198" s="338" t="s">
        <v>1075</v>
      </c>
      <c r="F198" s="339" t="s">
        <v>1051</v>
      </c>
      <c r="G198" s="339" t="s">
        <v>2260</v>
      </c>
      <c r="H198" s="339" t="s">
        <v>62</v>
      </c>
      <c r="I198" s="339">
        <v>1</v>
      </c>
      <c r="J198" s="397">
        <v>0</v>
      </c>
      <c r="K198" s="398">
        <f t="shared" ref="K198:K199" si="32">I198*J198</f>
        <v>0</v>
      </c>
      <c r="L198" s="195"/>
    </row>
    <row r="199" spans="2:12" s="186" customFormat="1" x14ac:dyDescent="0.25">
      <c r="B199" s="341" t="s">
        <v>397</v>
      </c>
      <c r="C199" s="341" t="s">
        <v>2270</v>
      </c>
      <c r="D199" s="338">
        <v>4.13</v>
      </c>
      <c r="E199" s="338" t="s">
        <v>1082</v>
      </c>
      <c r="F199" s="339" t="s">
        <v>1051</v>
      </c>
      <c r="G199" s="339" t="s">
        <v>2260</v>
      </c>
      <c r="H199" s="339" t="s">
        <v>62</v>
      </c>
      <c r="I199" s="339">
        <v>1</v>
      </c>
      <c r="J199" s="397">
        <v>0</v>
      </c>
      <c r="K199" s="398">
        <f t="shared" si="32"/>
        <v>0</v>
      </c>
      <c r="L199" s="336"/>
    </row>
    <row r="200" spans="2:12" s="186" customFormat="1" x14ac:dyDescent="0.25">
      <c r="B200" s="337" t="s">
        <v>2271</v>
      </c>
      <c r="C200" s="337" t="s">
        <v>2319</v>
      </c>
      <c r="D200" s="338"/>
      <c r="E200" s="338"/>
      <c r="F200" s="339"/>
      <c r="G200" s="338"/>
      <c r="H200" s="339"/>
      <c r="I200" s="339"/>
      <c r="J200" s="374"/>
      <c r="K200" s="358"/>
      <c r="L200" s="195"/>
    </row>
    <row r="201" spans="2:12" s="186" customFormat="1" x14ac:dyDescent="0.25">
      <c r="B201" s="341" t="s">
        <v>2317</v>
      </c>
      <c r="C201" s="341" t="s">
        <v>2320</v>
      </c>
      <c r="D201" s="338" t="s">
        <v>2322</v>
      </c>
      <c r="E201" s="338" t="s">
        <v>2292</v>
      </c>
      <c r="F201" s="339" t="s">
        <v>1051</v>
      </c>
      <c r="G201" s="339" t="s">
        <v>2260</v>
      </c>
      <c r="H201" s="339" t="s">
        <v>62</v>
      </c>
      <c r="I201" s="339">
        <v>1</v>
      </c>
      <c r="J201" s="397">
        <v>0</v>
      </c>
      <c r="K201" s="398">
        <f t="shared" ref="K201:K202" si="33">I201*J201</f>
        <v>0</v>
      </c>
      <c r="L201" s="195"/>
    </row>
    <row r="202" spans="2:12" s="186" customFormat="1" x14ac:dyDescent="0.25">
      <c r="B202" s="341" t="s">
        <v>2318</v>
      </c>
      <c r="C202" s="341" t="s">
        <v>2321</v>
      </c>
      <c r="D202" s="338" t="s">
        <v>2322</v>
      </c>
      <c r="E202" s="338" t="s">
        <v>2323</v>
      </c>
      <c r="F202" s="339" t="s">
        <v>1051</v>
      </c>
      <c r="G202" s="339" t="s">
        <v>2260</v>
      </c>
      <c r="H202" s="339" t="s">
        <v>62</v>
      </c>
      <c r="I202" s="339">
        <v>1</v>
      </c>
      <c r="J202" s="397">
        <v>0</v>
      </c>
      <c r="K202" s="398">
        <f t="shared" si="33"/>
        <v>0</v>
      </c>
      <c r="L202" s="336"/>
    </row>
    <row r="203" spans="2:12" s="186" customFormat="1" x14ac:dyDescent="0.25">
      <c r="B203" s="337" t="s">
        <v>2324</v>
      </c>
      <c r="C203" s="337" t="s">
        <v>2277</v>
      </c>
      <c r="D203" s="338"/>
      <c r="E203" s="338"/>
      <c r="F203" s="339"/>
      <c r="G203" s="339"/>
      <c r="H203" s="339"/>
      <c r="I203" s="339"/>
      <c r="J203" s="374"/>
      <c r="K203" s="358"/>
      <c r="L203" s="195"/>
    </row>
    <row r="204" spans="2:12" s="186" customFormat="1" x14ac:dyDescent="0.25">
      <c r="B204" s="341" t="s">
        <v>2325</v>
      </c>
      <c r="C204" s="341" t="s">
        <v>2274</v>
      </c>
      <c r="D204" s="338">
        <v>4.1100000000000003</v>
      </c>
      <c r="E204" s="338" t="s">
        <v>2292</v>
      </c>
      <c r="F204" s="339" t="s">
        <v>1051</v>
      </c>
      <c r="G204" s="339" t="s">
        <v>2260</v>
      </c>
      <c r="H204" s="339" t="s">
        <v>62</v>
      </c>
      <c r="I204" s="339">
        <v>1</v>
      </c>
      <c r="J204" s="397">
        <v>0</v>
      </c>
      <c r="K204" s="398">
        <f t="shared" ref="K204:K206" si="34">I204*J204</f>
        <v>0</v>
      </c>
      <c r="L204" s="195"/>
    </row>
    <row r="205" spans="2:12" s="186" customFormat="1" x14ac:dyDescent="0.25">
      <c r="B205" s="341" t="s">
        <v>2326</v>
      </c>
      <c r="C205" s="341" t="s">
        <v>2275</v>
      </c>
      <c r="D205" s="338">
        <v>4.1100000000000003</v>
      </c>
      <c r="E205" s="338" t="s">
        <v>2323</v>
      </c>
      <c r="F205" s="339" t="s">
        <v>1051</v>
      </c>
      <c r="G205" s="339" t="s">
        <v>2260</v>
      </c>
      <c r="H205" s="339" t="s">
        <v>62</v>
      </c>
      <c r="I205" s="339">
        <v>1</v>
      </c>
      <c r="J205" s="397">
        <v>0</v>
      </c>
      <c r="K205" s="398">
        <f t="shared" si="34"/>
        <v>0</v>
      </c>
      <c r="L205" s="336"/>
    </row>
    <row r="206" spans="2:12" s="186" customFormat="1" x14ac:dyDescent="0.25">
      <c r="B206" s="341" t="s">
        <v>2327</v>
      </c>
      <c r="C206" s="341" t="s">
        <v>2276</v>
      </c>
      <c r="D206" s="338">
        <v>4.1100000000000003</v>
      </c>
      <c r="E206" s="338" t="s">
        <v>2328</v>
      </c>
      <c r="F206" s="339" t="s">
        <v>1051</v>
      </c>
      <c r="G206" s="339" t="s">
        <v>2260</v>
      </c>
      <c r="H206" s="339" t="s">
        <v>62</v>
      </c>
      <c r="I206" s="339">
        <v>1</v>
      </c>
      <c r="J206" s="397">
        <v>0</v>
      </c>
      <c r="K206" s="398">
        <f t="shared" si="34"/>
        <v>0</v>
      </c>
      <c r="L206" s="195"/>
    </row>
    <row r="207" spans="2:12" s="186" customFormat="1" x14ac:dyDescent="0.25">
      <c r="B207" s="344" t="s">
        <v>2378</v>
      </c>
      <c r="C207" s="333" t="s">
        <v>398</v>
      </c>
      <c r="D207" s="334"/>
      <c r="E207" s="334" t="s">
        <v>358</v>
      </c>
      <c r="F207" s="334"/>
      <c r="G207" s="335"/>
      <c r="H207" s="335"/>
      <c r="I207" s="335"/>
      <c r="J207" s="371"/>
      <c r="K207" s="372"/>
      <c r="L207" s="336"/>
    </row>
    <row r="208" spans="2:12" s="186" customFormat="1" x14ac:dyDescent="0.25">
      <c r="B208" s="341" t="s">
        <v>2379</v>
      </c>
      <c r="C208" s="341" t="s">
        <v>400</v>
      </c>
      <c r="D208" s="338" t="s">
        <v>401</v>
      </c>
      <c r="E208" s="338" t="s">
        <v>1054</v>
      </c>
      <c r="F208" s="339" t="s">
        <v>1051</v>
      </c>
      <c r="G208" s="339" t="s">
        <v>2260</v>
      </c>
      <c r="H208" s="339" t="s">
        <v>62</v>
      </c>
      <c r="I208" s="339">
        <v>1</v>
      </c>
      <c r="J208" s="397">
        <v>0</v>
      </c>
      <c r="K208" s="398">
        <f t="shared" ref="K208" si="35">I208*J208</f>
        <v>0</v>
      </c>
      <c r="L208" s="195"/>
    </row>
    <row r="209" spans="2:12" s="186" customFormat="1" x14ac:dyDescent="0.25">
      <c r="B209" s="341" t="s">
        <v>2380</v>
      </c>
      <c r="C209" s="341" t="s">
        <v>403</v>
      </c>
      <c r="D209" s="338" t="s">
        <v>404</v>
      </c>
      <c r="E209" s="338" t="s">
        <v>1057</v>
      </c>
      <c r="F209" s="339" t="s">
        <v>1051</v>
      </c>
      <c r="G209" s="339" t="s">
        <v>2260</v>
      </c>
      <c r="H209" s="339" t="s">
        <v>62</v>
      </c>
      <c r="I209" s="339">
        <v>1</v>
      </c>
      <c r="J209" s="397">
        <v>0</v>
      </c>
      <c r="K209" s="398">
        <f t="shared" ref="K209:K213" si="36">I209*J209</f>
        <v>0</v>
      </c>
      <c r="L209" s="195"/>
    </row>
    <row r="210" spans="2:12" s="186" customFormat="1" x14ac:dyDescent="0.25">
      <c r="B210" s="341" t="s">
        <v>2381</v>
      </c>
      <c r="C210" s="341" t="s">
        <v>406</v>
      </c>
      <c r="D210" s="338" t="s">
        <v>407</v>
      </c>
      <c r="E210" s="338" t="s">
        <v>1057</v>
      </c>
      <c r="F210" s="339" t="s">
        <v>1051</v>
      </c>
      <c r="G210" s="339" t="s">
        <v>2260</v>
      </c>
      <c r="H210" s="339" t="s">
        <v>62</v>
      </c>
      <c r="I210" s="339">
        <v>1</v>
      </c>
      <c r="J210" s="397">
        <v>0</v>
      </c>
      <c r="K210" s="398">
        <f t="shared" si="36"/>
        <v>0</v>
      </c>
      <c r="L210" s="195"/>
    </row>
    <row r="211" spans="2:12" s="186" customFormat="1" x14ac:dyDescent="0.25">
      <c r="B211" s="341" t="s">
        <v>2382</v>
      </c>
      <c r="C211" s="341" t="s">
        <v>409</v>
      </c>
      <c r="D211" s="338">
        <v>6.11</v>
      </c>
      <c r="E211" s="338" t="s">
        <v>1079</v>
      </c>
      <c r="F211" s="339" t="s">
        <v>1051</v>
      </c>
      <c r="G211" s="339" t="s">
        <v>2260</v>
      </c>
      <c r="H211" s="339" t="s">
        <v>62</v>
      </c>
      <c r="I211" s="339">
        <v>1</v>
      </c>
      <c r="J211" s="397">
        <v>0</v>
      </c>
      <c r="K211" s="398">
        <f t="shared" si="36"/>
        <v>0</v>
      </c>
      <c r="L211" s="195"/>
    </row>
    <row r="212" spans="2:12" s="186" customFormat="1" x14ac:dyDescent="0.25">
      <c r="B212" s="341" t="s">
        <v>2383</v>
      </c>
      <c r="C212" s="341" t="s">
        <v>411</v>
      </c>
      <c r="D212" s="393" t="s">
        <v>101</v>
      </c>
      <c r="E212" s="338" t="s">
        <v>1077</v>
      </c>
      <c r="F212" s="339" t="s">
        <v>1051</v>
      </c>
      <c r="G212" s="339" t="s">
        <v>2260</v>
      </c>
      <c r="H212" s="339" t="s">
        <v>62</v>
      </c>
      <c r="I212" s="339">
        <v>1</v>
      </c>
      <c r="J212" s="397">
        <v>0</v>
      </c>
      <c r="K212" s="398">
        <f t="shared" si="36"/>
        <v>0</v>
      </c>
      <c r="L212" s="195"/>
    </row>
    <row r="213" spans="2:12" s="186" customFormat="1" x14ac:dyDescent="0.25">
      <c r="B213" s="341" t="s">
        <v>2384</v>
      </c>
      <c r="C213" s="341" t="s">
        <v>413</v>
      </c>
      <c r="D213" s="393" t="s">
        <v>2365</v>
      </c>
      <c r="E213" s="338" t="s">
        <v>1077</v>
      </c>
      <c r="F213" s="339" t="s">
        <v>1051</v>
      </c>
      <c r="G213" s="339" t="s">
        <v>2260</v>
      </c>
      <c r="H213" s="339" t="s">
        <v>62</v>
      </c>
      <c r="I213" s="339">
        <v>1</v>
      </c>
      <c r="J213" s="397">
        <v>0</v>
      </c>
      <c r="K213" s="398">
        <f t="shared" si="36"/>
        <v>0</v>
      </c>
      <c r="L213" s="195"/>
    </row>
    <row r="214" spans="2:12" s="186" customFormat="1" x14ac:dyDescent="0.25">
      <c r="B214" s="337">
        <v>8.6999999999999993</v>
      </c>
      <c r="C214" s="337" t="s">
        <v>414</v>
      </c>
      <c r="D214" s="393"/>
      <c r="E214" s="338" t="s">
        <v>358</v>
      </c>
      <c r="F214" s="339"/>
      <c r="G214" s="339"/>
      <c r="H214" s="339"/>
      <c r="I214" s="339"/>
      <c r="J214" s="374"/>
      <c r="K214" s="358"/>
      <c r="L214" s="195"/>
    </row>
    <row r="215" spans="2:12" s="186" customFormat="1" x14ac:dyDescent="0.25">
      <c r="B215" s="341" t="s">
        <v>399</v>
      </c>
      <c r="C215" s="341" t="s">
        <v>2372</v>
      </c>
      <c r="D215" s="393">
        <v>6.2</v>
      </c>
      <c r="E215" s="338" t="s">
        <v>2348</v>
      </c>
      <c r="F215" s="339" t="s">
        <v>1051</v>
      </c>
      <c r="G215" s="339" t="s">
        <v>2260</v>
      </c>
      <c r="H215" s="339" t="s">
        <v>62</v>
      </c>
      <c r="I215" s="339">
        <v>1</v>
      </c>
      <c r="J215" s="397">
        <v>0</v>
      </c>
      <c r="K215" s="398">
        <f t="shared" ref="K215:K226" si="37">I215*J215</f>
        <v>0</v>
      </c>
      <c r="L215" s="195"/>
    </row>
    <row r="216" spans="2:12" s="186" customFormat="1" x14ac:dyDescent="0.25">
      <c r="B216" s="341" t="s">
        <v>402</v>
      </c>
      <c r="C216" s="341" t="s">
        <v>417</v>
      </c>
      <c r="D216" s="393">
        <v>3.4</v>
      </c>
      <c r="E216" s="338" t="s">
        <v>1079</v>
      </c>
      <c r="F216" s="339" t="s">
        <v>1051</v>
      </c>
      <c r="G216" s="339" t="s">
        <v>2260</v>
      </c>
      <c r="H216" s="339" t="s">
        <v>62</v>
      </c>
      <c r="I216" s="339">
        <v>1</v>
      </c>
      <c r="J216" s="397">
        <v>0</v>
      </c>
      <c r="K216" s="398">
        <f t="shared" si="37"/>
        <v>0</v>
      </c>
      <c r="L216" s="195"/>
    </row>
    <row r="217" spans="2:12" s="186" customFormat="1" x14ac:dyDescent="0.25">
      <c r="B217" s="341" t="s">
        <v>405</v>
      </c>
      <c r="C217" s="341" t="s">
        <v>419</v>
      </c>
      <c r="D217" s="393" t="s">
        <v>2366</v>
      </c>
      <c r="E217" s="338" t="s">
        <v>1079</v>
      </c>
      <c r="F217" s="339" t="s">
        <v>1051</v>
      </c>
      <c r="G217" s="339" t="s">
        <v>2260</v>
      </c>
      <c r="H217" s="339" t="s">
        <v>62</v>
      </c>
      <c r="I217" s="339">
        <v>1</v>
      </c>
      <c r="J217" s="397">
        <v>0</v>
      </c>
      <c r="K217" s="398">
        <f t="shared" si="37"/>
        <v>0</v>
      </c>
      <c r="L217" s="195"/>
    </row>
    <row r="218" spans="2:12" s="186" customFormat="1" x14ac:dyDescent="0.25">
      <c r="B218" s="341" t="s">
        <v>408</v>
      </c>
      <c r="C218" s="347" t="s">
        <v>2367</v>
      </c>
      <c r="D218" s="393" t="s">
        <v>2366</v>
      </c>
      <c r="E218" s="338" t="s">
        <v>1057</v>
      </c>
      <c r="F218" s="339" t="s">
        <v>1051</v>
      </c>
      <c r="G218" s="339" t="s">
        <v>2260</v>
      </c>
      <c r="H218" s="339" t="s">
        <v>62</v>
      </c>
      <c r="I218" s="339">
        <v>1</v>
      </c>
      <c r="J218" s="397">
        <v>0</v>
      </c>
      <c r="K218" s="398">
        <f t="shared" si="37"/>
        <v>0</v>
      </c>
      <c r="L218" s="195"/>
    </row>
    <row r="219" spans="2:12" s="186" customFormat="1" x14ac:dyDescent="0.25">
      <c r="B219" s="341" t="s">
        <v>410</v>
      </c>
      <c r="C219" s="341" t="s">
        <v>420</v>
      </c>
      <c r="D219" s="393">
        <v>6.8</v>
      </c>
      <c r="E219" s="338" t="s">
        <v>1077</v>
      </c>
      <c r="F219" s="339" t="s">
        <v>1051</v>
      </c>
      <c r="G219" s="339" t="s">
        <v>2260</v>
      </c>
      <c r="H219" s="339" t="s">
        <v>62</v>
      </c>
      <c r="I219" s="339">
        <v>1</v>
      </c>
      <c r="J219" s="397">
        <v>0</v>
      </c>
      <c r="K219" s="398">
        <f t="shared" si="37"/>
        <v>0</v>
      </c>
      <c r="L219" s="195"/>
    </row>
    <row r="220" spans="2:12" s="186" customFormat="1" x14ac:dyDescent="0.25">
      <c r="B220" s="341" t="s">
        <v>412</v>
      </c>
      <c r="C220" s="341" t="s">
        <v>421</v>
      </c>
      <c r="D220" s="393" t="s">
        <v>2368</v>
      </c>
      <c r="E220" s="338" t="s">
        <v>1079</v>
      </c>
      <c r="F220" s="339" t="s">
        <v>1051</v>
      </c>
      <c r="G220" s="339" t="s">
        <v>2260</v>
      </c>
      <c r="H220" s="339" t="s">
        <v>62</v>
      </c>
      <c r="I220" s="339">
        <v>1</v>
      </c>
      <c r="J220" s="397">
        <v>0</v>
      </c>
      <c r="K220" s="398">
        <f t="shared" si="37"/>
        <v>0</v>
      </c>
      <c r="L220" s="195"/>
    </row>
    <row r="221" spans="2:12" s="186" customFormat="1" x14ac:dyDescent="0.25">
      <c r="B221" s="341" t="s">
        <v>2385</v>
      </c>
      <c r="C221" s="341" t="s">
        <v>422</v>
      </c>
      <c r="D221" s="393" t="s">
        <v>2369</v>
      </c>
      <c r="E221" s="338" t="s">
        <v>1079</v>
      </c>
      <c r="F221" s="339" t="s">
        <v>1051</v>
      </c>
      <c r="G221" s="339" t="s">
        <v>2260</v>
      </c>
      <c r="H221" s="339" t="s">
        <v>62</v>
      </c>
      <c r="I221" s="339">
        <v>1</v>
      </c>
      <c r="J221" s="397">
        <v>0</v>
      </c>
      <c r="K221" s="398">
        <f t="shared" si="37"/>
        <v>0</v>
      </c>
      <c r="L221" s="195"/>
    </row>
    <row r="222" spans="2:12" s="186" customFormat="1" x14ac:dyDescent="0.25">
      <c r="B222" s="341" t="s">
        <v>2386</v>
      </c>
      <c r="C222" s="341" t="s">
        <v>423</v>
      </c>
      <c r="D222" s="393">
        <v>6.1</v>
      </c>
      <c r="E222" s="338" t="s">
        <v>1077</v>
      </c>
      <c r="F222" s="339" t="s">
        <v>1051</v>
      </c>
      <c r="G222" s="339" t="s">
        <v>2260</v>
      </c>
      <c r="H222" s="339" t="s">
        <v>62</v>
      </c>
      <c r="I222" s="339">
        <v>1</v>
      </c>
      <c r="J222" s="397">
        <v>0</v>
      </c>
      <c r="K222" s="398">
        <f t="shared" si="37"/>
        <v>0</v>
      </c>
      <c r="L222" s="195"/>
    </row>
    <row r="223" spans="2:12" s="186" customFormat="1" x14ac:dyDescent="0.25">
      <c r="B223" s="341" t="s">
        <v>2387</v>
      </c>
      <c r="C223" s="341" t="s">
        <v>424</v>
      </c>
      <c r="D223" s="393" t="s">
        <v>60</v>
      </c>
      <c r="E223" s="338" t="s">
        <v>1054</v>
      </c>
      <c r="F223" s="339" t="s">
        <v>1051</v>
      </c>
      <c r="G223" s="339" t="s">
        <v>2260</v>
      </c>
      <c r="H223" s="339" t="s">
        <v>62</v>
      </c>
      <c r="I223" s="339">
        <v>1</v>
      </c>
      <c r="J223" s="397">
        <v>0</v>
      </c>
      <c r="K223" s="398">
        <f t="shared" si="37"/>
        <v>0</v>
      </c>
      <c r="L223" s="195"/>
    </row>
    <row r="224" spans="2:12" s="186" customFormat="1" x14ac:dyDescent="0.25">
      <c r="B224" s="341" t="s">
        <v>2388</v>
      </c>
      <c r="C224" s="341" t="s">
        <v>2231</v>
      </c>
      <c r="D224" s="393">
        <v>6.5</v>
      </c>
      <c r="E224" s="338" t="s">
        <v>953</v>
      </c>
      <c r="F224" s="339" t="s">
        <v>951</v>
      </c>
      <c r="G224" s="339" t="s">
        <v>2260</v>
      </c>
      <c r="H224" s="339" t="s">
        <v>952</v>
      </c>
      <c r="I224" s="339">
        <v>1</v>
      </c>
      <c r="J224" s="397">
        <v>0</v>
      </c>
      <c r="K224" s="398">
        <f t="shared" si="37"/>
        <v>0</v>
      </c>
      <c r="L224" s="195"/>
    </row>
    <row r="225" spans="2:12" s="186" customFormat="1" x14ac:dyDescent="0.25">
      <c r="B225" s="341" t="s">
        <v>2389</v>
      </c>
      <c r="C225" s="341" t="s">
        <v>425</v>
      </c>
      <c r="D225" s="393" t="s">
        <v>60</v>
      </c>
      <c r="E225" s="338" t="s">
        <v>1056</v>
      </c>
      <c r="F225" s="339" t="s">
        <v>1051</v>
      </c>
      <c r="G225" s="339" t="s">
        <v>2260</v>
      </c>
      <c r="H225" s="339" t="s">
        <v>62</v>
      </c>
      <c r="I225" s="339">
        <v>1</v>
      </c>
      <c r="J225" s="397">
        <v>0</v>
      </c>
      <c r="K225" s="398">
        <f t="shared" si="37"/>
        <v>0</v>
      </c>
      <c r="L225" s="195"/>
    </row>
    <row r="226" spans="2:12" s="186" customFormat="1" x14ac:dyDescent="0.25">
      <c r="B226" s="341" t="s">
        <v>2390</v>
      </c>
      <c r="C226" s="341" t="s">
        <v>426</v>
      </c>
      <c r="D226" s="393" t="s">
        <v>60</v>
      </c>
      <c r="E226" s="409" t="s">
        <v>2419</v>
      </c>
      <c r="F226" s="339" t="s">
        <v>1051</v>
      </c>
      <c r="G226" s="339" t="s">
        <v>2260</v>
      </c>
      <c r="H226" s="339" t="s">
        <v>62</v>
      </c>
      <c r="I226" s="339">
        <v>1</v>
      </c>
      <c r="J226" s="397">
        <v>0</v>
      </c>
      <c r="K226" s="398">
        <f t="shared" si="37"/>
        <v>0</v>
      </c>
      <c r="L226" s="195"/>
    </row>
    <row r="227" spans="2:12" s="186" customFormat="1" x14ac:dyDescent="0.25">
      <c r="B227" s="337">
        <v>8.8000000000000007</v>
      </c>
      <c r="C227" s="337" t="s">
        <v>427</v>
      </c>
      <c r="D227" s="393"/>
      <c r="E227" s="338" t="s">
        <v>358</v>
      </c>
      <c r="F227" s="339"/>
      <c r="G227" s="339"/>
      <c r="H227" s="339"/>
      <c r="I227" s="339"/>
      <c r="J227" s="374"/>
      <c r="K227" s="358"/>
      <c r="L227" s="195"/>
    </row>
    <row r="228" spans="2:12" s="186" customFormat="1" x14ac:dyDescent="0.25">
      <c r="B228" s="341" t="s">
        <v>415</v>
      </c>
      <c r="C228" s="341" t="s">
        <v>429</v>
      </c>
      <c r="D228" s="393">
        <v>4.1500000000000004</v>
      </c>
      <c r="E228" s="338" t="s">
        <v>1071</v>
      </c>
      <c r="F228" s="339" t="s">
        <v>1051</v>
      </c>
      <c r="G228" s="339" t="s">
        <v>2260</v>
      </c>
      <c r="H228" s="339" t="s">
        <v>62</v>
      </c>
      <c r="I228" s="339">
        <v>1</v>
      </c>
      <c r="J228" s="397">
        <v>0</v>
      </c>
      <c r="K228" s="398">
        <f t="shared" ref="K228:K230" si="38">I228*J228</f>
        <v>0</v>
      </c>
      <c r="L228" s="195"/>
    </row>
    <row r="229" spans="2:12" s="186" customFormat="1" x14ac:dyDescent="0.25">
      <c r="B229" s="341" t="s">
        <v>416</v>
      </c>
      <c r="C229" s="341" t="s">
        <v>431</v>
      </c>
      <c r="D229" s="393">
        <v>4.1500000000000004</v>
      </c>
      <c r="E229" s="338" t="s">
        <v>1056</v>
      </c>
      <c r="F229" s="339" t="s">
        <v>1051</v>
      </c>
      <c r="G229" s="339" t="s">
        <v>2260</v>
      </c>
      <c r="H229" s="339" t="s">
        <v>62</v>
      </c>
      <c r="I229" s="339">
        <v>1</v>
      </c>
      <c r="J229" s="397">
        <v>0</v>
      </c>
      <c r="K229" s="398">
        <f t="shared" si="38"/>
        <v>0</v>
      </c>
      <c r="L229" s="195"/>
    </row>
    <row r="230" spans="2:12" s="186" customFormat="1" x14ac:dyDescent="0.25">
      <c r="B230" s="341" t="s">
        <v>418</v>
      </c>
      <c r="C230" s="341" t="s">
        <v>433</v>
      </c>
      <c r="D230" s="393">
        <v>4.1500000000000004</v>
      </c>
      <c r="E230" s="338" t="s">
        <v>1056</v>
      </c>
      <c r="F230" s="339" t="s">
        <v>1051</v>
      </c>
      <c r="G230" s="339" t="s">
        <v>2260</v>
      </c>
      <c r="H230" s="339" t="s">
        <v>62</v>
      </c>
      <c r="I230" s="339">
        <v>1</v>
      </c>
      <c r="J230" s="397">
        <v>0</v>
      </c>
      <c r="K230" s="398">
        <f t="shared" si="38"/>
        <v>0</v>
      </c>
      <c r="L230" s="195"/>
    </row>
    <row r="231" spans="2:12" s="186" customFormat="1" x14ac:dyDescent="0.25">
      <c r="B231" s="404">
        <v>8.9</v>
      </c>
      <c r="C231" s="337" t="s">
        <v>434</v>
      </c>
      <c r="D231" s="338"/>
      <c r="E231" s="338" t="s">
        <v>358</v>
      </c>
      <c r="F231" s="339"/>
      <c r="G231" s="339"/>
      <c r="H231" s="339"/>
      <c r="I231" s="339"/>
      <c r="J231" s="374"/>
      <c r="K231" s="358"/>
      <c r="L231" s="195"/>
    </row>
    <row r="232" spans="2:12" s="186" customFormat="1" x14ac:dyDescent="0.25">
      <c r="B232" s="341" t="s">
        <v>428</v>
      </c>
      <c r="C232" s="341" t="s">
        <v>436</v>
      </c>
      <c r="D232" s="338" t="s">
        <v>437</v>
      </c>
      <c r="E232" s="338" t="s">
        <v>1079</v>
      </c>
      <c r="F232" s="339" t="s">
        <v>1051</v>
      </c>
      <c r="G232" s="339" t="s">
        <v>2260</v>
      </c>
      <c r="H232" s="339" t="s">
        <v>1052</v>
      </c>
      <c r="I232" s="339">
        <v>4</v>
      </c>
      <c r="J232" s="397">
        <v>0</v>
      </c>
      <c r="K232" s="398">
        <f t="shared" ref="K232:K237" si="39">I232*J232</f>
        <v>0</v>
      </c>
      <c r="L232" s="195"/>
    </row>
    <row r="233" spans="2:12" s="329" customFormat="1" ht="30" x14ac:dyDescent="0.25">
      <c r="B233" s="347" t="s">
        <v>430</v>
      </c>
      <c r="C233" s="347" t="s">
        <v>2352</v>
      </c>
      <c r="D233" s="393" t="s">
        <v>440</v>
      </c>
      <c r="E233" s="393"/>
      <c r="F233" s="345" t="s">
        <v>2350</v>
      </c>
      <c r="G233" s="345" t="s">
        <v>2260</v>
      </c>
      <c r="H233" s="345" t="s">
        <v>1052</v>
      </c>
      <c r="I233" s="345">
        <v>17</v>
      </c>
      <c r="J233" s="400"/>
      <c r="K233" s="401"/>
      <c r="L233" s="346"/>
    </row>
    <row r="234" spans="2:12" s="186" customFormat="1" ht="30" x14ac:dyDescent="0.25">
      <c r="B234" s="341" t="s">
        <v>432</v>
      </c>
      <c r="C234" s="341" t="s">
        <v>438</v>
      </c>
      <c r="D234" s="338"/>
      <c r="E234" s="338" t="s">
        <v>1084</v>
      </c>
      <c r="F234" s="339" t="s">
        <v>2350</v>
      </c>
      <c r="G234" s="339" t="s">
        <v>2260</v>
      </c>
      <c r="H234" s="339" t="s">
        <v>1052</v>
      </c>
      <c r="I234" s="339">
        <v>17</v>
      </c>
      <c r="J234" s="397">
        <v>0</v>
      </c>
      <c r="K234" s="398">
        <f t="shared" si="39"/>
        <v>0</v>
      </c>
      <c r="L234" s="195"/>
    </row>
    <row r="235" spans="2:12" s="186" customFormat="1" ht="30" x14ac:dyDescent="0.25">
      <c r="B235" s="347" t="s">
        <v>2391</v>
      </c>
      <c r="C235" s="341" t="s">
        <v>439</v>
      </c>
      <c r="D235" s="392" t="s">
        <v>2353</v>
      </c>
      <c r="E235" s="338" t="s">
        <v>1085</v>
      </c>
      <c r="F235" s="339" t="s">
        <v>2350</v>
      </c>
      <c r="G235" s="339" t="s">
        <v>2260</v>
      </c>
      <c r="H235" s="339" t="s">
        <v>1052</v>
      </c>
      <c r="I235" s="339">
        <v>20</v>
      </c>
      <c r="J235" s="397">
        <v>0</v>
      </c>
      <c r="K235" s="398">
        <f t="shared" si="39"/>
        <v>0</v>
      </c>
      <c r="L235" s="195"/>
    </row>
    <row r="236" spans="2:12" s="186" customFormat="1" ht="30" x14ac:dyDescent="0.25">
      <c r="B236" s="341" t="s">
        <v>2392</v>
      </c>
      <c r="C236" s="341" t="s">
        <v>441</v>
      </c>
      <c r="D236" s="392" t="s">
        <v>2351</v>
      </c>
      <c r="E236" s="338" t="s">
        <v>1085</v>
      </c>
      <c r="F236" s="339" t="s">
        <v>2350</v>
      </c>
      <c r="G236" s="339" t="s">
        <v>2260</v>
      </c>
      <c r="H236" s="339" t="s">
        <v>1052</v>
      </c>
      <c r="I236" s="339">
        <v>16</v>
      </c>
      <c r="J236" s="397">
        <v>0</v>
      </c>
      <c r="K236" s="398">
        <f t="shared" si="39"/>
        <v>0</v>
      </c>
      <c r="L236" s="195"/>
    </row>
    <row r="237" spans="2:12" s="186" customFormat="1" x14ac:dyDescent="0.25">
      <c r="B237" s="347" t="s">
        <v>2393</v>
      </c>
      <c r="C237" s="341" t="s">
        <v>442</v>
      </c>
      <c r="D237" s="338"/>
      <c r="E237" s="338" t="s">
        <v>1055</v>
      </c>
      <c r="F237" s="339" t="s">
        <v>1051</v>
      </c>
      <c r="G237" s="339" t="s">
        <v>2260</v>
      </c>
      <c r="H237" s="339" t="s">
        <v>62</v>
      </c>
      <c r="I237" s="339">
        <v>1</v>
      </c>
      <c r="J237" s="397">
        <v>0</v>
      </c>
      <c r="K237" s="398">
        <f t="shared" si="39"/>
        <v>0</v>
      </c>
      <c r="L237" s="195"/>
    </row>
    <row r="238" spans="2:12" s="186" customFormat="1" x14ac:dyDescent="0.25">
      <c r="B238" s="344" t="s">
        <v>2394</v>
      </c>
      <c r="C238" s="333" t="s">
        <v>443</v>
      </c>
      <c r="D238" s="334"/>
      <c r="E238" s="334" t="s">
        <v>358</v>
      </c>
      <c r="F238" s="334"/>
      <c r="G238" s="335"/>
      <c r="H238" s="335"/>
      <c r="I238" s="335"/>
      <c r="J238" s="371"/>
      <c r="K238" s="372"/>
      <c r="L238" s="336"/>
    </row>
    <row r="239" spans="2:12" s="186" customFormat="1" ht="15.75" thickBot="1" x14ac:dyDescent="0.3">
      <c r="B239" s="341" t="s">
        <v>435</v>
      </c>
      <c r="C239" s="341" t="s">
        <v>444</v>
      </c>
      <c r="D239" s="338" t="s">
        <v>445</v>
      </c>
      <c r="E239" s="338" t="s">
        <v>1085</v>
      </c>
      <c r="F239" s="339" t="s">
        <v>1051</v>
      </c>
      <c r="G239" s="339" t="s">
        <v>2260</v>
      </c>
      <c r="H239" s="339" t="s">
        <v>62</v>
      </c>
      <c r="I239" s="339">
        <v>1</v>
      </c>
      <c r="J239" s="397">
        <v>0</v>
      </c>
      <c r="K239" s="398">
        <f t="shared" ref="K239" si="40">I239*J239</f>
        <v>0</v>
      </c>
      <c r="L239" s="195"/>
    </row>
    <row r="240" spans="2:12" s="216" customFormat="1" ht="20.25" thickTop="1" thickBot="1" x14ac:dyDescent="0.3">
      <c r="B240" s="410" t="s">
        <v>446</v>
      </c>
      <c r="C240" s="411"/>
      <c r="D240" s="218"/>
      <c r="E240" s="218"/>
      <c r="F240" s="219"/>
      <c r="G240" s="218"/>
      <c r="H240" s="219"/>
      <c r="I240" s="220"/>
      <c r="J240" s="217"/>
      <c r="K240" s="395">
        <f>SUBTOTAL(9,K176:K239)</f>
        <v>0</v>
      </c>
      <c r="L240" s="218"/>
    </row>
    <row r="241" spans="2:12" s="186" customFormat="1" ht="15.75" thickTop="1" x14ac:dyDescent="0.25">
      <c r="B241" s="344" t="s">
        <v>447</v>
      </c>
      <c r="C241" s="333" t="s">
        <v>448</v>
      </c>
      <c r="D241" s="334"/>
      <c r="E241" s="334"/>
      <c r="F241" s="334"/>
      <c r="G241" s="335"/>
      <c r="H241" s="335"/>
      <c r="I241" s="335"/>
      <c r="J241" s="371"/>
      <c r="K241" s="372"/>
      <c r="L241" s="336"/>
    </row>
    <row r="242" spans="2:12" s="186" customFormat="1" x14ac:dyDescent="0.25">
      <c r="B242" s="337">
        <v>9.1</v>
      </c>
      <c r="C242" s="337" t="s">
        <v>454</v>
      </c>
      <c r="D242" s="338"/>
      <c r="E242" s="338" t="s">
        <v>358</v>
      </c>
      <c r="F242" s="339"/>
      <c r="G242" s="338"/>
      <c r="H242" s="339"/>
      <c r="I242" s="339"/>
      <c r="J242" s="374"/>
      <c r="K242" s="358"/>
      <c r="L242" s="195"/>
    </row>
    <row r="243" spans="2:12" s="186" customFormat="1" x14ac:dyDescent="0.25">
      <c r="B243" s="341" t="s">
        <v>449</v>
      </c>
      <c r="C243" s="341" t="s">
        <v>2314</v>
      </c>
      <c r="D243" s="338">
        <v>4.3</v>
      </c>
      <c r="E243" s="338" t="s">
        <v>2290</v>
      </c>
      <c r="F243" s="339" t="s">
        <v>1051</v>
      </c>
      <c r="G243" s="339" t="s">
        <v>2260</v>
      </c>
      <c r="H243" s="339" t="s">
        <v>62</v>
      </c>
      <c r="I243" s="339">
        <v>1</v>
      </c>
      <c r="J243" s="397">
        <v>0</v>
      </c>
      <c r="K243" s="398">
        <f>I243*J243</f>
        <v>0</v>
      </c>
      <c r="L243" s="195"/>
    </row>
    <row r="244" spans="2:12" s="186" customFormat="1" x14ac:dyDescent="0.25">
      <c r="B244" s="341" t="s">
        <v>450</v>
      </c>
      <c r="C244" s="341" t="s">
        <v>2315</v>
      </c>
      <c r="D244" s="338">
        <v>4.3</v>
      </c>
      <c r="E244" s="338" t="s">
        <v>2291</v>
      </c>
      <c r="F244" s="339" t="s">
        <v>1051</v>
      </c>
      <c r="G244" s="339" t="s">
        <v>2260</v>
      </c>
      <c r="H244" s="339" t="s">
        <v>62</v>
      </c>
      <c r="I244" s="339">
        <v>1</v>
      </c>
      <c r="J244" s="397">
        <v>0</v>
      </c>
      <c r="K244" s="398">
        <f>I244*J244</f>
        <v>0</v>
      </c>
      <c r="L244" s="195"/>
    </row>
    <row r="245" spans="2:12" s="186" customFormat="1" x14ac:dyDescent="0.25">
      <c r="B245" s="341" t="s">
        <v>451</v>
      </c>
      <c r="C245" s="341" t="s">
        <v>2316</v>
      </c>
      <c r="D245" s="338">
        <v>4.3</v>
      </c>
      <c r="E245" s="338" t="s">
        <v>2292</v>
      </c>
      <c r="F245" s="339" t="s">
        <v>1051</v>
      </c>
      <c r="G245" s="339" t="s">
        <v>2260</v>
      </c>
      <c r="H245" s="339" t="s">
        <v>62</v>
      </c>
      <c r="I245" s="339">
        <v>1</v>
      </c>
      <c r="J245" s="397">
        <v>0</v>
      </c>
      <c r="K245" s="398">
        <f>I245*J245</f>
        <v>0</v>
      </c>
      <c r="L245" s="195"/>
    </row>
    <row r="246" spans="2:12" s="186" customFormat="1" x14ac:dyDescent="0.25">
      <c r="B246" s="337">
        <v>9.1999999999999993</v>
      </c>
      <c r="C246" s="337" t="s">
        <v>457</v>
      </c>
      <c r="D246" s="338"/>
      <c r="E246" s="338" t="s">
        <v>358</v>
      </c>
      <c r="F246" s="339"/>
      <c r="G246" s="338"/>
      <c r="H246" s="339"/>
      <c r="I246" s="339"/>
      <c r="J246" s="374"/>
      <c r="K246" s="358"/>
      <c r="L246" s="195"/>
    </row>
    <row r="247" spans="2:12" s="186" customFormat="1" x14ac:dyDescent="0.25">
      <c r="B247" s="341" t="s">
        <v>453</v>
      </c>
      <c r="C247" s="341" t="s">
        <v>2311</v>
      </c>
      <c r="D247" s="338">
        <v>4.4000000000000004</v>
      </c>
      <c r="E247" s="338" t="s">
        <v>2290</v>
      </c>
      <c r="F247" s="339" t="s">
        <v>1051</v>
      </c>
      <c r="G247" s="339" t="s">
        <v>2260</v>
      </c>
      <c r="H247" s="339" t="s">
        <v>62</v>
      </c>
      <c r="I247" s="339">
        <v>1</v>
      </c>
      <c r="J247" s="397">
        <v>0</v>
      </c>
      <c r="K247" s="398">
        <f t="shared" ref="K247:K249" si="41">I247*J247</f>
        <v>0</v>
      </c>
      <c r="L247" s="195"/>
    </row>
    <row r="248" spans="2:12" s="186" customFormat="1" x14ac:dyDescent="0.25">
      <c r="B248" s="341" t="s">
        <v>455</v>
      </c>
      <c r="C248" s="341" t="s">
        <v>2312</v>
      </c>
      <c r="D248" s="338">
        <v>4.4000000000000004</v>
      </c>
      <c r="E248" s="338" t="s">
        <v>2291</v>
      </c>
      <c r="F248" s="339" t="s">
        <v>1051</v>
      </c>
      <c r="G248" s="339" t="s">
        <v>2260</v>
      </c>
      <c r="H248" s="339" t="s">
        <v>62</v>
      </c>
      <c r="I248" s="339">
        <v>1</v>
      </c>
      <c r="J248" s="397">
        <v>0</v>
      </c>
      <c r="K248" s="398">
        <f t="shared" si="41"/>
        <v>0</v>
      </c>
      <c r="L248" s="195"/>
    </row>
    <row r="249" spans="2:12" s="186" customFormat="1" x14ac:dyDescent="0.25">
      <c r="B249" s="341" t="s">
        <v>456</v>
      </c>
      <c r="C249" s="341" t="s">
        <v>2313</v>
      </c>
      <c r="D249" s="338">
        <v>4.4000000000000004</v>
      </c>
      <c r="E249" s="338" t="s">
        <v>2292</v>
      </c>
      <c r="F249" s="339" t="s">
        <v>1051</v>
      </c>
      <c r="G249" s="339" t="s">
        <v>2260</v>
      </c>
      <c r="H249" s="339" t="s">
        <v>62</v>
      </c>
      <c r="I249" s="339">
        <v>1</v>
      </c>
      <c r="J249" s="397">
        <v>0</v>
      </c>
      <c r="K249" s="398">
        <f t="shared" si="41"/>
        <v>0</v>
      </c>
      <c r="L249" s="195"/>
    </row>
    <row r="250" spans="2:12" s="186" customFormat="1" x14ac:dyDescent="0.25">
      <c r="B250" s="337">
        <v>9.3000000000000007</v>
      </c>
      <c r="C250" s="337" t="s">
        <v>2294</v>
      </c>
      <c r="D250" s="338"/>
      <c r="E250" s="338"/>
      <c r="F250" s="339"/>
      <c r="G250" s="338"/>
      <c r="H250" s="339"/>
      <c r="I250" s="339"/>
      <c r="J250" s="374"/>
      <c r="K250" s="358"/>
      <c r="L250" s="195"/>
    </row>
    <row r="251" spans="2:12" s="186" customFormat="1" x14ac:dyDescent="0.25">
      <c r="B251" s="341" t="s">
        <v>459</v>
      </c>
      <c r="C251" s="341" t="s">
        <v>2308</v>
      </c>
      <c r="D251" s="338">
        <v>4.5</v>
      </c>
      <c r="E251" s="338" t="s">
        <v>2291</v>
      </c>
      <c r="F251" s="339" t="s">
        <v>1051</v>
      </c>
      <c r="G251" s="339" t="s">
        <v>2337</v>
      </c>
      <c r="H251" s="339" t="s">
        <v>62</v>
      </c>
      <c r="I251" s="339">
        <v>1</v>
      </c>
      <c r="J251" s="397">
        <v>0</v>
      </c>
      <c r="K251" s="398">
        <f t="shared" ref="K251:K253" si="42">I251*J251</f>
        <v>0</v>
      </c>
      <c r="L251" s="195"/>
    </row>
    <row r="252" spans="2:12" s="186" customFormat="1" x14ac:dyDescent="0.25">
      <c r="B252" s="341" t="s">
        <v>460</v>
      </c>
      <c r="C252" s="341" t="s">
        <v>2309</v>
      </c>
      <c r="D252" s="338">
        <v>4.5</v>
      </c>
      <c r="E252" s="338" t="s">
        <v>2292</v>
      </c>
      <c r="F252" s="339" t="s">
        <v>1051</v>
      </c>
      <c r="G252" s="339" t="s">
        <v>2337</v>
      </c>
      <c r="H252" s="339" t="s">
        <v>62</v>
      </c>
      <c r="I252" s="339">
        <v>1</v>
      </c>
      <c r="J252" s="397">
        <v>0</v>
      </c>
      <c r="K252" s="398">
        <f t="shared" si="42"/>
        <v>0</v>
      </c>
      <c r="L252" s="195"/>
    </row>
    <row r="253" spans="2:12" s="186" customFormat="1" x14ac:dyDescent="0.25">
      <c r="B253" s="341" t="s">
        <v>461</v>
      </c>
      <c r="C253" s="341" t="s">
        <v>2310</v>
      </c>
      <c r="D253" s="338">
        <v>4.5</v>
      </c>
      <c r="E253" s="338" t="s">
        <v>2293</v>
      </c>
      <c r="F253" s="339" t="s">
        <v>1051</v>
      </c>
      <c r="G253" s="339" t="s">
        <v>2337</v>
      </c>
      <c r="H253" s="339" t="s">
        <v>62</v>
      </c>
      <c r="I253" s="339">
        <v>1</v>
      </c>
      <c r="J253" s="397">
        <v>0</v>
      </c>
      <c r="K253" s="398">
        <f t="shared" si="42"/>
        <v>0</v>
      </c>
      <c r="L253" s="195"/>
    </row>
    <row r="254" spans="2:12" s="186" customFormat="1" x14ac:dyDescent="0.25">
      <c r="B254" s="337">
        <v>9.4</v>
      </c>
      <c r="C254" s="337" t="s">
        <v>2295</v>
      </c>
      <c r="D254" s="338"/>
      <c r="E254" s="338"/>
      <c r="F254" s="339"/>
      <c r="G254" s="338"/>
      <c r="H254" s="339"/>
      <c r="I254" s="339"/>
      <c r="J254" s="374"/>
      <c r="K254" s="358"/>
      <c r="L254" s="195"/>
    </row>
    <row r="255" spans="2:12" s="186" customFormat="1" x14ac:dyDescent="0.25">
      <c r="B255" s="341" t="s">
        <v>467</v>
      </c>
      <c r="C255" s="341" t="s">
        <v>2299</v>
      </c>
      <c r="D255" s="338">
        <v>4.5999999999999996</v>
      </c>
      <c r="E255" s="338" t="s">
        <v>2291</v>
      </c>
      <c r="F255" s="339" t="s">
        <v>1051</v>
      </c>
      <c r="G255" s="339" t="s">
        <v>2260</v>
      </c>
      <c r="H255" s="339" t="s">
        <v>62</v>
      </c>
      <c r="I255" s="339">
        <v>1</v>
      </c>
      <c r="J255" s="397">
        <v>0</v>
      </c>
      <c r="K255" s="398">
        <f t="shared" ref="K255:K257" si="43">I255*J255</f>
        <v>0</v>
      </c>
      <c r="L255" s="195"/>
    </row>
    <row r="256" spans="2:12" s="186" customFormat="1" x14ac:dyDescent="0.25">
      <c r="B256" s="341" t="s">
        <v>2373</v>
      </c>
      <c r="C256" s="341" t="s">
        <v>2300</v>
      </c>
      <c r="D256" s="338">
        <v>4.5999999999999996</v>
      </c>
      <c r="E256" s="338" t="s">
        <v>2292</v>
      </c>
      <c r="F256" s="339" t="s">
        <v>1051</v>
      </c>
      <c r="G256" s="339" t="s">
        <v>2260</v>
      </c>
      <c r="H256" s="339" t="s">
        <v>62</v>
      </c>
      <c r="I256" s="339">
        <v>1</v>
      </c>
      <c r="J256" s="397">
        <v>0</v>
      </c>
      <c r="K256" s="398">
        <f t="shared" si="43"/>
        <v>0</v>
      </c>
      <c r="L256" s="195"/>
    </row>
    <row r="257" spans="2:12" s="186" customFormat="1" x14ac:dyDescent="0.25">
      <c r="B257" s="341" t="s">
        <v>2374</v>
      </c>
      <c r="C257" s="341" t="s">
        <v>2301</v>
      </c>
      <c r="D257" s="338">
        <v>4.5999999999999996</v>
      </c>
      <c r="E257" s="338" t="s">
        <v>2293</v>
      </c>
      <c r="F257" s="339" t="s">
        <v>1051</v>
      </c>
      <c r="G257" s="339" t="s">
        <v>2260</v>
      </c>
      <c r="H257" s="339" t="s">
        <v>62</v>
      </c>
      <c r="I257" s="339">
        <v>1</v>
      </c>
      <c r="J257" s="397">
        <v>0</v>
      </c>
      <c r="K257" s="398">
        <f t="shared" si="43"/>
        <v>0</v>
      </c>
      <c r="L257" s="195"/>
    </row>
    <row r="258" spans="2:12" s="186" customFormat="1" x14ac:dyDescent="0.25">
      <c r="B258" s="337">
        <v>9.5</v>
      </c>
      <c r="C258" s="337" t="s">
        <v>458</v>
      </c>
      <c r="D258" s="338"/>
      <c r="E258" s="338"/>
      <c r="F258" s="339"/>
      <c r="G258" s="338"/>
      <c r="H258" s="339"/>
      <c r="I258" s="339"/>
      <c r="J258" s="374"/>
      <c r="K258" s="358"/>
      <c r="L258" s="195"/>
    </row>
    <row r="259" spans="2:12" s="186" customFormat="1" x14ac:dyDescent="0.25">
      <c r="B259" s="341" t="s">
        <v>471</v>
      </c>
      <c r="C259" s="341" t="s">
        <v>2302</v>
      </c>
      <c r="D259" s="338">
        <v>4.7</v>
      </c>
      <c r="E259" s="338" t="s">
        <v>2292</v>
      </c>
      <c r="F259" s="339" t="s">
        <v>1051</v>
      </c>
      <c r="G259" s="339" t="s">
        <v>2260</v>
      </c>
      <c r="H259" s="339" t="s">
        <v>62</v>
      </c>
      <c r="I259" s="339">
        <v>1</v>
      </c>
      <c r="J259" s="397">
        <v>0</v>
      </c>
      <c r="K259" s="398">
        <f t="shared" ref="K259:K261" si="44">I259*J259</f>
        <v>0</v>
      </c>
      <c r="L259" s="195"/>
    </row>
    <row r="260" spans="2:12" s="186" customFormat="1" x14ac:dyDescent="0.25">
      <c r="B260" s="341" t="s">
        <v>472</v>
      </c>
      <c r="C260" s="341" t="s">
        <v>2303</v>
      </c>
      <c r="D260" s="338">
        <v>4.7</v>
      </c>
      <c r="E260" s="338" t="s">
        <v>2293</v>
      </c>
      <c r="F260" s="339" t="s">
        <v>1051</v>
      </c>
      <c r="G260" s="339" t="s">
        <v>2260</v>
      </c>
      <c r="H260" s="339" t="s">
        <v>62</v>
      </c>
      <c r="I260" s="339">
        <v>1</v>
      </c>
      <c r="J260" s="397">
        <v>0</v>
      </c>
      <c r="K260" s="398">
        <f t="shared" si="44"/>
        <v>0</v>
      </c>
      <c r="L260" s="195"/>
    </row>
    <row r="261" spans="2:12" s="186" customFormat="1" x14ac:dyDescent="0.25">
      <c r="B261" s="341" t="s">
        <v>473</v>
      </c>
      <c r="C261" s="341" t="s">
        <v>2304</v>
      </c>
      <c r="D261" s="338">
        <v>4.7</v>
      </c>
      <c r="E261" s="338" t="s">
        <v>2296</v>
      </c>
      <c r="F261" s="339" t="s">
        <v>1051</v>
      </c>
      <c r="G261" s="339" t="s">
        <v>2260</v>
      </c>
      <c r="H261" s="339" t="s">
        <v>62</v>
      </c>
      <c r="I261" s="339">
        <v>16</v>
      </c>
      <c r="J261" s="397">
        <v>0</v>
      </c>
      <c r="K261" s="398">
        <f t="shared" si="44"/>
        <v>0</v>
      </c>
      <c r="L261" s="195"/>
    </row>
    <row r="262" spans="2:12" s="186" customFormat="1" x14ac:dyDescent="0.25">
      <c r="B262" s="337">
        <v>9.6</v>
      </c>
      <c r="C262" s="337" t="s">
        <v>2297</v>
      </c>
      <c r="D262" s="338"/>
      <c r="E262" s="338"/>
      <c r="F262" s="339"/>
      <c r="G262" s="339"/>
      <c r="H262" s="339"/>
      <c r="I262" s="339"/>
      <c r="J262" s="374"/>
      <c r="K262" s="358"/>
      <c r="L262" s="195"/>
    </row>
    <row r="263" spans="2:12" s="186" customFormat="1" x14ac:dyDescent="0.25">
      <c r="B263" s="341" t="s">
        <v>2395</v>
      </c>
      <c r="C263" s="341" t="s">
        <v>2305</v>
      </c>
      <c r="D263" s="338">
        <v>4.8</v>
      </c>
      <c r="E263" s="338" t="s">
        <v>2292</v>
      </c>
      <c r="F263" s="339" t="s">
        <v>1051</v>
      </c>
      <c r="G263" s="339" t="s">
        <v>2260</v>
      </c>
      <c r="H263" s="339" t="s">
        <v>62</v>
      </c>
      <c r="I263" s="339">
        <v>1</v>
      </c>
      <c r="J263" s="397">
        <v>0</v>
      </c>
      <c r="K263" s="398">
        <f t="shared" ref="K263:K264" si="45">I263*J263</f>
        <v>0</v>
      </c>
      <c r="L263" s="195"/>
    </row>
    <row r="264" spans="2:12" s="186" customFormat="1" x14ac:dyDescent="0.25">
      <c r="B264" s="341" t="s">
        <v>2396</v>
      </c>
      <c r="C264" s="341" t="s">
        <v>2306</v>
      </c>
      <c r="D264" s="338">
        <v>4.8</v>
      </c>
      <c r="E264" s="338" t="s">
        <v>2293</v>
      </c>
      <c r="F264" s="339" t="s">
        <v>1051</v>
      </c>
      <c r="G264" s="339" t="s">
        <v>2260</v>
      </c>
      <c r="H264" s="339" t="s">
        <v>62</v>
      </c>
      <c r="I264" s="339">
        <v>1</v>
      </c>
      <c r="J264" s="397">
        <v>0</v>
      </c>
      <c r="K264" s="398">
        <f t="shared" si="45"/>
        <v>0</v>
      </c>
      <c r="L264" s="195"/>
    </row>
    <row r="265" spans="2:12" s="186" customFormat="1" x14ac:dyDescent="0.25">
      <c r="B265" s="337">
        <v>9.6999999999999993</v>
      </c>
      <c r="C265" s="337" t="s">
        <v>452</v>
      </c>
      <c r="D265" s="338"/>
      <c r="E265" s="338" t="s">
        <v>358</v>
      </c>
      <c r="F265" s="339"/>
      <c r="G265" s="339"/>
      <c r="H265" s="339"/>
      <c r="I265" s="339"/>
      <c r="J265" s="374"/>
      <c r="K265" s="358"/>
      <c r="L265" s="195"/>
    </row>
    <row r="266" spans="2:12" s="186" customFormat="1" x14ac:dyDescent="0.25">
      <c r="B266" s="341" t="s">
        <v>2397</v>
      </c>
      <c r="C266" s="341" t="s">
        <v>2298</v>
      </c>
      <c r="D266" s="338">
        <v>4.9000000000000004</v>
      </c>
      <c r="E266" s="338" t="s">
        <v>2292</v>
      </c>
      <c r="F266" s="339" t="s">
        <v>1051</v>
      </c>
      <c r="G266" s="339" t="s">
        <v>2260</v>
      </c>
      <c r="H266" s="339" t="s">
        <v>62</v>
      </c>
      <c r="I266" s="339">
        <v>1</v>
      </c>
      <c r="J266" s="397">
        <v>0</v>
      </c>
      <c r="K266" s="398">
        <f t="shared" ref="K266:K267" si="46">I266*J266</f>
        <v>0</v>
      </c>
      <c r="L266" s="195"/>
    </row>
    <row r="267" spans="2:12" s="186" customFormat="1" x14ac:dyDescent="0.25">
      <c r="B267" s="341" t="s">
        <v>2398</v>
      </c>
      <c r="C267" s="341" t="s">
        <v>2307</v>
      </c>
      <c r="D267" s="338">
        <v>4.9000000000000004</v>
      </c>
      <c r="E267" s="338" t="s">
        <v>2293</v>
      </c>
      <c r="F267" s="339" t="s">
        <v>1051</v>
      </c>
      <c r="G267" s="339" t="s">
        <v>2260</v>
      </c>
      <c r="H267" s="339" t="s">
        <v>62</v>
      </c>
      <c r="I267" s="339">
        <v>1</v>
      </c>
      <c r="J267" s="397">
        <v>0</v>
      </c>
      <c r="K267" s="398">
        <f t="shared" si="46"/>
        <v>0</v>
      </c>
      <c r="L267" s="195"/>
    </row>
    <row r="268" spans="2:12" s="186" customFormat="1" x14ac:dyDescent="0.25">
      <c r="B268" s="337">
        <v>9.8000000000000007</v>
      </c>
      <c r="C268" s="337" t="s">
        <v>2342</v>
      </c>
      <c r="D268" s="338"/>
      <c r="E268" s="338"/>
      <c r="F268" s="339"/>
      <c r="G268" s="338"/>
      <c r="H268" s="339"/>
      <c r="I268" s="339"/>
      <c r="J268" s="374"/>
      <c r="K268" s="358"/>
      <c r="L268" s="195"/>
    </row>
    <row r="269" spans="2:12" s="186" customFormat="1" x14ac:dyDescent="0.25">
      <c r="B269" s="341" t="s">
        <v>2399</v>
      </c>
      <c r="C269" s="341" t="s">
        <v>2343</v>
      </c>
      <c r="D269" s="338">
        <v>4.12</v>
      </c>
      <c r="E269" s="338" t="s">
        <v>2344</v>
      </c>
      <c r="F269" s="339" t="s">
        <v>1051</v>
      </c>
      <c r="G269" s="339" t="s">
        <v>2260</v>
      </c>
      <c r="H269" s="339" t="s">
        <v>62</v>
      </c>
      <c r="I269" s="339">
        <v>1</v>
      </c>
      <c r="J269" s="397">
        <v>0</v>
      </c>
      <c r="K269" s="398">
        <f t="shared" ref="K269:K270" si="47">I269*J269</f>
        <v>0</v>
      </c>
      <c r="L269" s="195"/>
    </row>
    <row r="270" spans="2:12" s="186" customFormat="1" x14ac:dyDescent="0.25">
      <c r="B270" s="341" t="s">
        <v>2400</v>
      </c>
      <c r="C270" s="341" t="s">
        <v>2304</v>
      </c>
      <c r="D270" s="338">
        <v>4.12</v>
      </c>
      <c r="E270" s="338" t="s">
        <v>2296</v>
      </c>
      <c r="F270" s="339" t="s">
        <v>1051</v>
      </c>
      <c r="G270" s="339" t="s">
        <v>2260</v>
      </c>
      <c r="H270" s="339" t="s">
        <v>62</v>
      </c>
      <c r="I270" s="339">
        <v>16</v>
      </c>
      <c r="J270" s="397">
        <v>0</v>
      </c>
      <c r="K270" s="398">
        <f t="shared" si="47"/>
        <v>0</v>
      </c>
      <c r="L270" s="195"/>
    </row>
    <row r="271" spans="2:12" s="186" customFormat="1" x14ac:dyDescent="0.25">
      <c r="B271" s="337">
        <v>9.9</v>
      </c>
      <c r="C271" s="337" t="s">
        <v>2331</v>
      </c>
      <c r="D271" s="338"/>
      <c r="E271" s="338" t="s">
        <v>358</v>
      </c>
      <c r="F271" s="339"/>
      <c r="G271" s="338"/>
      <c r="H271" s="339"/>
      <c r="I271" s="339"/>
      <c r="J271" s="374"/>
      <c r="K271" s="358"/>
      <c r="L271" s="195"/>
    </row>
    <row r="272" spans="2:12" s="186" customFormat="1" x14ac:dyDescent="0.25">
      <c r="B272" s="337" t="s">
        <v>2401</v>
      </c>
      <c r="C272" s="337" t="s">
        <v>2335</v>
      </c>
      <c r="D272" s="338"/>
      <c r="E272" s="338"/>
      <c r="F272" s="331"/>
      <c r="G272" s="339"/>
      <c r="H272" s="339"/>
      <c r="I272" s="339"/>
      <c r="J272" s="357"/>
      <c r="K272" s="358"/>
      <c r="L272" s="195"/>
    </row>
    <row r="273" spans="2:12" s="356" customFormat="1" x14ac:dyDescent="0.25">
      <c r="B273" s="341" t="s">
        <v>2402</v>
      </c>
      <c r="C273" s="341" t="s">
        <v>2329</v>
      </c>
      <c r="D273" s="338" t="s">
        <v>2322</v>
      </c>
      <c r="E273" s="338" t="s">
        <v>2292</v>
      </c>
      <c r="F273" s="339" t="s">
        <v>1051</v>
      </c>
      <c r="G273" s="339" t="s">
        <v>2336</v>
      </c>
      <c r="H273" s="339" t="s">
        <v>62</v>
      </c>
      <c r="I273" s="339">
        <v>1</v>
      </c>
      <c r="J273" s="397">
        <v>0</v>
      </c>
      <c r="K273" s="398">
        <f t="shared" ref="K273:K274" si="48">I273*J273</f>
        <v>0</v>
      </c>
      <c r="L273" s="195"/>
    </row>
    <row r="274" spans="2:12" s="356" customFormat="1" x14ac:dyDescent="0.25">
      <c r="B274" s="341" t="s">
        <v>2403</v>
      </c>
      <c r="C274" s="341" t="s">
        <v>2330</v>
      </c>
      <c r="D274" s="338" t="s">
        <v>2322</v>
      </c>
      <c r="E274" s="338" t="s">
        <v>2293</v>
      </c>
      <c r="F274" s="339" t="s">
        <v>1051</v>
      </c>
      <c r="G274" s="339" t="s">
        <v>2336</v>
      </c>
      <c r="H274" s="339" t="s">
        <v>62</v>
      </c>
      <c r="I274" s="339">
        <v>1</v>
      </c>
      <c r="J274" s="397">
        <v>0</v>
      </c>
      <c r="K274" s="398">
        <f t="shared" si="48"/>
        <v>0</v>
      </c>
      <c r="L274" s="195"/>
    </row>
    <row r="275" spans="2:12" s="186" customFormat="1" x14ac:dyDescent="0.25">
      <c r="B275" s="337" t="s">
        <v>2404</v>
      </c>
      <c r="C275" s="337" t="s">
        <v>2334</v>
      </c>
      <c r="D275" s="338"/>
      <c r="E275" s="338"/>
      <c r="F275" s="338"/>
      <c r="G275" s="338"/>
      <c r="H275" s="339"/>
      <c r="I275" s="339"/>
      <c r="J275" s="357"/>
      <c r="K275" s="358"/>
      <c r="L275" s="195"/>
    </row>
    <row r="276" spans="2:12" s="356" customFormat="1" x14ac:dyDescent="0.25">
      <c r="B276" s="341" t="s">
        <v>2405</v>
      </c>
      <c r="C276" s="341" t="s">
        <v>2332</v>
      </c>
      <c r="D276" s="338" t="s">
        <v>2322</v>
      </c>
      <c r="E276" s="338" t="s">
        <v>2292</v>
      </c>
      <c r="F276" s="339" t="s">
        <v>1051</v>
      </c>
      <c r="G276" s="339" t="s">
        <v>2336</v>
      </c>
      <c r="H276" s="339" t="s">
        <v>62</v>
      </c>
      <c r="I276" s="339">
        <v>1</v>
      </c>
      <c r="J276" s="397">
        <v>0</v>
      </c>
      <c r="K276" s="398">
        <f t="shared" ref="K276:K277" si="49">I276*J276</f>
        <v>0</v>
      </c>
      <c r="L276" s="195"/>
    </row>
    <row r="277" spans="2:12" s="356" customFormat="1" x14ac:dyDescent="0.25">
      <c r="B277" s="341" t="s">
        <v>2406</v>
      </c>
      <c r="C277" s="341" t="s">
        <v>2333</v>
      </c>
      <c r="D277" s="338" t="s">
        <v>2322</v>
      </c>
      <c r="E277" s="338" t="s">
        <v>2293</v>
      </c>
      <c r="F277" s="339" t="s">
        <v>1051</v>
      </c>
      <c r="G277" s="339" t="s">
        <v>2336</v>
      </c>
      <c r="H277" s="339" t="s">
        <v>62</v>
      </c>
      <c r="I277" s="339">
        <v>1</v>
      </c>
      <c r="J277" s="397">
        <v>0</v>
      </c>
      <c r="K277" s="398">
        <f t="shared" si="49"/>
        <v>0</v>
      </c>
      <c r="L277" s="195"/>
    </row>
    <row r="278" spans="2:12" s="186" customFormat="1" x14ac:dyDescent="0.25">
      <c r="B278" s="355" t="s">
        <v>2407</v>
      </c>
      <c r="C278" s="341" t="s">
        <v>468</v>
      </c>
      <c r="D278" s="338" t="s">
        <v>469</v>
      </c>
      <c r="E278" s="338" t="s">
        <v>1074</v>
      </c>
      <c r="F278" s="339" t="s">
        <v>1051</v>
      </c>
      <c r="G278" s="338" t="s">
        <v>122</v>
      </c>
      <c r="H278" s="339" t="s">
        <v>142</v>
      </c>
      <c r="I278" s="339">
        <v>1</v>
      </c>
      <c r="J278" s="397">
        <v>0</v>
      </c>
      <c r="K278" s="398">
        <f t="shared" ref="K278" si="50">I278*J278</f>
        <v>0</v>
      </c>
      <c r="L278" s="195"/>
    </row>
    <row r="279" spans="2:12" s="186" customFormat="1" x14ac:dyDescent="0.25">
      <c r="B279" s="341">
        <v>9.11</v>
      </c>
      <c r="C279" s="341" t="s">
        <v>462</v>
      </c>
      <c r="D279" s="338" t="s">
        <v>243</v>
      </c>
      <c r="E279" s="338" t="s">
        <v>1086</v>
      </c>
      <c r="F279" s="339" t="s">
        <v>1051</v>
      </c>
      <c r="G279" s="338" t="s">
        <v>114</v>
      </c>
      <c r="H279" s="339" t="s">
        <v>62</v>
      </c>
      <c r="I279" s="339">
        <v>1</v>
      </c>
      <c r="J279" s="397">
        <v>0</v>
      </c>
      <c r="K279" s="398">
        <f t="shared" ref="K279:K281" si="51">I279*J279</f>
        <v>0</v>
      </c>
      <c r="L279" s="195"/>
    </row>
    <row r="280" spans="2:12" s="186" customFormat="1" x14ac:dyDescent="0.25">
      <c r="B280" s="341">
        <v>9.1199999999999992</v>
      </c>
      <c r="C280" s="341" t="s">
        <v>463</v>
      </c>
      <c r="D280" s="338" t="s">
        <v>464</v>
      </c>
      <c r="E280" s="338" t="s">
        <v>1086</v>
      </c>
      <c r="F280" s="339" t="s">
        <v>1051</v>
      </c>
      <c r="G280" s="339" t="s">
        <v>114</v>
      </c>
      <c r="H280" s="339" t="s">
        <v>62</v>
      </c>
      <c r="I280" s="339">
        <v>1</v>
      </c>
      <c r="J280" s="397">
        <v>0</v>
      </c>
      <c r="K280" s="398">
        <f t="shared" si="51"/>
        <v>0</v>
      </c>
      <c r="L280" s="195"/>
    </row>
    <row r="281" spans="2:12" s="186" customFormat="1" x14ac:dyDescent="0.25">
      <c r="B281" s="341">
        <v>9.1300000000000008</v>
      </c>
      <c r="C281" s="341" t="s">
        <v>465</v>
      </c>
      <c r="D281" s="338" t="s">
        <v>466</v>
      </c>
      <c r="E281" s="338" t="s">
        <v>1086</v>
      </c>
      <c r="F281" s="339" t="s">
        <v>1051</v>
      </c>
      <c r="G281" s="338" t="s">
        <v>114</v>
      </c>
      <c r="H281" s="339" t="s">
        <v>62</v>
      </c>
      <c r="I281" s="339">
        <v>1</v>
      </c>
      <c r="J281" s="397">
        <v>0</v>
      </c>
      <c r="K281" s="398">
        <f t="shared" si="51"/>
        <v>0</v>
      </c>
      <c r="L281" s="195"/>
    </row>
    <row r="282" spans="2:12" s="186" customFormat="1" x14ac:dyDescent="0.25">
      <c r="B282" s="344" t="s">
        <v>2408</v>
      </c>
      <c r="C282" s="333" t="s">
        <v>470</v>
      </c>
      <c r="D282" s="334"/>
      <c r="E282" s="334" t="s">
        <v>358</v>
      </c>
      <c r="F282" s="334"/>
      <c r="G282" s="335"/>
      <c r="H282" s="335"/>
      <c r="I282" s="335"/>
      <c r="J282" s="374"/>
      <c r="K282" s="358"/>
      <c r="L282" s="195"/>
    </row>
    <row r="283" spans="2:12" s="186" customFormat="1" x14ac:dyDescent="0.25">
      <c r="B283" s="341" t="s">
        <v>2409</v>
      </c>
      <c r="C283" s="341" t="s">
        <v>1036</v>
      </c>
      <c r="D283" s="338" t="s">
        <v>204</v>
      </c>
      <c r="E283" s="409" t="s">
        <v>1083</v>
      </c>
      <c r="F283" s="339" t="s">
        <v>1051</v>
      </c>
      <c r="G283" s="339" t="s">
        <v>2340</v>
      </c>
      <c r="H283" s="339" t="s">
        <v>2232</v>
      </c>
      <c r="I283" s="339">
        <v>2</v>
      </c>
      <c r="J283" s="202"/>
      <c r="K283" s="398">
        <f>'CLIN 2.2.1 - Batch #1'!K439</f>
        <v>0</v>
      </c>
      <c r="L283" s="195" t="s">
        <v>2236</v>
      </c>
    </row>
    <row r="284" spans="2:12" s="186" customFormat="1" x14ac:dyDescent="0.25">
      <c r="B284" s="341" t="s">
        <v>2410</v>
      </c>
      <c r="C284" s="341" t="s">
        <v>2339</v>
      </c>
      <c r="D284" s="338" t="s">
        <v>204</v>
      </c>
      <c r="E284" s="409" t="s">
        <v>1083</v>
      </c>
      <c r="F284" s="339" t="s">
        <v>1051</v>
      </c>
      <c r="G284" s="339" t="s">
        <v>2340</v>
      </c>
      <c r="H284" s="339" t="s">
        <v>2232</v>
      </c>
      <c r="I284" s="339">
        <v>2</v>
      </c>
      <c r="J284" s="202"/>
      <c r="K284" s="398">
        <f>'CLIN 7.3 - Batch #2'!K418</f>
        <v>0</v>
      </c>
      <c r="L284" s="195" t="s">
        <v>2237</v>
      </c>
    </row>
    <row r="285" spans="2:12" s="186" customFormat="1" ht="15.75" thickBot="1" x14ac:dyDescent="0.3">
      <c r="B285" s="341" t="s">
        <v>2411</v>
      </c>
      <c r="C285" s="341" t="s">
        <v>2229</v>
      </c>
      <c r="D285" s="338" t="s">
        <v>474</v>
      </c>
      <c r="E285" s="338"/>
      <c r="F285" s="339" t="s">
        <v>1051</v>
      </c>
      <c r="G285" s="339" t="s">
        <v>122</v>
      </c>
      <c r="H285" s="339" t="s">
        <v>142</v>
      </c>
      <c r="I285" s="339">
        <v>4</v>
      </c>
      <c r="J285" s="397">
        <v>0</v>
      </c>
      <c r="K285" s="398">
        <f t="shared" ref="K285" si="52">I285*J285</f>
        <v>0</v>
      </c>
      <c r="L285" s="195" t="s">
        <v>475</v>
      </c>
    </row>
    <row r="286" spans="2:12" s="216" customFormat="1" ht="20.25" thickTop="1" thickBot="1" x14ac:dyDescent="0.3">
      <c r="B286" s="410" t="s">
        <v>476</v>
      </c>
      <c r="C286" s="411"/>
      <c r="D286" s="218"/>
      <c r="E286" s="218"/>
      <c r="F286" s="219"/>
      <c r="G286" s="218"/>
      <c r="H286" s="219"/>
      <c r="I286" s="220"/>
      <c r="J286" s="217"/>
      <c r="K286" s="395">
        <f>SUBTOTAL(9,K242:K285)</f>
        <v>0</v>
      </c>
      <c r="L286" s="218"/>
    </row>
    <row r="287" spans="2:12" ht="16.5" thickTop="1" thickBot="1" x14ac:dyDescent="0.3">
      <c r="B287" s="412" t="s">
        <v>477</v>
      </c>
      <c r="C287" s="413"/>
      <c r="D287" s="413"/>
      <c r="E287" s="413"/>
      <c r="F287" s="413"/>
      <c r="G287" s="413"/>
      <c r="H287" s="413"/>
      <c r="I287" s="413"/>
      <c r="J287" s="375"/>
      <c r="K287" s="376">
        <f>SUBTOTAL(9,K5:K286)</f>
        <v>0</v>
      </c>
      <c r="L287" s="192"/>
    </row>
    <row r="288" spans="2:12" ht="15.75" thickBot="1" x14ac:dyDescent="0.3"/>
    <row r="289" spans="2:12" x14ac:dyDescent="0.25">
      <c r="B289" s="203"/>
      <c r="C289" s="204" t="s">
        <v>478</v>
      </c>
      <c r="D289" s="204"/>
      <c r="E289" s="204"/>
      <c r="F289" s="359"/>
      <c r="G289" s="360"/>
      <c r="H289" s="359"/>
      <c r="I289" s="359"/>
      <c r="J289" s="361"/>
      <c r="K289" s="361"/>
      <c r="L289" s="361"/>
    </row>
    <row r="290" spans="2:12" ht="30" x14ac:dyDescent="0.25">
      <c r="B290" s="193" t="s">
        <v>45</v>
      </c>
      <c r="C290" s="189" t="s">
        <v>479</v>
      </c>
      <c r="D290" s="189"/>
      <c r="E290" s="189"/>
      <c r="F290" s="366" t="s">
        <v>47</v>
      </c>
      <c r="G290" s="365" t="s">
        <v>48</v>
      </c>
      <c r="H290" s="366" t="s">
        <v>49</v>
      </c>
      <c r="I290" s="366" t="s">
        <v>50</v>
      </c>
      <c r="J290" s="366" t="s">
        <v>51</v>
      </c>
      <c r="K290" s="366" t="s">
        <v>52</v>
      </c>
      <c r="L290" s="367" t="s">
        <v>1088</v>
      </c>
    </row>
    <row r="291" spans="2:12" x14ac:dyDescent="0.25">
      <c r="B291" s="191"/>
      <c r="C291" s="330"/>
      <c r="D291" s="330"/>
      <c r="E291" s="330"/>
      <c r="F291" s="368"/>
      <c r="G291" s="368"/>
      <c r="H291" s="368"/>
      <c r="I291" s="416" t="s">
        <v>28</v>
      </c>
      <c r="J291" s="417"/>
      <c r="K291" s="207"/>
      <c r="L291" s="335"/>
    </row>
    <row r="292" spans="2:12" s="186" customFormat="1" x14ac:dyDescent="0.25">
      <c r="B292" s="344" t="s">
        <v>480</v>
      </c>
      <c r="C292" s="333" t="s">
        <v>1038</v>
      </c>
      <c r="D292" s="349"/>
      <c r="E292" s="349"/>
      <c r="F292" s="339"/>
      <c r="G292" s="339"/>
      <c r="H292" s="339"/>
      <c r="I292" s="339"/>
      <c r="J292" s="202"/>
      <c r="K292" s="377" t="s">
        <v>358</v>
      </c>
      <c r="L292" s="195"/>
    </row>
    <row r="293" spans="2:12" s="186" customFormat="1" x14ac:dyDescent="0.25">
      <c r="B293" s="341">
        <v>10.1</v>
      </c>
      <c r="C293" s="341" t="s">
        <v>954</v>
      </c>
      <c r="D293" s="392" t="s">
        <v>2370</v>
      </c>
      <c r="E293" s="338" t="s">
        <v>978</v>
      </c>
      <c r="F293" s="338" t="s">
        <v>1051</v>
      </c>
      <c r="G293" s="339" t="s">
        <v>122</v>
      </c>
      <c r="H293" s="339" t="s">
        <v>123</v>
      </c>
      <c r="I293" s="339">
        <v>2</v>
      </c>
      <c r="J293" s="202"/>
      <c r="K293" s="398">
        <f>'CLIN 10 - Cyber (Spare) Node'!I22</f>
        <v>0</v>
      </c>
      <c r="L293" s="195" t="s">
        <v>2241</v>
      </c>
    </row>
    <row r="294" spans="2:12" s="186" customFormat="1" ht="15.75" thickBot="1" x14ac:dyDescent="0.3">
      <c r="B294" s="341">
        <v>10.199999999999999</v>
      </c>
      <c r="C294" s="341" t="s">
        <v>1093</v>
      </c>
      <c r="D294" s="392" t="s">
        <v>2370</v>
      </c>
      <c r="E294" s="338"/>
      <c r="F294" s="338" t="s">
        <v>1051</v>
      </c>
      <c r="G294" s="339" t="s">
        <v>1094</v>
      </c>
      <c r="H294" s="339" t="s">
        <v>2232</v>
      </c>
      <c r="I294" s="339">
        <v>2</v>
      </c>
      <c r="J294" s="202"/>
      <c r="K294" s="398">
        <f>'CLIN 10 - Cyber (Spare) Node'!K24</f>
        <v>0</v>
      </c>
      <c r="L294" s="195" t="s">
        <v>2242</v>
      </c>
    </row>
    <row r="295" spans="2:12" s="216" customFormat="1" ht="20.25" thickTop="1" thickBot="1" x14ac:dyDescent="0.3">
      <c r="B295" s="410" t="s">
        <v>956</v>
      </c>
      <c r="C295" s="411"/>
      <c r="D295" s="218"/>
      <c r="E295" s="218"/>
      <c r="F295" s="219"/>
      <c r="G295" s="218"/>
      <c r="H295" s="219"/>
      <c r="I295" s="220"/>
      <c r="J295" s="217"/>
      <c r="K295" s="395">
        <f>SUBTOTAL(9,K293:K294)</f>
        <v>0</v>
      </c>
      <c r="L295" s="218"/>
    </row>
    <row r="296" spans="2:12" s="186" customFormat="1" ht="15.75" thickTop="1" x14ac:dyDescent="0.25">
      <c r="B296" s="337">
        <v>11</v>
      </c>
      <c r="C296" s="333" t="s">
        <v>1039</v>
      </c>
      <c r="D296" s="338"/>
      <c r="E296" s="338" t="s">
        <v>358</v>
      </c>
      <c r="F296" s="339"/>
      <c r="G296" s="339"/>
      <c r="H296" s="339"/>
      <c r="I296" s="339"/>
      <c r="J296" s="374"/>
      <c r="K296" s="358"/>
      <c r="L296" s="195"/>
    </row>
    <row r="297" spans="2:12" s="186" customFormat="1" x14ac:dyDescent="0.25">
      <c r="B297" s="341">
        <v>11.1</v>
      </c>
      <c r="C297" s="341" t="s">
        <v>1040</v>
      </c>
      <c r="D297" s="392" t="s">
        <v>2371</v>
      </c>
      <c r="E297" s="409" t="s">
        <v>1068</v>
      </c>
      <c r="F297" s="338" t="s">
        <v>240</v>
      </c>
      <c r="G297" s="339" t="s">
        <v>122</v>
      </c>
      <c r="H297" s="339" t="s">
        <v>123</v>
      </c>
      <c r="I297" s="339">
        <v>13</v>
      </c>
      <c r="J297" s="397">
        <v>0</v>
      </c>
      <c r="K297" s="398">
        <f t="shared" ref="K297:K306" si="53">I297*J297</f>
        <v>0</v>
      </c>
      <c r="L297" s="195" t="s">
        <v>350</v>
      </c>
    </row>
    <row r="298" spans="2:12" s="186" customFormat="1" ht="30" x14ac:dyDescent="0.25">
      <c r="B298" s="341">
        <v>11.2</v>
      </c>
      <c r="C298" s="341" t="s">
        <v>1041</v>
      </c>
      <c r="D298" s="392" t="s">
        <v>2371</v>
      </c>
      <c r="E298" s="409" t="s">
        <v>2420</v>
      </c>
      <c r="F298" s="338" t="s">
        <v>240</v>
      </c>
      <c r="G298" s="339" t="s">
        <v>122</v>
      </c>
      <c r="H298" s="339" t="s">
        <v>123</v>
      </c>
      <c r="I298" s="339">
        <v>13</v>
      </c>
      <c r="J298" s="397">
        <v>0</v>
      </c>
      <c r="K298" s="398">
        <f t="shared" si="53"/>
        <v>0</v>
      </c>
      <c r="L298" s="195" t="s">
        <v>241</v>
      </c>
    </row>
    <row r="299" spans="2:12" s="186" customFormat="1" x14ac:dyDescent="0.25">
      <c r="B299" s="341">
        <v>11.3</v>
      </c>
      <c r="C299" s="341" t="s">
        <v>1042</v>
      </c>
      <c r="D299" s="392" t="s">
        <v>2371</v>
      </c>
      <c r="E299" s="409" t="s">
        <v>2420</v>
      </c>
      <c r="F299" s="338" t="s">
        <v>121</v>
      </c>
      <c r="G299" s="339" t="s">
        <v>122</v>
      </c>
      <c r="H299" s="339" t="s">
        <v>142</v>
      </c>
      <c r="I299" s="339">
        <v>13</v>
      </c>
      <c r="J299" s="202"/>
      <c r="K299" s="398">
        <f>'CLIN 11.3 - Batch #3'!I336</f>
        <v>0</v>
      </c>
      <c r="L299" s="195" t="s">
        <v>2244</v>
      </c>
    </row>
    <row r="300" spans="2:12" s="186" customFormat="1" x14ac:dyDescent="0.25">
      <c r="B300" s="341">
        <v>11.4</v>
      </c>
      <c r="C300" s="341" t="s">
        <v>1043</v>
      </c>
      <c r="D300" s="392" t="s">
        <v>2371</v>
      </c>
      <c r="E300" s="409" t="s">
        <v>1078</v>
      </c>
      <c r="F300" s="338" t="s">
        <v>121</v>
      </c>
      <c r="G300" s="339" t="s">
        <v>122</v>
      </c>
      <c r="H300" s="339" t="s">
        <v>142</v>
      </c>
      <c r="I300" s="339">
        <v>13</v>
      </c>
      <c r="J300" s="397">
        <v>0</v>
      </c>
      <c r="K300" s="398">
        <f t="shared" si="53"/>
        <v>0</v>
      </c>
      <c r="L300" s="195" t="s">
        <v>353</v>
      </c>
    </row>
    <row r="301" spans="2:12" s="186" customFormat="1" x14ac:dyDescent="0.25">
      <c r="B301" s="341">
        <v>11.5</v>
      </c>
      <c r="C301" s="341" t="s">
        <v>1044</v>
      </c>
      <c r="D301" s="392" t="s">
        <v>2371</v>
      </c>
      <c r="E301" s="409" t="s">
        <v>1086</v>
      </c>
      <c r="F301" s="338" t="s">
        <v>121</v>
      </c>
      <c r="G301" s="339" t="s">
        <v>122</v>
      </c>
      <c r="H301" s="339" t="s">
        <v>62</v>
      </c>
      <c r="I301" s="339">
        <v>13</v>
      </c>
      <c r="J301" s="397">
        <v>0</v>
      </c>
      <c r="K301" s="398">
        <f t="shared" si="53"/>
        <v>0</v>
      </c>
      <c r="L301" s="195" t="s">
        <v>241</v>
      </c>
    </row>
    <row r="302" spans="2:12" s="186" customFormat="1" x14ac:dyDescent="0.25">
      <c r="B302" s="341">
        <v>11.6</v>
      </c>
      <c r="C302" s="341" t="s">
        <v>1045</v>
      </c>
      <c r="D302" s="392" t="s">
        <v>2371</v>
      </c>
      <c r="E302" s="409" t="s">
        <v>1086</v>
      </c>
      <c r="F302" s="338" t="s">
        <v>121</v>
      </c>
      <c r="G302" s="339" t="s">
        <v>122</v>
      </c>
      <c r="H302" s="339" t="s">
        <v>62</v>
      </c>
      <c r="I302" s="339">
        <v>13</v>
      </c>
      <c r="J302" s="397">
        <v>0</v>
      </c>
      <c r="K302" s="398">
        <f t="shared" si="53"/>
        <v>0</v>
      </c>
      <c r="L302" s="195" t="s">
        <v>241</v>
      </c>
    </row>
    <row r="303" spans="2:12" s="186" customFormat="1" x14ac:dyDescent="0.25">
      <c r="B303" s="341">
        <v>11.7</v>
      </c>
      <c r="C303" s="341" t="s">
        <v>1046</v>
      </c>
      <c r="D303" s="392" t="s">
        <v>2371</v>
      </c>
      <c r="E303" s="409" t="s">
        <v>1086</v>
      </c>
      <c r="F303" s="338" t="s">
        <v>121</v>
      </c>
      <c r="G303" s="339" t="s">
        <v>122</v>
      </c>
      <c r="H303" s="339" t="s">
        <v>62</v>
      </c>
      <c r="I303" s="339">
        <v>13</v>
      </c>
      <c r="J303" s="397">
        <v>0</v>
      </c>
      <c r="K303" s="398">
        <f t="shared" si="53"/>
        <v>0</v>
      </c>
      <c r="L303" s="195" t="s">
        <v>241</v>
      </c>
    </row>
    <row r="304" spans="2:12" s="186" customFormat="1" x14ac:dyDescent="0.25">
      <c r="B304" s="341">
        <v>11.8</v>
      </c>
      <c r="C304" s="341" t="s">
        <v>1047</v>
      </c>
      <c r="D304" s="392" t="s">
        <v>2371</v>
      </c>
      <c r="E304" s="409" t="s">
        <v>1086</v>
      </c>
      <c r="F304" s="338" t="s">
        <v>1051</v>
      </c>
      <c r="G304" s="339" t="s">
        <v>149</v>
      </c>
      <c r="H304" s="339" t="s">
        <v>62</v>
      </c>
      <c r="I304" s="339">
        <v>13</v>
      </c>
      <c r="J304" s="397">
        <v>0</v>
      </c>
      <c r="K304" s="398">
        <f t="shared" si="53"/>
        <v>0</v>
      </c>
      <c r="L304" s="195" t="s">
        <v>241</v>
      </c>
    </row>
    <row r="305" spans="2:12" s="186" customFormat="1" x14ac:dyDescent="0.25">
      <c r="B305" s="341">
        <v>11.9</v>
      </c>
      <c r="C305" s="341" t="s">
        <v>1048</v>
      </c>
      <c r="D305" s="392" t="s">
        <v>2371</v>
      </c>
      <c r="E305" s="409" t="s">
        <v>1086</v>
      </c>
      <c r="F305" s="338" t="s">
        <v>1051</v>
      </c>
      <c r="G305" s="339" t="s">
        <v>149</v>
      </c>
      <c r="H305" s="339" t="s">
        <v>62</v>
      </c>
      <c r="I305" s="339">
        <v>13</v>
      </c>
      <c r="J305" s="397">
        <v>0</v>
      </c>
      <c r="K305" s="398">
        <f t="shared" si="53"/>
        <v>0</v>
      </c>
      <c r="L305" s="195" t="s">
        <v>356</v>
      </c>
    </row>
    <row r="306" spans="2:12" s="186" customFormat="1" x14ac:dyDescent="0.25">
      <c r="B306" s="355" t="s">
        <v>960</v>
      </c>
      <c r="C306" s="341" t="s">
        <v>1049</v>
      </c>
      <c r="D306" s="392" t="s">
        <v>2371</v>
      </c>
      <c r="E306" s="338" t="s">
        <v>1086</v>
      </c>
      <c r="F306" s="338" t="s">
        <v>234</v>
      </c>
      <c r="G306" s="339" t="s">
        <v>122</v>
      </c>
      <c r="H306" s="339" t="s">
        <v>142</v>
      </c>
      <c r="I306" s="339">
        <v>13</v>
      </c>
      <c r="J306" s="397">
        <v>0</v>
      </c>
      <c r="K306" s="398">
        <f t="shared" si="53"/>
        <v>0</v>
      </c>
      <c r="L306" s="195" t="s">
        <v>350</v>
      </c>
    </row>
    <row r="307" spans="2:12" s="186" customFormat="1" x14ac:dyDescent="0.25">
      <c r="B307" s="355">
        <v>11.11</v>
      </c>
      <c r="C307" s="341" t="s">
        <v>1037</v>
      </c>
      <c r="D307" s="338" t="s">
        <v>204</v>
      </c>
      <c r="E307" s="338" t="s">
        <v>1083</v>
      </c>
      <c r="F307" s="338" t="s">
        <v>1051</v>
      </c>
      <c r="G307" s="339" t="s">
        <v>1094</v>
      </c>
      <c r="H307" s="339" t="s">
        <v>2232</v>
      </c>
      <c r="I307" s="339">
        <v>2</v>
      </c>
      <c r="J307" s="202"/>
      <c r="K307" s="398">
        <f>'CLIN 11.3 - Batch #3'!K338</f>
        <v>0</v>
      </c>
      <c r="L307" s="195" t="s">
        <v>2235</v>
      </c>
    </row>
    <row r="308" spans="2:12" s="186" customFormat="1" ht="15.75" thickBot="1" x14ac:dyDescent="0.3">
      <c r="B308" s="355">
        <v>11.12</v>
      </c>
      <c r="C308" s="341" t="s">
        <v>2230</v>
      </c>
      <c r="D308" s="338" t="s">
        <v>474</v>
      </c>
      <c r="E308" s="409" t="s">
        <v>1083</v>
      </c>
      <c r="F308" s="338" t="s">
        <v>1051</v>
      </c>
      <c r="G308" s="339" t="s">
        <v>122</v>
      </c>
      <c r="H308" s="339" t="s">
        <v>142</v>
      </c>
      <c r="I308" s="339">
        <v>4</v>
      </c>
      <c r="J308" s="397">
        <v>0</v>
      </c>
      <c r="K308" s="398">
        <f t="shared" ref="K308" si="54">I308*J308</f>
        <v>0</v>
      </c>
      <c r="L308" s="195" t="s">
        <v>475</v>
      </c>
    </row>
    <row r="309" spans="2:12" s="216" customFormat="1" ht="20.25" thickTop="1" thickBot="1" x14ac:dyDescent="0.3">
      <c r="B309" s="410" t="s">
        <v>959</v>
      </c>
      <c r="C309" s="411"/>
      <c r="D309" s="218"/>
      <c r="E309" s="218"/>
      <c r="F309" s="219"/>
      <c r="G309" s="218"/>
      <c r="H309" s="219"/>
      <c r="I309" s="220"/>
      <c r="J309" s="217"/>
      <c r="K309" s="395">
        <f>SUBTOTAL(9,K296:K306)</f>
        <v>0</v>
      </c>
      <c r="L309" s="218"/>
    </row>
    <row r="310" spans="2:12" ht="16.5" thickTop="1" thickBot="1" x14ac:dyDescent="0.3"/>
    <row r="311" spans="2:12" x14ac:dyDescent="0.25">
      <c r="B311" s="203"/>
      <c r="C311" s="204" t="s">
        <v>962</v>
      </c>
      <c r="D311" s="204"/>
      <c r="E311" s="204"/>
      <c r="F311" s="359"/>
      <c r="G311" s="360"/>
      <c r="H311" s="359"/>
      <c r="I311" s="359"/>
      <c r="J311" s="361"/>
      <c r="K311" s="361"/>
      <c r="L311" s="361"/>
    </row>
    <row r="312" spans="2:12" ht="30.75" thickBot="1" x14ac:dyDescent="0.3">
      <c r="B312" s="193" t="s">
        <v>45</v>
      </c>
      <c r="C312" s="189" t="s">
        <v>479</v>
      </c>
      <c r="D312" s="189"/>
      <c r="E312" s="189"/>
      <c r="F312" s="366" t="s">
        <v>47</v>
      </c>
      <c r="G312" s="365" t="s">
        <v>48</v>
      </c>
      <c r="H312" s="366" t="s">
        <v>49</v>
      </c>
      <c r="I312" s="366" t="s">
        <v>50</v>
      </c>
      <c r="J312" s="366" t="s">
        <v>51</v>
      </c>
      <c r="K312" s="366" t="s">
        <v>52</v>
      </c>
      <c r="L312" s="367" t="s">
        <v>1088</v>
      </c>
    </row>
    <row r="313" spans="2:12" ht="15.75" thickTop="1" x14ac:dyDescent="0.25">
      <c r="B313" s="191"/>
      <c r="C313" s="330"/>
      <c r="D313" s="330"/>
      <c r="E313" s="330"/>
      <c r="F313" s="368"/>
      <c r="G313" s="368"/>
      <c r="H313" s="368"/>
      <c r="I313" s="414" t="s">
        <v>28</v>
      </c>
      <c r="J313" s="415"/>
      <c r="K313" s="207"/>
      <c r="L313" s="335"/>
    </row>
    <row r="314" spans="2:12" x14ac:dyDescent="0.25">
      <c r="B314" s="302" t="s">
        <v>955</v>
      </c>
      <c r="C314" s="303" t="s">
        <v>1050</v>
      </c>
      <c r="D314" s="194"/>
      <c r="E314" s="194"/>
      <c r="F314" s="378"/>
      <c r="G314" s="378"/>
      <c r="H314" s="378"/>
      <c r="I314" s="378"/>
      <c r="J314" s="202"/>
      <c r="K314" s="377" t="s">
        <v>358</v>
      </c>
      <c r="L314" s="195"/>
    </row>
    <row r="315" spans="2:12" s="186" customFormat="1" x14ac:dyDescent="0.25">
      <c r="B315" s="341">
        <v>12.1</v>
      </c>
      <c r="C315" s="341" t="s">
        <v>961</v>
      </c>
      <c r="D315" s="392" t="s">
        <v>2364</v>
      </c>
      <c r="E315" s="338" t="s">
        <v>978</v>
      </c>
      <c r="F315" s="338" t="s">
        <v>1051</v>
      </c>
      <c r="G315" s="339" t="s">
        <v>2338</v>
      </c>
      <c r="H315" s="339" t="s">
        <v>2232</v>
      </c>
      <c r="I315" s="339">
        <v>1</v>
      </c>
      <c r="J315" s="397">
        <v>0</v>
      </c>
      <c r="K315" s="398">
        <f t="shared" ref="K315" si="55">I315*J315</f>
        <v>0</v>
      </c>
      <c r="L315" s="195" t="s">
        <v>482</v>
      </c>
    </row>
    <row r="316" spans="2:12" s="186" customFormat="1" ht="15.75" thickBot="1" x14ac:dyDescent="0.3">
      <c r="B316" s="341">
        <v>12.2</v>
      </c>
      <c r="C316" s="341" t="s">
        <v>2341</v>
      </c>
      <c r="D316" s="392" t="s">
        <v>2364</v>
      </c>
      <c r="E316" s="338" t="s">
        <v>978</v>
      </c>
      <c r="F316" s="338" t="s">
        <v>1051</v>
      </c>
      <c r="G316" s="339" t="s">
        <v>2260</v>
      </c>
      <c r="H316" s="339" t="s">
        <v>62</v>
      </c>
      <c r="I316" s="339">
        <v>12</v>
      </c>
      <c r="J316" s="397">
        <v>0</v>
      </c>
      <c r="K316" s="398">
        <f t="shared" ref="K316" si="56">I316*J316</f>
        <v>0</v>
      </c>
      <c r="L316" s="195" t="s">
        <v>482</v>
      </c>
    </row>
    <row r="317" spans="2:12" s="216" customFormat="1" ht="20.25" thickTop="1" thickBot="1" x14ac:dyDescent="0.3">
      <c r="B317" s="410" t="s">
        <v>963</v>
      </c>
      <c r="C317" s="411"/>
      <c r="D317" s="218"/>
      <c r="E317" s="218"/>
      <c r="F317" s="219"/>
      <c r="G317" s="218"/>
      <c r="H317" s="219"/>
      <c r="I317" s="220"/>
      <c r="J317" s="217"/>
      <c r="K317" s="395">
        <f>SUBTOTAL(9,K315:K316)</f>
        <v>0</v>
      </c>
      <c r="L317" s="218"/>
    </row>
    <row r="318" spans="2:12" ht="16.5" thickTop="1" thickBot="1" x14ac:dyDescent="0.3"/>
    <row r="319" spans="2:12" s="186" customFormat="1" ht="16.5" thickTop="1" thickBot="1" x14ac:dyDescent="0.3">
      <c r="B319" s="412" t="s">
        <v>477</v>
      </c>
      <c r="C319" s="413"/>
      <c r="D319" s="413"/>
      <c r="E319" s="413"/>
      <c r="F319" s="413"/>
      <c r="G319" s="413"/>
      <c r="H319" s="413"/>
      <c r="I319" s="413"/>
      <c r="J319" s="379"/>
      <c r="K319" s="380">
        <f>K30+K54+K68+K98+K137+K163+K175+K240+K286</f>
        <v>0</v>
      </c>
      <c r="L319" s="196"/>
    </row>
    <row r="320" spans="2:12" s="186" customFormat="1" ht="15.75" thickBot="1" x14ac:dyDescent="0.3">
      <c r="B320" s="197"/>
      <c r="C320" s="197"/>
      <c r="D320" s="197"/>
      <c r="E320" s="197"/>
      <c r="F320" s="210"/>
      <c r="G320" s="197"/>
      <c r="H320" s="210"/>
      <c r="I320" s="210"/>
      <c r="J320" s="197"/>
      <c r="K320" s="381"/>
      <c r="L320" s="197"/>
    </row>
    <row r="321" spans="2:12" ht="16.5" thickTop="1" thickBot="1" x14ac:dyDescent="0.3">
      <c r="B321" s="412" t="s">
        <v>483</v>
      </c>
      <c r="C321" s="413"/>
      <c r="D321" s="413"/>
      <c r="E321" s="413"/>
      <c r="F321" s="413"/>
      <c r="G321" s="413"/>
      <c r="H321" s="413"/>
      <c r="I321" s="413"/>
      <c r="J321" s="382"/>
      <c r="K321" s="380">
        <f>K319+K295+K309</f>
        <v>0</v>
      </c>
      <c r="L321" s="198"/>
    </row>
    <row r="322" spans="2:12" s="186" customFormat="1" ht="15.75" thickBot="1" x14ac:dyDescent="0.3">
      <c r="B322" s="211"/>
      <c r="C322" s="199"/>
      <c r="D322" s="199"/>
      <c r="E322" s="199"/>
      <c r="F322" s="212"/>
      <c r="G322" s="199"/>
      <c r="H322" s="212"/>
      <c r="I322" s="383"/>
      <c r="J322" s="384"/>
      <c r="K322" s="385"/>
      <c r="L322" s="199"/>
    </row>
    <row r="323" spans="2:12" ht="16.5" thickTop="1" thickBot="1" x14ac:dyDescent="0.3">
      <c r="B323" s="412" t="s">
        <v>1089</v>
      </c>
      <c r="C323" s="413"/>
      <c r="D323" s="413"/>
      <c r="E323" s="413"/>
      <c r="F323" s="413"/>
      <c r="G323" s="413"/>
      <c r="H323" s="413"/>
      <c r="I323" s="413"/>
      <c r="J323" s="382"/>
      <c r="K323" s="380">
        <f>K319+Tot_CS_OptEval+K317</f>
        <v>0</v>
      </c>
      <c r="L323" s="198"/>
    </row>
  </sheetData>
  <autoFilter ref="J1:J322"/>
  <mergeCells count="18">
    <mergeCell ref="B321:I321"/>
    <mergeCell ref="I313:J313"/>
    <mergeCell ref="B323:I323"/>
    <mergeCell ref="B319:I319"/>
    <mergeCell ref="B287:I287"/>
    <mergeCell ref="I291:J291"/>
    <mergeCell ref="B317:C317"/>
    <mergeCell ref="B309:C309"/>
    <mergeCell ref="B98:C98"/>
    <mergeCell ref="B286:C286"/>
    <mergeCell ref="B295:C295"/>
    <mergeCell ref="B30:C30"/>
    <mergeCell ref="B54:C54"/>
    <mergeCell ref="B137:C137"/>
    <mergeCell ref="B163:C163"/>
    <mergeCell ref="B68:C68"/>
    <mergeCell ref="B240:C240"/>
    <mergeCell ref="B175:C175"/>
  </mergeCells>
  <phoneticPr fontId="37" type="noConversion"/>
  <dataValidations count="1">
    <dataValidation type="list" allowBlank="1" showInputMessage="1" showErrorMessage="1" sqref="K4 K291 K313">
      <formula1>rngCurrencies</formula1>
    </dataValidation>
  </dataValidations>
  <pageMargins left="0.25" right="0.25" top="0.75" bottom="0.75" header="0.3" footer="0.3"/>
  <pageSetup paperSize="9" scale="57" fitToHeight="0" orientation="landscape" verticalDpi="1200" r:id="rId1"/>
  <headerFooter>
    <oddHeader>&amp;CNATO UNCLASSIFIED&amp;RCO-14252-NNMS</oddHeader>
    <oddFooter>&amp;CNATO UNCLASSIFIED&amp;RCO-14252-NNMS</oddFooter>
  </headerFooter>
  <ignoredErrors>
    <ignoredError sqref="B19 B99:B100 B127 B138:B149 B241 B5:B6 B152 B31:B47 B76 B69:B73"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19"/>
  <sheetViews>
    <sheetView showGridLines="0" workbookViewId="0">
      <selection activeCell="B2" sqref="B2:B3"/>
    </sheetView>
  </sheetViews>
  <sheetFormatPr defaultRowHeight="15" x14ac:dyDescent="0.25"/>
  <cols>
    <col min="1" max="1" width="2.85546875" customWidth="1"/>
    <col min="2" max="2" width="48.42578125" style="72" customWidth="1"/>
    <col min="3" max="9" width="9.140625" style="8"/>
  </cols>
  <sheetData>
    <row r="1" spans="2:9" ht="15.75" thickBot="1" x14ac:dyDescent="0.3"/>
    <row r="2" spans="2:9" ht="15.75" customHeight="1" thickBot="1" x14ac:dyDescent="0.3">
      <c r="B2" s="420"/>
      <c r="C2" s="422" t="s">
        <v>983</v>
      </c>
      <c r="D2" s="423"/>
      <c r="E2" s="422" t="s">
        <v>984</v>
      </c>
      <c r="F2" s="423"/>
      <c r="G2" s="422" t="s">
        <v>985</v>
      </c>
      <c r="H2" s="423"/>
      <c r="I2" s="418" t="s">
        <v>484</v>
      </c>
    </row>
    <row r="3" spans="2:9" ht="15.75" customHeight="1" thickBot="1" x14ac:dyDescent="0.3">
      <c r="B3" s="421"/>
      <c r="C3" s="255" t="s">
        <v>986</v>
      </c>
      <c r="D3" s="256" t="s">
        <v>50</v>
      </c>
      <c r="E3" s="255" t="s">
        <v>986</v>
      </c>
      <c r="F3" s="256" t="s">
        <v>50</v>
      </c>
      <c r="G3" s="255" t="s">
        <v>986</v>
      </c>
      <c r="H3" s="261" t="s">
        <v>50</v>
      </c>
      <c r="I3" s="419"/>
    </row>
    <row r="4" spans="2:9" ht="15.75" x14ac:dyDescent="0.25">
      <c r="B4" s="252" t="s">
        <v>886</v>
      </c>
      <c r="C4" s="257"/>
      <c r="D4" s="213">
        <v>2</v>
      </c>
      <c r="E4" s="257"/>
      <c r="F4" s="213">
        <v>1</v>
      </c>
      <c r="G4" s="257"/>
      <c r="H4" s="262">
        <v>0</v>
      </c>
      <c r="I4" s="266">
        <f>SUM(D4+F4+H4)</f>
        <v>3</v>
      </c>
    </row>
    <row r="5" spans="2:9" ht="15.75" x14ac:dyDescent="0.25">
      <c r="B5" s="253" t="s">
        <v>885</v>
      </c>
      <c r="C5" s="257"/>
      <c r="D5" s="214">
        <v>2</v>
      </c>
      <c r="E5" s="259"/>
      <c r="F5" s="214">
        <v>2</v>
      </c>
      <c r="G5" s="259"/>
      <c r="H5" s="263">
        <v>1</v>
      </c>
      <c r="I5" s="266">
        <f t="shared" ref="I5:I11" si="0">SUM(D5+F5+H5)</f>
        <v>5</v>
      </c>
    </row>
    <row r="6" spans="2:9" ht="15.75" x14ac:dyDescent="0.25">
      <c r="B6" s="253" t="s">
        <v>887</v>
      </c>
      <c r="C6" s="257"/>
      <c r="D6" s="214">
        <v>4</v>
      </c>
      <c r="E6" s="259"/>
      <c r="F6" s="214">
        <v>5</v>
      </c>
      <c r="G6" s="259"/>
      <c r="H6" s="263">
        <v>4</v>
      </c>
      <c r="I6" s="266">
        <f t="shared" si="0"/>
        <v>13</v>
      </c>
    </row>
    <row r="7" spans="2:9" ht="15.75" x14ac:dyDescent="0.25">
      <c r="B7" s="253" t="s">
        <v>888</v>
      </c>
      <c r="C7" s="257"/>
      <c r="D7" s="214">
        <v>2</v>
      </c>
      <c r="E7" s="259"/>
      <c r="F7" s="214">
        <v>2</v>
      </c>
      <c r="G7" s="259"/>
      <c r="H7" s="263">
        <v>3</v>
      </c>
      <c r="I7" s="266">
        <f t="shared" si="0"/>
        <v>7</v>
      </c>
    </row>
    <row r="8" spans="2:9" ht="15.75" x14ac:dyDescent="0.25">
      <c r="B8" s="253" t="s">
        <v>889</v>
      </c>
      <c r="C8" s="257"/>
      <c r="D8" s="214">
        <v>1</v>
      </c>
      <c r="E8" s="259"/>
      <c r="F8" s="214">
        <v>1</v>
      </c>
      <c r="G8" s="259"/>
      <c r="H8" s="263">
        <v>1</v>
      </c>
      <c r="I8" s="266">
        <f t="shared" si="0"/>
        <v>3</v>
      </c>
    </row>
    <row r="9" spans="2:9" ht="15.75" x14ac:dyDescent="0.25">
      <c r="B9" s="253" t="s">
        <v>890</v>
      </c>
      <c r="C9" s="257"/>
      <c r="D9" s="214">
        <v>1</v>
      </c>
      <c r="E9" s="259"/>
      <c r="F9" s="214">
        <v>2</v>
      </c>
      <c r="G9" s="259"/>
      <c r="H9" s="263">
        <v>1</v>
      </c>
      <c r="I9" s="266">
        <f t="shared" si="0"/>
        <v>4</v>
      </c>
    </row>
    <row r="10" spans="2:9" ht="15.75" x14ac:dyDescent="0.25">
      <c r="B10" s="253" t="s">
        <v>891</v>
      </c>
      <c r="C10" s="257"/>
      <c r="D10" s="214">
        <v>1</v>
      </c>
      <c r="E10" s="259"/>
      <c r="F10" s="214">
        <v>4</v>
      </c>
      <c r="G10" s="259"/>
      <c r="H10" s="263">
        <v>3</v>
      </c>
      <c r="I10" s="266">
        <f t="shared" si="0"/>
        <v>8</v>
      </c>
    </row>
    <row r="11" spans="2:9" ht="15.75" x14ac:dyDescent="0.25">
      <c r="B11" s="253" t="s">
        <v>918</v>
      </c>
      <c r="C11" s="293"/>
      <c r="D11" s="250">
        <v>1</v>
      </c>
      <c r="E11" s="260"/>
      <c r="F11" s="250">
        <v>0</v>
      </c>
      <c r="G11" s="260"/>
      <c r="H11" s="264">
        <v>0</v>
      </c>
      <c r="I11" s="266">
        <f t="shared" si="0"/>
        <v>1</v>
      </c>
    </row>
    <row r="12" spans="2:9" s="155" customFormat="1" ht="16.5" thickBot="1" x14ac:dyDescent="0.3">
      <c r="B12" s="294" t="s">
        <v>892</v>
      </c>
      <c r="C12" s="295"/>
      <c r="D12" s="296">
        <v>2</v>
      </c>
      <c r="E12" s="295"/>
      <c r="F12" s="296">
        <v>0</v>
      </c>
      <c r="G12" s="295"/>
      <c r="H12" s="297">
        <v>0</v>
      </c>
      <c r="I12" s="266">
        <f>SUM(D12+F12+H12)</f>
        <v>2</v>
      </c>
    </row>
    <row r="13" spans="2:9" ht="16.5" thickBot="1" x14ac:dyDescent="0.3">
      <c r="B13" s="254" t="s">
        <v>484</v>
      </c>
      <c r="C13" s="258"/>
      <c r="D13" s="251">
        <f>SUM(D4:D12)</f>
        <v>16</v>
      </c>
      <c r="E13" s="258"/>
      <c r="F13" s="251">
        <f>SUM(F4:F12)</f>
        <v>17</v>
      </c>
      <c r="G13" s="258"/>
      <c r="H13" s="265">
        <f>SUM(H4:H12)</f>
        <v>13</v>
      </c>
      <c r="I13" s="267">
        <f>SUM(D13:H13)</f>
        <v>46</v>
      </c>
    </row>
    <row r="15" spans="2:9" x14ac:dyDescent="0.25">
      <c r="B15" s="290"/>
    </row>
    <row r="16" spans="2:9" x14ac:dyDescent="0.25">
      <c r="B16" s="290"/>
    </row>
    <row r="17" spans="2:2" x14ac:dyDescent="0.25">
      <c r="B17" s="290"/>
    </row>
    <row r="19" spans="2:2" x14ac:dyDescent="0.25">
      <c r="B19" s="290"/>
    </row>
  </sheetData>
  <mergeCells count="5">
    <mergeCell ref="I2:I3"/>
    <mergeCell ref="B2:B3"/>
    <mergeCell ref="C2:D2"/>
    <mergeCell ref="E2:F2"/>
    <mergeCell ref="G2:H2"/>
  </mergeCells>
  <pageMargins left="0.7" right="0.7" top="0.75" bottom="0.75" header="0.3" footer="0.3"/>
  <pageSetup paperSize="9" orientation="portrait" verticalDpi="0" r:id="rId1"/>
  <ignoredErrors>
    <ignoredError sqref="G1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27"/>
  <sheetViews>
    <sheetView zoomScaleNormal="100" workbookViewId="0">
      <selection activeCell="I4" sqref="I4"/>
    </sheetView>
  </sheetViews>
  <sheetFormatPr defaultColWidth="9.140625" defaultRowHeight="15" x14ac:dyDescent="0.25"/>
  <cols>
    <col min="1" max="1" width="12" style="234" bestFit="1" customWidth="1"/>
    <col min="2" max="2" width="110.28515625" style="120" customWidth="1"/>
    <col min="3" max="3" width="33" style="121" customWidth="1"/>
    <col min="4" max="4" width="8" style="122" bestFit="1" customWidth="1"/>
    <col min="5" max="5" width="9.28515625" style="123" customWidth="1"/>
    <col min="6" max="6" width="9.7109375" style="270" bestFit="1" customWidth="1"/>
    <col min="7" max="7" width="9.7109375" style="123" customWidth="1"/>
    <col min="8" max="8" width="9.7109375" style="282" customWidth="1"/>
    <col min="9" max="9" width="14.7109375" style="123" customWidth="1"/>
    <col min="10" max="10" width="14" style="120" customWidth="1"/>
    <col min="11" max="12" width="19.5703125" style="120" bestFit="1" customWidth="1"/>
    <col min="13" max="13" width="20" style="120" bestFit="1" customWidth="1"/>
    <col min="14" max="14" width="31.5703125" style="157" customWidth="1"/>
    <col min="15" max="15" width="5" style="157" customWidth="1"/>
    <col min="16" max="16384" width="9.140625" style="157"/>
  </cols>
  <sheetData>
    <row r="1" spans="1:15" x14ac:dyDescent="0.2">
      <c r="B1" s="135"/>
      <c r="D1" s="121"/>
      <c r="E1" s="286"/>
      <c r="F1" s="287"/>
      <c r="G1" s="271"/>
      <c r="H1" s="277"/>
      <c r="I1" s="271"/>
      <c r="J1" s="175"/>
      <c r="K1" s="154"/>
      <c r="L1" s="424"/>
      <c r="M1" s="424"/>
    </row>
    <row r="2" spans="1:15" x14ac:dyDescent="0.25">
      <c r="E2" s="176" t="s">
        <v>487</v>
      </c>
      <c r="F2" s="308" t="s">
        <v>488</v>
      </c>
      <c r="G2" s="177" t="s">
        <v>489</v>
      </c>
      <c r="H2" s="309" t="s">
        <v>490</v>
      </c>
      <c r="I2" s="177" t="s">
        <v>491</v>
      </c>
      <c r="J2" s="310"/>
      <c r="K2" s="167"/>
      <c r="L2" s="167"/>
      <c r="M2" s="167"/>
    </row>
    <row r="3" spans="1:15" s="201" customFormat="1" ht="45" x14ac:dyDescent="0.25">
      <c r="A3" s="182" t="s">
        <v>45</v>
      </c>
      <c r="B3" s="182" t="s">
        <v>479</v>
      </c>
      <c r="C3" s="200" t="s">
        <v>777</v>
      </c>
      <c r="D3" s="181" t="s">
        <v>492</v>
      </c>
      <c r="E3" s="181" t="s">
        <v>493</v>
      </c>
      <c r="F3" s="268" t="s">
        <v>495</v>
      </c>
      <c r="G3" s="183" t="s">
        <v>496</v>
      </c>
      <c r="H3" s="278" t="s">
        <v>497</v>
      </c>
      <c r="I3" s="185" t="s">
        <v>498</v>
      </c>
      <c r="J3" s="306" t="s">
        <v>499</v>
      </c>
      <c r="K3" s="182" t="s">
        <v>500</v>
      </c>
      <c r="L3" s="182" t="s">
        <v>501</v>
      </c>
      <c r="M3" s="182" t="s">
        <v>502</v>
      </c>
      <c r="N3" s="306" t="s">
        <v>53</v>
      </c>
      <c r="O3" s="157"/>
    </row>
    <row r="4" spans="1:15" s="168" customFormat="1" ht="23.25" x14ac:dyDescent="0.25">
      <c r="A4" s="243" t="s">
        <v>41</v>
      </c>
      <c r="B4" s="243" t="str">
        <f>'CLIN Summary'!C292</f>
        <v xml:space="preserve">CLIN 10 - Option No 1 Cyber Development Nodes (Spare Nodes) </v>
      </c>
      <c r="C4" s="304" t="s">
        <v>820</v>
      </c>
      <c r="D4" s="305">
        <v>2</v>
      </c>
      <c r="E4" s="313"/>
      <c r="F4" s="313"/>
      <c r="G4" s="304" t="s">
        <v>1099</v>
      </c>
      <c r="H4" s="311">
        <v>0</v>
      </c>
      <c r="I4" s="178"/>
      <c r="J4" s="312" t="s">
        <v>1100</v>
      </c>
      <c r="K4" s="246"/>
      <c r="L4" s="246"/>
      <c r="M4" s="246"/>
      <c r="N4" s="245"/>
      <c r="O4" s="157"/>
    </row>
    <row r="5" spans="1:15" s="156" customFormat="1" ht="15.75" x14ac:dyDescent="0.25">
      <c r="A5" s="291">
        <v>10.1</v>
      </c>
      <c r="B5" s="126" t="str">
        <f>'CLIN Summary'!C293</f>
        <v>Incorporate Cyber Development (Spare) nodes to all aspects of CLIN 1 &amp; 2</v>
      </c>
      <c r="C5" s="127"/>
      <c r="D5" s="288" t="s">
        <v>893</v>
      </c>
      <c r="E5" s="128"/>
      <c r="F5" s="274"/>
      <c r="G5" s="128"/>
      <c r="H5" s="281"/>
      <c r="I5" s="128"/>
      <c r="J5" s="126"/>
      <c r="K5" s="126"/>
      <c r="L5" s="126"/>
      <c r="M5" s="126"/>
      <c r="N5" s="126"/>
      <c r="O5" s="157"/>
    </row>
    <row r="6" spans="1:15" x14ac:dyDescent="0.25">
      <c r="A6" s="233" t="s">
        <v>481</v>
      </c>
      <c r="B6" s="118" t="s">
        <v>522</v>
      </c>
      <c r="C6" s="118" t="s">
        <v>787</v>
      </c>
      <c r="D6" s="119">
        <v>1</v>
      </c>
      <c r="E6" s="119">
        <v>2</v>
      </c>
      <c r="F6" s="208">
        <v>0</v>
      </c>
      <c r="G6" s="208">
        <f>F6*E6</f>
        <v>0</v>
      </c>
      <c r="H6" s="208">
        <f>G6*$H$4</f>
        <v>0</v>
      </c>
      <c r="I6" s="208">
        <f>G6+H6</f>
        <v>0</v>
      </c>
      <c r="J6" s="132"/>
      <c r="K6" s="208">
        <f>L6+M6</f>
        <v>0</v>
      </c>
      <c r="L6" s="208">
        <v>0</v>
      </c>
      <c r="M6" s="208">
        <v>0</v>
      </c>
      <c r="N6" s="118"/>
    </row>
    <row r="7" spans="1:15" x14ac:dyDescent="0.25">
      <c r="A7" s="233" t="s">
        <v>964</v>
      </c>
      <c r="B7" s="157" t="s">
        <v>933</v>
      </c>
      <c r="C7" s="118" t="s">
        <v>902</v>
      </c>
      <c r="D7" s="119">
        <v>1</v>
      </c>
      <c r="E7" s="119">
        <v>2</v>
      </c>
      <c r="F7" s="208">
        <v>0</v>
      </c>
      <c r="G7" s="208">
        <f t="shared" ref="G7:G20" si="0">F7*E7</f>
        <v>0</v>
      </c>
      <c r="H7" s="208">
        <f t="shared" ref="H7:H20" si="1">G7*$H$4</f>
        <v>0</v>
      </c>
      <c r="I7" s="208">
        <f t="shared" ref="I7:I20" si="2">G7+H7</f>
        <v>0</v>
      </c>
      <c r="J7" s="132"/>
      <c r="K7" s="208">
        <f t="shared" ref="K7:K20" si="3">L7+M7</f>
        <v>0</v>
      </c>
      <c r="L7" s="208">
        <v>0</v>
      </c>
      <c r="M7" s="208">
        <v>0</v>
      </c>
      <c r="N7" s="118"/>
    </row>
    <row r="8" spans="1:15" x14ac:dyDescent="0.25">
      <c r="A8" s="233" t="s">
        <v>965</v>
      </c>
      <c r="B8" s="118" t="s">
        <v>754</v>
      </c>
      <c r="C8" s="118" t="s">
        <v>788</v>
      </c>
      <c r="D8" s="119">
        <v>1</v>
      </c>
      <c r="E8" s="119">
        <v>2</v>
      </c>
      <c r="F8" s="208">
        <v>0</v>
      </c>
      <c r="G8" s="208">
        <f t="shared" si="0"/>
        <v>0</v>
      </c>
      <c r="H8" s="208">
        <f t="shared" si="1"/>
        <v>0</v>
      </c>
      <c r="I8" s="208">
        <f t="shared" si="2"/>
        <v>0</v>
      </c>
      <c r="J8" s="132"/>
      <c r="K8" s="208">
        <f t="shared" si="3"/>
        <v>0</v>
      </c>
      <c r="L8" s="208">
        <v>0</v>
      </c>
      <c r="M8" s="208">
        <v>0</v>
      </c>
      <c r="N8" s="118"/>
    </row>
    <row r="9" spans="1:15" x14ac:dyDescent="0.25">
      <c r="A9" s="233" t="s">
        <v>966</v>
      </c>
      <c r="B9" s="118" t="s">
        <v>758</v>
      </c>
      <c r="C9" s="118" t="s">
        <v>789</v>
      </c>
      <c r="D9" s="119">
        <v>1</v>
      </c>
      <c r="E9" s="119">
        <v>2</v>
      </c>
      <c r="F9" s="208">
        <v>0</v>
      </c>
      <c r="G9" s="208">
        <f t="shared" si="0"/>
        <v>0</v>
      </c>
      <c r="H9" s="208">
        <f t="shared" si="1"/>
        <v>0</v>
      </c>
      <c r="I9" s="208">
        <f t="shared" si="2"/>
        <v>0</v>
      </c>
      <c r="J9" s="132"/>
      <c r="K9" s="208">
        <f t="shared" si="3"/>
        <v>0</v>
      </c>
      <c r="L9" s="208">
        <v>0</v>
      </c>
      <c r="M9" s="208">
        <v>0</v>
      </c>
      <c r="N9" s="118"/>
    </row>
    <row r="10" spans="1:15" x14ac:dyDescent="0.25">
      <c r="A10" s="233" t="s">
        <v>967</v>
      </c>
      <c r="B10" s="118" t="s">
        <v>759</v>
      </c>
      <c r="C10" s="118" t="s">
        <v>790</v>
      </c>
      <c r="D10" s="119">
        <v>1</v>
      </c>
      <c r="E10" s="119">
        <v>2</v>
      </c>
      <c r="F10" s="208">
        <v>0</v>
      </c>
      <c r="G10" s="208">
        <f t="shared" si="0"/>
        <v>0</v>
      </c>
      <c r="H10" s="208">
        <f t="shared" si="1"/>
        <v>0</v>
      </c>
      <c r="I10" s="208">
        <f t="shared" si="2"/>
        <v>0</v>
      </c>
      <c r="J10" s="132"/>
      <c r="K10" s="208">
        <f t="shared" si="3"/>
        <v>0</v>
      </c>
      <c r="L10" s="208">
        <v>0</v>
      </c>
      <c r="M10" s="208">
        <v>0</v>
      </c>
      <c r="N10" s="118"/>
    </row>
    <row r="11" spans="1:15" x14ac:dyDescent="0.25">
      <c r="A11" s="233" t="s">
        <v>968</v>
      </c>
      <c r="B11" s="118" t="s">
        <v>818</v>
      </c>
      <c r="C11" s="118" t="s">
        <v>791</v>
      </c>
      <c r="D11" s="119">
        <v>1</v>
      </c>
      <c r="E11" s="119">
        <v>2</v>
      </c>
      <c r="F11" s="208">
        <v>0</v>
      </c>
      <c r="G11" s="208">
        <f t="shared" si="0"/>
        <v>0</v>
      </c>
      <c r="H11" s="208">
        <f t="shared" si="1"/>
        <v>0</v>
      </c>
      <c r="I11" s="208">
        <f t="shared" si="2"/>
        <v>0</v>
      </c>
      <c r="J11" s="132"/>
      <c r="K11" s="208">
        <f t="shared" si="3"/>
        <v>0</v>
      </c>
      <c r="L11" s="208">
        <v>0</v>
      </c>
      <c r="M11" s="208">
        <v>0</v>
      </c>
      <c r="N11" s="118"/>
    </row>
    <row r="12" spans="1:15" x14ac:dyDescent="0.25">
      <c r="A12" s="233" t="s">
        <v>969</v>
      </c>
      <c r="B12" s="118" t="s">
        <v>760</v>
      </c>
      <c r="C12" s="118" t="s">
        <v>792</v>
      </c>
      <c r="D12" s="119">
        <v>1</v>
      </c>
      <c r="E12" s="119">
        <v>2</v>
      </c>
      <c r="F12" s="208">
        <v>0</v>
      </c>
      <c r="G12" s="208">
        <f t="shared" si="0"/>
        <v>0</v>
      </c>
      <c r="H12" s="208">
        <f>G12*$H$4</f>
        <v>0</v>
      </c>
      <c r="I12" s="208">
        <f t="shared" si="2"/>
        <v>0</v>
      </c>
      <c r="J12" s="132"/>
      <c r="K12" s="208">
        <f t="shared" si="3"/>
        <v>0</v>
      </c>
      <c r="L12" s="208">
        <v>0</v>
      </c>
      <c r="M12" s="208">
        <v>0</v>
      </c>
      <c r="N12" s="118"/>
    </row>
    <row r="13" spans="1:15" x14ac:dyDescent="0.25">
      <c r="A13" s="233" t="s">
        <v>970</v>
      </c>
      <c r="B13" s="118" t="s">
        <v>753</v>
      </c>
      <c r="C13" s="118" t="s">
        <v>793</v>
      </c>
      <c r="D13" s="119">
        <v>1</v>
      </c>
      <c r="E13" s="119">
        <v>2</v>
      </c>
      <c r="F13" s="208">
        <v>0</v>
      </c>
      <c r="G13" s="208">
        <f t="shared" si="0"/>
        <v>0</v>
      </c>
      <c r="H13" s="208">
        <f>G13*$H$4</f>
        <v>0</v>
      </c>
      <c r="I13" s="208">
        <f t="shared" si="2"/>
        <v>0</v>
      </c>
      <c r="J13" s="132"/>
      <c r="K13" s="208">
        <f t="shared" si="3"/>
        <v>0</v>
      </c>
      <c r="L13" s="208">
        <v>0</v>
      </c>
      <c r="M13" s="208">
        <v>0</v>
      </c>
      <c r="N13" s="118"/>
    </row>
    <row r="14" spans="1:15" x14ac:dyDescent="0.25">
      <c r="A14" s="233" t="s">
        <v>971</v>
      </c>
      <c r="B14" s="118" t="s">
        <v>756</v>
      </c>
      <c r="C14" s="118" t="s">
        <v>794</v>
      </c>
      <c r="D14" s="119">
        <v>1</v>
      </c>
      <c r="E14" s="119">
        <v>2</v>
      </c>
      <c r="F14" s="208">
        <v>0</v>
      </c>
      <c r="G14" s="208">
        <f t="shared" si="0"/>
        <v>0</v>
      </c>
      <c r="H14" s="208">
        <f t="shared" si="1"/>
        <v>0</v>
      </c>
      <c r="I14" s="208">
        <f t="shared" si="2"/>
        <v>0</v>
      </c>
      <c r="J14" s="132"/>
      <c r="K14" s="208">
        <f t="shared" si="3"/>
        <v>0</v>
      </c>
      <c r="L14" s="208">
        <v>0</v>
      </c>
      <c r="M14" s="208">
        <v>0</v>
      </c>
      <c r="N14" s="118"/>
    </row>
    <row r="15" spans="1:15" x14ac:dyDescent="0.25">
      <c r="A15" s="233" t="s">
        <v>972</v>
      </c>
      <c r="B15" s="118" t="s">
        <v>761</v>
      </c>
      <c r="C15" s="118" t="s">
        <v>795</v>
      </c>
      <c r="D15" s="119">
        <v>1</v>
      </c>
      <c r="E15" s="119">
        <v>2</v>
      </c>
      <c r="F15" s="208">
        <v>0</v>
      </c>
      <c r="G15" s="208">
        <f t="shared" si="0"/>
        <v>0</v>
      </c>
      <c r="H15" s="208">
        <f t="shared" si="1"/>
        <v>0</v>
      </c>
      <c r="I15" s="208">
        <f t="shared" si="2"/>
        <v>0</v>
      </c>
      <c r="J15" s="132"/>
      <c r="K15" s="208">
        <f t="shared" si="3"/>
        <v>0</v>
      </c>
      <c r="L15" s="208">
        <v>0</v>
      </c>
      <c r="M15" s="208">
        <v>0</v>
      </c>
      <c r="N15" s="118"/>
    </row>
    <row r="16" spans="1:15" x14ac:dyDescent="0.25">
      <c r="A16" s="233" t="s">
        <v>973</v>
      </c>
      <c r="B16" s="118" t="s">
        <v>903</v>
      </c>
      <c r="C16" s="118" t="s">
        <v>803</v>
      </c>
      <c r="D16" s="119">
        <v>1</v>
      </c>
      <c r="E16" s="119">
        <v>2</v>
      </c>
      <c r="F16" s="208">
        <v>0</v>
      </c>
      <c r="G16" s="208">
        <f t="shared" si="0"/>
        <v>0</v>
      </c>
      <c r="H16" s="208">
        <f t="shared" si="1"/>
        <v>0</v>
      </c>
      <c r="I16" s="208">
        <f t="shared" si="2"/>
        <v>0</v>
      </c>
      <c r="J16" s="132"/>
      <c r="K16" s="208">
        <f t="shared" si="3"/>
        <v>0</v>
      </c>
      <c r="L16" s="208">
        <v>0</v>
      </c>
      <c r="M16" s="208">
        <v>0</v>
      </c>
      <c r="N16" s="118"/>
    </row>
    <row r="17" spans="1:15" x14ac:dyDescent="0.25">
      <c r="A17" s="233" t="s">
        <v>974</v>
      </c>
      <c r="B17" s="118" t="s">
        <v>762</v>
      </c>
      <c r="C17" s="118" t="s">
        <v>797</v>
      </c>
      <c r="D17" s="119">
        <v>1</v>
      </c>
      <c r="E17" s="119">
        <v>2</v>
      </c>
      <c r="F17" s="208">
        <v>0</v>
      </c>
      <c r="G17" s="208">
        <f t="shared" si="0"/>
        <v>0</v>
      </c>
      <c r="H17" s="208">
        <f t="shared" si="1"/>
        <v>0</v>
      </c>
      <c r="I17" s="208">
        <f t="shared" si="2"/>
        <v>0</v>
      </c>
      <c r="J17" s="132"/>
      <c r="K17" s="208">
        <f t="shared" si="3"/>
        <v>0</v>
      </c>
      <c r="L17" s="208">
        <v>0</v>
      </c>
      <c r="M17" s="208">
        <v>0</v>
      </c>
      <c r="N17" s="118"/>
    </row>
    <row r="18" spans="1:15" x14ac:dyDescent="0.25">
      <c r="A18" s="233" t="s">
        <v>975</v>
      </c>
      <c r="B18" s="118" t="s">
        <v>763</v>
      </c>
      <c r="C18" s="118" t="s">
        <v>798</v>
      </c>
      <c r="D18" s="119">
        <v>1</v>
      </c>
      <c r="E18" s="119">
        <v>2</v>
      </c>
      <c r="F18" s="208">
        <v>0</v>
      </c>
      <c r="G18" s="208">
        <f t="shared" si="0"/>
        <v>0</v>
      </c>
      <c r="H18" s="208">
        <f t="shared" si="1"/>
        <v>0</v>
      </c>
      <c r="I18" s="208">
        <f t="shared" si="2"/>
        <v>0</v>
      </c>
      <c r="J18" s="132"/>
      <c r="K18" s="208">
        <f t="shared" si="3"/>
        <v>0</v>
      </c>
      <c r="L18" s="208">
        <v>0</v>
      </c>
      <c r="M18" s="208">
        <v>0</v>
      </c>
      <c r="N18" s="118"/>
    </row>
    <row r="19" spans="1:15" x14ac:dyDescent="0.25">
      <c r="A19" s="233" t="s">
        <v>976</v>
      </c>
      <c r="B19" s="118" t="s">
        <v>764</v>
      </c>
      <c r="C19" s="118" t="s">
        <v>798</v>
      </c>
      <c r="D19" s="119">
        <v>1</v>
      </c>
      <c r="E19" s="119">
        <v>2</v>
      </c>
      <c r="F19" s="208">
        <v>0</v>
      </c>
      <c r="G19" s="208">
        <f t="shared" si="0"/>
        <v>0</v>
      </c>
      <c r="H19" s="208">
        <f t="shared" si="1"/>
        <v>0</v>
      </c>
      <c r="I19" s="208">
        <f t="shared" si="2"/>
        <v>0</v>
      </c>
      <c r="J19" s="132"/>
      <c r="K19" s="208">
        <f t="shared" si="3"/>
        <v>0</v>
      </c>
      <c r="L19" s="208">
        <v>0</v>
      </c>
      <c r="M19" s="208">
        <v>0</v>
      </c>
      <c r="N19" s="118"/>
    </row>
    <row r="20" spans="1:15" s="229" customFormat="1" x14ac:dyDescent="0.25">
      <c r="A20" s="233" t="s">
        <v>977</v>
      </c>
      <c r="B20" s="118" t="s">
        <v>838</v>
      </c>
      <c r="C20" s="118" t="s">
        <v>811</v>
      </c>
      <c r="D20" s="119">
        <v>1</v>
      </c>
      <c r="E20" s="119">
        <v>2</v>
      </c>
      <c r="F20" s="208">
        <v>0</v>
      </c>
      <c r="G20" s="208">
        <f t="shared" si="0"/>
        <v>0</v>
      </c>
      <c r="H20" s="208">
        <f t="shared" si="1"/>
        <v>0</v>
      </c>
      <c r="I20" s="208">
        <f t="shared" si="2"/>
        <v>0</v>
      </c>
      <c r="J20" s="132"/>
      <c r="K20" s="208">
        <f t="shared" si="3"/>
        <v>0</v>
      </c>
      <c r="L20" s="208">
        <v>0</v>
      </c>
      <c r="M20" s="208">
        <v>0</v>
      </c>
      <c r="N20" s="118"/>
      <c r="O20" s="157"/>
    </row>
    <row r="21" spans="1:15" ht="15.75" thickBot="1" x14ac:dyDescent="0.3">
      <c r="J21" s="157"/>
      <c r="K21" s="157"/>
      <c r="L21" s="157"/>
      <c r="M21" s="157"/>
    </row>
    <row r="22" spans="1:15" s="180" customFormat="1" ht="24" thickBot="1" x14ac:dyDescent="0.3">
      <c r="A22" s="138"/>
      <c r="B22" s="139" t="s">
        <v>1097</v>
      </c>
      <c r="C22" s="236"/>
      <c r="D22" s="140"/>
      <c r="E22" s="140"/>
      <c r="F22" s="276"/>
      <c r="G22" s="275"/>
      <c r="H22" s="283"/>
      <c r="I22" s="152">
        <f>SUM(I6:I20)</f>
        <v>0</v>
      </c>
      <c r="J22" s="157"/>
      <c r="K22" s="157"/>
      <c r="L22" s="157"/>
      <c r="M22" s="157"/>
      <c r="N22" s="157"/>
      <c r="O22" s="157"/>
    </row>
    <row r="23" spans="1:15" ht="15.75" thickBot="1" x14ac:dyDescent="0.3">
      <c r="D23" s="157"/>
      <c r="E23" s="157"/>
      <c r="F23" s="157"/>
      <c r="G23" s="157"/>
      <c r="H23" s="157"/>
      <c r="I23" s="157"/>
      <c r="J23" s="157"/>
      <c r="K23" s="157"/>
      <c r="L23" s="157"/>
      <c r="M23" s="157"/>
    </row>
    <row r="24" spans="1:15" ht="24" thickBot="1" x14ac:dyDescent="0.3">
      <c r="B24" s="141" t="s">
        <v>1098</v>
      </c>
      <c r="D24" s="144" t="s">
        <v>1095</v>
      </c>
      <c r="E24" s="145"/>
      <c r="F24" s="145"/>
      <c r="G24" s="145"/>
      <c r="H24" s="145"/>
      <c r="I24" s="145"/>
      <c r="J24" s="146"/>
      <c r="K24" s="149">
        <f>SUM(K6:K20)</f>
        <v>0</v>
      </c>
      <c r="L24" s="148">
        <f>SUM(L6:L20)</f>
        <v>0</v>
      </c>
      <c r="M24" s="147">
        <f>SUM(M6:M20)</f>
        <v>0</v>
      </c>
    </row>
    <row r="25" spans="1:15" x14ac:dyDescent="0.25">
      <c r="F25" s="120"/>
      <c r="G25" s="120"/>
      <c r="H25" s="120"/>
      <c r="I25" s="157"/>
      <c r="J25" s="150"/>
      <c r="K25" s="153"/>
    </row>
    <row r="26" spans="1:15" ht="23.25" x14ac:dyDescent="0.25">
      <c r="F26" s="142" t="s">
        <v>1096</v>
      </c>
      <c r="G26" s="120"/>
      <c r="H26" s="120"/>
      <c r="I26" s="157"/>
      <c r="J26" s="150"/>
      <c r="K26" s="153"/>
    </row>
    <row r="27" spans="1:15" x14ac:dyDescent="0.25">
      <c r="I27" s="307"/>
      <c r="J27" s="157"/>
      <c r="K27" s="157"/>
    </row>
  </sheetData>
  <mergeCells count="1">
    <mergeCell ref="L1:M1"/>
  </mergeCells>
  <conditionalFormatting sqref="C4:D4 E5:E20">
    <cfRule type="expression" dxfId="176" priority="76">
      <formula>IF($D4=0,TRUE)</formula>
    </cfRule>
  </conditionalFormatting>
  <conditionalFormatting sqref="A5:D6 C20:D20 B7:D19 A7:A20">
    <cfRule type="expression" dxfId="175" priority="46">
      <formula>IF($D5=0,TRUE)</formula>
    </cfRule>
  </conditionalFormatting>
  <conditionalFormatting sqref="B20">
    <cfRule type="expression" dxfId="174" priority="40">
      <formula>IF($D20=0,TRUE)</formula>
    </cfRule>
  </conditionalFormatting>
  <conditionalFormatting sqref="J4">
    <cfRule type="expression" dxfId="173" priority="3">
      <formula>IF($D4=0,TRUE)</formula>
    </cfRule>
  </conditionalFormatting>
  <conditionalFormatting sqref="G4">
    <cfRule type="expression" dxfId="172" priority="1">
      <formula>IF($D4=0,TRUE)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441"/>
  <sheetViews>
    <sheetView zoomScaleNormal="100" workbookViewId="0">
      <selection activeCell="I4" sqref="I4"/>
    </sheetView>
  </sheetViews>
  <sheetFormatPr defaultColWidth="9.140625" defaultRowHeight="15" x14ac:dyDescent="0.25"/>
  <cols>
    <col min="1" max="1" width="15.7109375" style="234" customWidth="1"/>
    <col min="2" max="2" width="117.5703125" style="120" customWidth="1"/>
    <col min="3" max="3" width="33" style="121" customWidth="1"/>
    <col min="4" max="4" width="10.140625" style="122" customWidth="1"/>
    <col min="5" max="5" width="9.28515625" style="123" customWidth="1"/>
    <col min="6" max="6" width="9.7109375" style="270" bestFit="1" customWidth="1"/>
    <col min="7" max="7" width="9.7109375" style="123" customWidth="1"/>
    <col min="8" max="8" width="9.7109375" style="282" customWidth="1"/>
    <col min="9" max="9" width="14.7109375" style="123" customWidth="1"/>
    <col min="10" max="10" width="14" style="120" customWidth="1"/>
    <col min="11" max="12" width="19.5703125" style="120" bestFit="1" customWidth="1"/>
    <col min="13" max="13" width="20" style="120" bestFit="1" customWidth="1"/>
    <col min="14" max="14" width="27.28515625" style="120" customWidth="1"/>
    <col min="15" max="16384" width="9.140625" style="157"/>
  </cols>
  <sheetData>
    <row r="1" spans="1:14" x14ac:dyDescent="0.2">
      <c r="B1" s="135"/>
      <c r="C1" s="135"/>
      <c r="D1" s="285"/>
      <c r="E1" s="286"/>
      <c r="F1" s="287"/>
      <c r="G1" s="271"/>
      <c r="H1" s="277"/>
      <c r="I1" s="271"/>
      <c r="J1" s="175"/>
      <c r="K1" s="154"/>
      <c r="L1" s="424"/>
      <c r="M1" s="424"/>
    </row>
    <row r="2" spans="1:14" x14ac:dyDescent="0.25">
      <c r="E2" s="176" t="s">
        <v>487</v>
      </c>
      <c r="F2" s="308" t="s">
        <v>488</v>
      </c>
      <c r="G2" s="177" t="s">
        <v>489</v>
      </c>
      <c r="H2" s="309" t="s">
        <v>490</v>
      </c>
      <c r="I2" s="177" t="s">
        <v>491</v>
      </c>
      <c r="J2" s="284"/>
      <c r="K2" s="167"/>
      <c r="L2" s="167"/>
      <c r="M2" s="167"/>
    </row>
    <row r="3" spans="1:14" s="201" customFormat="1" ht="60" x14ac:dyDescent="0.25">
      <c r="A3" s="182" t="s">
        <v>45</v>
      </c>
      <c r="B3" s="182" t="s">
        <v>479</v>
      </c>
      <c r="C3" s="200" t="s">
        <v>777</v>
      </c>
      <c r="D3" s="181" t="s">
        <v>492</v>
      </c>
      <c r="E3" s="181" t="s">
        <v>493</v>
      </c>
      <c r="F3" s="268" t="s">
        <v>495</v>
      </c>
      <c r="G3" s="183" t="s">
        <v>496</v>
      </c>
      <c r="H3" s="278" t="s">
        <v>497</v>
      </c>
      <c r="I3" s="185" t="s">
        <v>498</v>
      </c>
      <c r="J3" s="184" t="s">
        <v>499</v>
      </c>
      <c r="K3" s="182" t="s">
        <v>500</v>
      </c>
      <c r="L3" s="182" t="s">
        <v>501</v>
      </c>
      <c r="M3" s="182" t="s">
        <v>502</v>
      </c>
      <c r="N3" s="137" t="s">
        <v>53</v>
      </c>
    </row>
    <row r="4" spans="1:14" s="168" customFormat="1" ht="23.25" x14ac:dyDescent="0.25">
      <c r="A4" s="243" t="s">
        <v>681</v>
      </c>
      <c r="B4" s="243" t="s">
        <v>810</v>
      </c>
      <c r="C4" s="244"/>
      <c r="D4" s="245"/>
      <c r="E4" s="245"/>
      <c r="F4" s="269"/>
      <c r="G4" s="304" t="s">
        <v>1099</v>
      </c>
      <c r="H4" s="311">
        <v>0</v>
      </c>
      <c r="I4" s="178"/>
      <c r="J4" s="312" t="s">
        <v>1100</v>
      </c>
      <c r="K4" s="246"/>
      <c r="L4" s="246"/>
      <c r="M4" s="246"/>
      <c r="N4" s="247"/>
    </row>
    <row r="5" spans="1:14" s="179" customFormat="1" ht="18.75" x14ac:dyDescent="0.25">
      <c r="A5" s="248" t="s">
        <v>1101</v>
      </c>
      <c r="B5" s="249" t="s">
        <v>826</v>
      </c>
      <c r="C5" s="241" t="s">
        <v>819</v>
      </c>
      <c r="D5" s="242">
        <v>1</v>
      </c>
      <c r="E5" s="230"/>
      <c r="F5" s="272"/>
      <c r="G5" s="230"/>
      <c r="H5" s="279"/>
      <c r="I5" s="230"/>
      <c r="J5" s="231"/>
      <c r="K5" s="231"/>
      <c r="L5" s="231"/>
      <c r="M5" s="231"/>
      <c r="N5" s="231"/>
    </row>
    <row r="6" spans="1:14" s="156" customFormat="1" ht="15.75" x14ac:dyDescent="0.25">
      <c r="A6" s="235" t="s">
        <v>1102</v>
      </c>
      <c r="B6" s="126" t="s">
        <v>766</v>
      </c>
      <c r="C6" s="126"/>
      <c r="D6" s="128"/>
      <c r="E6" s="128"/>
      <c r="F6" s="274"/>
      <c r="G6" s="128"/>
      <c r="H6" s="281"/>
      <c r="I6" s="319"/>
      <c r="J6" s="126"/>
      <c r="K6" s="126"/>
      <c r="L6" s="126"/>
      <c r="M6" s="126"/>
      <c r="N6" s="407"/>
    </row>
    <row r="7" spans="1:14" x14ac:dyDescent="0.25">
      <c r="A7" s="233" t="s">
        <v>1103</v>
      </c>
      <c r="B7" s="391" t="s">
        <v>2357</v>
      </c>
      <c r="C7" s="118" t="s">
        <v>884</v>
      </c>
      <c r="D7" s="119">
        <v>6</v>
      </c>
      <c r="E7" s="119">
        <v>12</v>
      </c>
      <c r="F7" s="208">
        <v>0</v>
      </c>
      <c r="G7" s="208">
        <f>F7*E7</f>
        <v>0</v>
      </c>
      <c r="H7" s="208">
        <f>G7*$H$4</f>
        <v>0</v>
      </c>
      <c r="I7" s="208">
        <f>G7+H7</f>
        <v>0</v>
      </c>
      <c r="J7" s="132"/>
      <c r="K7" s="208">
        <f>L7+M7</f>
        <v>0</v>
      </c>
      <c r="L7" s="208">
        <v>0</v>
      </c>
      <c r="M7" s="208">
        <v>0</v>
      </c>
      <c r="N7" s="118"/>
    </row>
    <row r="8" spans="1:14" x14ac:dyDescent="0.25">
      <c r="A8" s="233" t="s">
        <v>1104</v>
      </c>
      <c r="B8" s="118" t="s">
        <v>772</v>
      </c>
      <c r="C8" s="118" t="s">
        <v>778</v>
      </c>
      <c r="D8" s="119">
        <v>2</v>
      </c>
      <c r="E8" s="119">
        <v>4</v>
      </c>
      <c r="F8" s="208">
        <v>0</v>
      </c>
      <c r="G8" s="208">
        <f>F8*E8</f>
        <v>0</v>
      </c>
      <c r="H8" s="208">
        <f>G8*$H$4</f>
        <v>0</v>
      </c>
      <c r="I8" s="208">
        <f>G8+H8</f>
        <v>0</v>
      </c>
      <c r="J8" s="132"/>
      <c r="K8" s="208">
        <f>L8+M8</f>
        <v>0</v>
      </c>
      <c r="L8" s="208">
        <v>0</v>
      </c>
      <c r="M8" s="208">
        <v>0</v>
      </c>
      <c r="N8" s="118"/>
    </row>
    <row r="9" spans="1:14" s="156" customFormat="1" ht="15.75" x14ac:dyDescent="0.25">
      <c r="A9" s="235" t="s">
        <v>1105</v>
      </c>
      <c r="B9" s="126" t="s">
        <v>836</v>
      </c>
      <c r="C9" s="126"/>
      <c r="D9" s="289" t="s">
        <v>893</v>
      </c>
      <c r="E9" s="128"/>
      <c r="F9" s="274"/>
      <c r="G9" s="128"/>
      <c r="H9" s="281"/>
      <c r="I9" s="319"/>
      <c r="J9" s="126"/>
      <c r="K9" s="126"/>
      <c r="L9" s="126"/>
      <c r="M9" s="126"/>
      <c r="N9" s="407"/>
    </row>
    <row r="10" spans="1:14" x14ac:dyDescent="0.25">
      <c r="A10" s="233" t="s">
        <v>1106</v>
      </c>
      <c r="B10" s="129" t="s">
        <v>944</v>
      </c>
      <c r="C10" s="129" t="s">
        <v>779</v>
      </c>
      <c r="D10" s="130">
        <v>1</v>
      </c>
      <c r="E10" s="130">
        <v>1</v>
      </c>
      <c r="F10" s="208">
        <v>0</v>
      </c>
      <c r="G10" s="208">
        <f t="shared" ref="G10:G16" si="0">F10*E10</f>
        <v>0</v>
      </c>
      <c r="H10" s="208">
        <f t="shared" ref="H10:H16" si="1">G10*$H$4</f>
        <v>0</v>
      </c>
      <c r="I10" s="208">
        <f t="shared" ref="I10:I16" si="2">G10+H10</f>
        <v>0</v>
      </c>
      <c r="J10" s="132"/>
      <c r="K10" s="208">
        <f t="shared" ref="K10:K16" si="3">L10+M10</f>
        <v>0</v>
      </c>
      <c r="L10" s="208">
        <v>0</v>
      </c>
      <c r="M10" s="208">
        <v>0</v>
      </c>
      <c r="N10" s="118"/>
    </row>
    <row r="11" spans="1:14" x14ac:dyDescent="0.25">
      <c r="A11" s="233" t="s">
        <v>1107</v>
      </c>
      <c r="B11" s="129" t="s">
        <v>945</v>
      </c>
      <c r="C11" s="129" t="s">
        <v>780</v>
      </c>
      <c r="D11" s="130">
        <v>1</v>
      </c>
      <c r="E11" s="130">
        <v>1</v>
      </c>
      <c r="F11" s="208">
        <v>0</v>
      </c>
      <c r="G11" s="208">
        <f t="shared" si="0"/>
        <v>0</v>
      </c>
      <c r="H11" s="208">
        <f t="shared" si="1"/>
        <v>0</v>
      </c>
      <c r="I11" s="208">
        <f t="shared" si="2"/>
        <v>0</v>
      </c>
      <c r="J11" s="132"/>
      <c r="K11" s="208">
        <f t="shared" si="3"/>
        <v>0</v>
      </c>
      <c r="L11" s="208">
        <v>0</v>
      </c>
      <c r="M11" s="208">
        <v>0</v>
      </c>
      <c r="N11" s="118"/>
    </row>
    <row r="12" spans="1:14" x14ac:dyDescent="0.25">
      <c r="A12" s="233" t="s">
        <v>1108</v>
      </c>
      <c r="B12" s="129" t="s">
        <v>946</v>
      </c>
      <c r="C12" s="129" t="s">
        <v>781</v>
      </c>
      <c r="D12" s="130">
        <v>1</v>
      </c>
      <c r="E12" s="130">
        <v>1</v>
      </c>
      <c r="F12" s="208">
        <v>0</v>
      </c>
      <c r="G12" s="208">
        <f t="shared" si="0"/>
        <v>0</v>
      </c>
      <c r="H12" s="208">
        <f t="shared" si="1"/>
        <v>0</v>
      </c>
      <c r="I12" s="208">
        <f t="shared" si="2"/>
        <v>0</v>
      </c>
      <c r="J12" s="132"/>
      <c r="K12" s="208">
        <f t="shared" si="3"/>
        <v>0</v>
      </c>
      <c r="L12" s="208">
        <v>0</v>
      </c>
      <c r="M12" s="208">
        <v>0</v>
      </c>
      <c r="N12" s="118"/>
    </row>
    <row r="13" spans="1:14" x14ac:dyDescent="0.25">
      <c r="A13" s="233" t="s">
        <v>1109</v>
      </c>
      <c r="B13" s="129" t="s">
        <v>947</v>
      </c>
      <c r="C13" s="129" t="s">
        <v>782</v>
      </c>
      <c r="D13" s="130">
        <v>1</v>
      </c>
      <c r="E13" s="130">
        <v>1</v>
      </c>
      <c r="F13" s="208">
        <v>0</v>
      </c>
      <c r="G13" s="208">
        <f t="shared" si="0"/>
        <v>0</v>
      </c>
      <c r="H13" s="208">
        <f t="shared" si="1"/>
        <v>0</v>
      </c>
      <c r="I13" s="208">
        <f t="shared" si="2"/>
        <v>0</v>
      </c>
      <c r="J13" s="132"/>
      <c r="K13" s="208">
        <f t="shared" si="3"/>
        <v>0</v>
      </c>
      <c r="L13" s="208">
        <v>0</v>
      </c>
      <c r="M13" s="208">
        <v>0</v>
      </c>
      <c r="N13" s="118"/>
    </row>
    <row r="14" spans="1:14" x14ac:dyDescent="0.25">
      <c r="A14" s="233" t="s">
        <v>1110</v>
      </c>
      <c r="B14" s="129" t="s">
        <v>948</v>
      </c>
      <c r="C14" s="129" t="s">
        <v>783</v>
      </c>
      <c r="D14" s="130">
        <v>1</v>
      </c>
      <c r="E14" s="130">
        <v>1</v>
      </c>
      <c r="F14" s="208">
        <v>0</v>
      </c>
      <c r="G14" s="208">
        <f t="shared" si="0"/>
        <v>0</v>
      </c>
      <c r="H14" s="208">
        <f t="shared" si="1"/>
        <v>0</v>
      </c>
      <c r="I14" s="208">
        <f t="shared" si="2"/>
        <v>0</v>
      </c>
      <c r="J14" s="132"/>
      <c r="K14" s="208">
        <f t="shared" si="3"/>
        <v>0</v>
      </c>
      <c r="L14" s="208">
        <v>0</v>
      </c>
      <c r="M14" s="208">
        <v>0</v>
      </c>
      <c r="N14" s="118"/>
    </row>
    <row r="15" spans="1:14" x14ac:dyDescent="0.25">
      <c r="A15" s="233" t="s">
        <v>1111</v>
      </c>
      <c r="B15" s="129" t="s">
        <v>949</v>
      </c>
      <c r="C15" s="129" t="s">
        <v>784</v>
      </c>
      <c r="D15" s="130">
        <v>1</v>
      </c>
      <c r="E15" s="130">
        <v>1</v>
      </c>
      <c r="F15" s="208">
        <v>0</v>
      </c>
      <c r="G15" s="208">
        <f t="shared" si="0"/>
        <v>0</v>
      </c>
      <c r="H15" s="208">
        <f t="shared" si="1"/>
        <v>0</v>
      </c>
      <c r="I15" s="208">
        <f t="shared" si="2"/>
        <v>0</v>
      </c>
      <c r="J15" s="132"/>
      <c r="K15" s="208">
        <f t="shared" si="3"/>
        <v>0</v>
      </c>
      <c r="L15" s="208">
        <v>0</v>
      </c>
      <c r="M15" s="208">
        <v>0</v>
      </c>
      <c r="N15" s="118"/>
    </row>
    <row r="16" spans="1:14" x14ac:dyDescent="0.25">
      <c r="A16" s="233" t="s">
        <v>1112</v>
      </c>
      <c r="B16" s="129" t="s">
        <v>950</v>
      </c>
      <c r="C16" s="129" t="s">
        <v>785</v>
      </c>
      <c r="D16" s="130">
        <v>1</v>
      </c>
      <c r="E16" s="130">
        <v>1</v>
      </c>
      <c r="F16" s="208">
        <v>0</v>
      </c>
      <c r="G16" s="208">
        <f t="shared" si="0"/>
        <v>0</v>
      </c>
      <c r="H16" s="208">
        <f t="shared" si="1"/>
        <v>0</v>
      </c>
      <c r="I16" s="208">
        <f t="shared" si="2"/>
        <v>0</v>
      </c>
      <c r="J16" s="132"/>
      <c r="K16" s="208">
        <f t="shared" si="3"/>
        <v>0</v>
      </c>
      <c r="L16" s="208">
        <v>0</v>
      </c>
      <c r="M16" s="208">
        <v>0</v>
      </c>
      <c r="N16" s="118"/>
    </row>
    <row r="17" spans="1:14" s="156" customFormat="1" ht="15.75" x14ac:dyDescent="0.25">
      <c r="A17" s="235" t="s">
        <v>1113</v>
      </c>
      <c r="B17" s="126" t="s">
        <v>840</v>
      </c>
      <c r="C17" s="126"/>
      <c r="D17" s="289" t="s">
        <v>893</v>
      </c>
      <c r="E17" s="128"/>
      <c r="F17" s="274"/>
      <c r="G17" s="128"/>
      <c r="H17" s="281"/>
      <c r="I17" s="319"/>
      <c r="J17" s="126"/>
      <c r="K17" s="126"/>
      <c r="L17" s="126"/>
      <c r="M17" s="126"/>
      <c r="N17" s="407"/>
    </row>
    <row r="18" spans="1:14" x14ac:dyDescent="0.25">
      <c r="A18" s="314" t="s">
        <v>1114</v>
      </c>
      <c r="B18" s="232" t="s">
        <v>825</v>
      </c>
      <c r="C18" s="118" t="s">
        <v>799</v>
      </c>
      <c r="D18" s="119" t="s">
        <v>812</v>
      </c>
      <c r="E18" s="119">
        <v>1</v>
      </c>
      <c r="F18" s="208">
        <v>0</v>
      </c>
      <c r="G18" s="208">
        <f t="shared" ref="G18:G23" si="4">F18*E18</f>
        <v>0</v>
      </c>
      <c r="H18" s="208">
        <f t="shared" ref="H18:H23" si="5">G18*$H$4</f>
        <v>0</v>
      </c>
      <c r="I18" s="208">
        <f t="shared" ref="I18:I23" si="6">G18+H18</f>
        <v>0</v>
      </c>
      <c r="J18" s="132"/>
      <c r="K18" s="208">
        <f t="shared" ref="K18:K23" si="7">L18+M18</f>
        <v>0</v>
      </c>
      <c r="L18" s="208">
        <v>0</v>
      </c>
      <c r="M18" s="208">
        <v>0</v>
      </c>
      <c r="N18" s="118"/>
    </row>
    <row r="19" spans="1:14" x14ac:dyDescent="0.25">
      <c r="A19" s="314" t="s">
        <v>1115</v>
      </c>
      <c r="B19" s="232" t="s">
        <v>822</v>
      </c>
      <c r="C19" s="118" t="s">
        <v>799</v>
      </c>
      <c r="D19" s="119" t="s">
        <v>812</v>
      </c>
      <c r="E19" s="119">
        <v>1</v>
      </c>
      <c r="F19" s="208">
        <v>0</v>
      </c>
      <c r="G19" s="208">
        <f t="shared" si="4"/>
        <v>0</v>
      </c>
      <c r="H19" s="208">
        <f t="shared" si="5"/>
        <v>0</v>
      </c>
      <c r="I19" s="208">
        <f t="shared" si="6"/>
        <v>0</v>
      </c>
      <c r="J19" s="132"/>
      <c r="K19" s="208">
        <f t="shared" si="7"/>
        <v>0</v>
      </c>
      <c r="L19" s="208">
        <v>0</v>
      </c>
      <c r="M19" s="208">
        <v>0</v>
      </c>
      <c r="N19" s="118"/>
    </row>
    <row r="20" spans="1:14" x14ac:dyDescent="0.25">
      <c r="A20" s="314" t="s">
        <v>1116</v>
      </c>
      <c r="B20" s="232" t="s">
        <v>823</v>
      </c>
      <c r="C20" s="118" t="s">
        <v>800</v>
      </c>
      <c r="D20" s="119" t="s">
        <v>812</v>
      </c>
      <c r="E20" s="119">
        <v>1</v>
      </c>
      <c r="F20" s="208">
        <v>0</v>
      </c>
      <c r="G20" s="208">
        <f t="shared" si="4"/>
        <v>0</v>
      </c>
      <c r="H20" s="208">
        <f t="shared" si="5"/>
        <v>0</v>
      </c>
      <c r="I20" s="208">
        <f t="shared" si="6"/>
        <v>0</v>
      </c>
      <c r="J20" s="132"/>
      <c r="K20" s="208">
        <f t="shared" si="7"/>
        <v>0</v>
      </c>
      <c r="L20" s="208">
        <v>0</v>
      </c>
      <c r="M20" s="208">
        <v>0</v>
      </c>
      <c r="N20" s="118"/>
    </row>
    <row r="21" spans="1:14" x14ac:dyDescent="0.25">
      <c r="A21" s="314" t="s">
        <v>1117</v>
      </c>
      <c r="B21" s="232" t="s">
        <v>824</v>
      </c>
      <c r="C21" s="118" t="s">
        <v>801</v>
      </c>
      <c r="D21" s="119" t="s">
        <v>812</v>
      </c>
      <c r="E21" s="119">
        <v>1</v>
      </c>
      <c r="F21" s="208">
        <v>0</v>
      </c>
      <c r="G21" s="208">
        <f t="shared" si="4"/>
        <v>0</v>
      </c>
      <c r="H21" s="208">
        <f t="shared" si="5"/>
        <v>0</v>
      </c>
      <c r="I21" s="208">
        <f t="shared" si="6"/>
        <v>0</v>
      </c>
      <c r="J21" s="132"/>
      <c r="K21" s="208">
        <f t="shared" si="7"/>
        <v>0</v>
      </c>
      <c r="L21" s="208">
        <v>0</v>
      </c>
      <c r="M21" s="208">
        <v>0</v>
      </c>
      <c r="N21" s="118"/>
    </row>
    <row r="22" spans="1:14" x14ac:dyDescent="0.25">
      <c r="A22" s="314" t="s">
        <v>1118</v>
      </c>
      <c r="B22" s="118" t="s">
        <v>841</v>
      </c>
      <c r="C22" s="118" t="s">
        <v>811</v>
      </c>
      <c r="D22" s="119" t="s">
        <v>812</v>
      </c>
      <c r="E22" s="119">
        <v>1</v>
      </c>
      <c r="F22" s="208">
        <v>0</v>
      </c>
      <c r="G22" s="208">
        <f t="shared" si="4"/>
        <v>0</v>
      </c>
      <c r="H22" s="208">
        <f t="shared" si="5"/>
        <v>0</v>
      </c>
      <c r="I22" s="208">
        <f t="shared" si="6"/>
        <v>0</v>
      </c>
      <c r="J22" s="132"/>
      <c r="K22" s="208">
        <f t="shared" si="7"/>
        <v>0</v>
      </c>
      <c r="L22" s="208">
        <v>0</v>
      </c>
      <c r="M22" s="208">
        <v>0</v>
      </c>
      <c r="N22" s="118"/>
    </row>
    <row r="23" spans="1:14" s="229" customFormat="1" x14ac:dyDescent="0.25">
      <c r="A23" s="314" t="s">
        <v>1119</v>
      </c>
      <c r="B23" s="118" t="s">
        <v>842</v>
      </c>
      <c r="C23" s="118" t="s">
        <v>811</v>
      </c>
      <c r="D23" s="119" t="s">
        <v>812</v>
      </c>
      <c r="E23" s="119">
        <v>1</v>
      </c>
      <c r="F23" s="208">
        <v>0</v>
      </c>
      <c r="G23" s="208">
        <f t="shared" si="4"/>
        <v>0</v>
      </c>
      <c r="H23" s="208">
        <f t="shared" si="5"/>
        <v>0</v>
      </c>
      <c r="I23" s="208">
        <f t="shared" si="6"/>
        <v>0</v>
      </c>
      <c r="J23" s="132"/>
      <c r="K23" s="208">
        <f t="shared" si="7"/>
        <v>0</v>
      </c>
      <c r="L23" s="208">
        <v>0</v>
      </c>
      <c r="M23" s="208">
        <v>0</v>
      </c>
      <c r="N23" s="118"/>
    </row>
    <row r="24" spans="1:14" s="156" customFormat="1" ht="15.75" x14ac:dyDescent="0.25">
      <c r="A24" s="235" t="s">
        <v>1120</v>
      </c>
      <c r="B24" s="126" t="s">
        <v>837</v>
      </c>
      <c r="C24" s="126"/>
      <c r="D24" s="289" t="s">
        <v>893</v>
      </c>
      <c r="E24" s="128"/>
      <c r="F24" s="274"/>
      <c r="G24" s="128"/>
      <c r="H24" s="281"/>
      <c r="I24" s="319"/>
      <c r="J24" s="126"/>
      <c r="K24" s="126"/>
      <c r="L24" s="126"/>
      <c r="M24" s="126"/>
      <c r="N24" s="407"/>
    </row>
    <row r="25" spans="1:14" x14ac:dyDescent="0.25">
      <c r="A25" s="314" t="s">
        <v>1121</v>
      </c>
      <c r="B25" s="232" t="s">
        <v>827</v>
      </c>
      <c r="C25" s="118" t="s">
        <v>811</v>
      </c>
      <c r="D25" s="119" t="s">
        <v>812</v>
      </c>
      <c r="E25" s="119">
        <v>1</v>
      </c>
      <c r="F25" s="208">
        <v>0</v>
      </c>
      <c r="G25" s="208">
        <f>F25*E25</f>
        <v>0</v>
      </c>
      <c r="H25" s="208">
        <f>G25*$H$4</f>
        <v>0</v>
      </c>
      <c r="I25" s="208">
        <f>G25+H25</f>
        <v>0</v>
      </c>
      <c r="J25" s="132"/>
      <c r="K25" s="208">
        <f>L25+M25</f>
        <v>0</v>
      </c>
      <c r="L25" s="208">
        <v>0</v>
      </c>
      <c r="M25" s="208">
        <v>0</v>
      </c>
      <c r="N25" s="118"/>
    </row>
    <row r="26" spans="1:14" s="179" customFormat="1" ht="18.75" x14ac:dyDescent="0.25">
      <c r="A26" s="239" t="s">
        <v>1122</v>
      </c>
      <c r="B26" s="240" t="str">
        <f>'# Batch Composition'!B4</f>
        <v>Access Node (AN)</v>
      </c>
      <c r="C26" s="237" t="s">
        <v>820</v>
      </c>
      <c r="D26" s="238">
        <v>2</v>
      </c>
      <c r="E26" s="124"/>
      <c r="F26" s="273"/>
      <c r="G26" s="124"/>
      <c r="H26" s="280"/>
      <c r="I26" s="124"/>
      <c r="J26" s="125"/>
      <c r="K26" s="125"/>
      <c r="L26" s="125"/>
      <c r="M26" s="125"/>
      <c r="N26" s="408"/>
    </row>
    <row r="27" spans="1:14" s="156" customFormat="1" ht="15.75" x14ac:dyDescent="0.25">
      <c r="A27" s="235" t="s">
        <v>1123</v>
      </c>
      <c r="B27" s="126" t="s">
        <v>757</v>
      </c>
      <c r="C27" s="127"/>
      <c r="D27" s="288" t="s">
        <v>893</v>
      </c>
      <c r="E27" s="128"/>
      <c r="F27" s="274"/>
      <c r="G27" s="128"/>
      <c r="H27" s="281"/>
      <c r="I27" s="319"/>
      <c r="J27" s="126"/>
      <c r="K27" s="126"/>
      <c r="L27" s="126"/>
      <c r="M27" s="126"/>
      <c r="N27" s="407"/>
    </row>
    <row r="28" spans="1:14" x14ac:dyDescent="0.25">
      <c r="A28" s="233" t="s">
        <v>1124</v>
      </c>
      <c r="B28" s="118" t="s">
        <v>522</v>
      </c>
      <c r="C28" s="118" t="s">
        <v>787</v>
      </c>
      <c r="D28" s="119">
        <v>1</v>
      </c>
      <c r="E28" s="119">
        <v>2</v>
      </c>
      <c r="F28" s="208">
        <v>0</v>
      </c>
      <c r="G28" s="208">
        <f t="shared" ref="G28:G41" si="8">F28*E28</f>
        <v>0</v>
      </c>
      <c r="H28" s="208">
        <f t="shared" ref="H28:H41" si="9">G28*$H$4</f>
        <v>0</v>
      </c>
      <c r="I28" s="208">
        <f t="shared" ref="I28:I41" si="10">G28+H28</f>
        <v>0</v>
      </c>
      <c r="J28" s="132"/>
      <c r="K28" s="208">
        <f t="shared" ref="K28:K41" si="11">L28+M28</f>
        <v>0</v>
      </c>
      <c r="L28" s="208">
        <v>0</v>
      </c>
      <c r="M28" s="208">
        <v>0</v>
      </c>
      <c r="N28" s="118"/>
    </row>
    <row r="29" spans="1:14" x14ac:dyDescent="0.25">
      <c r="A29" s="233" t="s">
        <v>1125</v>
      </c>
      <c r="B29" s="157" t="s">
        <v>933</v>
      </c>
      <c r="C29" s="118" t="s">
        <v>902</v>
      </c>
      <c r="D29" s="119">
        <v>1</v>
      </c>
      <c r="E29" s="119">
        <v>2</v>
      </c>
      <c r="F29" s="208">
        <v>0</v>
      </c>
      <c r="G29" s="208">
        <f t="shared" si="8"/>
        <v>0</v>
      </c>
      <c r="H29" s="208">
        <f t="shared" si="9"/>
        <v>0</v>
      </c>
      <c r="I29" s="208">
        <f t="shared" si="10"/>
        <v>0</v>
      </c>
      <c r="J29" s="132"/>
      <c r="K29" s="208">
        <f t="shared" si="11"/>
        <v>0</v>
      </c>
      <c r="L29" s="208">
        <v>0</v>
      </c>
      <c r="M29" s="208">
        <v>0</v>
      </c>
      <c r="N29" s="118"/>
    </row>
    <row r="30" spans="1:14" x14ac:dyDescent="0.25">
      <c r="A30" s="233" t="s">
        <v>1126</v>
      </c>
      <c r="B30" s="118" t="s">
        <v>754</v>
      </c>
      <c r="C30" s="118" t="s">
        <v>788</v>
      </c>
      <c r="D30" s="119">
        <v>1</v>
      </c>
      <c r="E30" s="119">
        <v>2</v>
      </c>
      <c r="F30" s="208">
        <v>0</v>
      </c>
      <c r="G30" s="208">
        <f t="shared" si="8"/>
        <v>0</v>
      </c>
      <c r="H30" s="208">
        <f t="shared" si="9"/>
        <v>0</v>
      </c>
      <c r="I30" s="208">
        <f t="shared" si="10"/>
        <v>0</v>
      </c>
      <c r="J30" s="132"/>
      <c r="K30" s="208">
        <f t="shared" si="11"/>
        <v>0</v>
      </c>
      <c r="L30" s="208">
        <v>0</v>
      </c>
      <c r="M30" s="208">
        <v>0</v>
      </c>
      <c r="N30" s="118"/>
    </row>
    <row r="31" spans="1:14" x14ac:dyDescent="0.25">
      <c r="A31" s="233" t="s">
        <v>1127</v>
      </c>
      <c r="B31" s="118" t="s">
        <v>758</v>
      </c>
      <c r="C31" s="118" t="s">
        <v>789</v>
      </c>
      <c r="D31" s="119">
        <v>1</v>
      </c>
      <c r="E31" s="119">
        <v>2</v>
      </c>
      <c r="F31" s="208">
        <v>0</v>
      </c>
      <c r="G31" s="208">
        <f t="shared" si="8"/>
        <v>0</v>
      </c>
      <c r="H31" s="208">
        <f t="shared" si="9"/>
        <v>0</v>
      </c>
      <c r="I31" s="208">
        <f t="shared" si="10"/>
        <v>0</v>
      </c>
      <c r="J31" s="132"/>
      <c r="K31" s="208">
        <f t="shared" si="11"/>
        <v>0</v>
      </c>
      <c r="L31" s="208">
        <v>0</v>
      </c>
      <c r="M31" s="208">
        <v>0</v>
      </c>
      <c r="N31" s="118"/>
    </row>
    <row r="32" spans="1:14" x14ac:dyDescent="0.25">
      <c r="A32" s="233" t="s">
        <v>1128</v>
      </c>
      <c r="B32" s="118" t="s">
        <v>759</v>
      </c>
      <c r="C32" s="118" t="s">
        <v>790</v>
      </c>
      <c r="D32" s="119">
        <v>1</v>
      </c>
      <c r="E32" s="119">
        <v>2</v>
      </c>
      <c r="F32" s="208">
        <v>0</v>
      </c>
      <c r="G32" s="208">
        <f t="shared" si="8"/>
        <v>0</v>
      </c>
      <c r="H32" s="208">
        <f t="shared" si="9"/>
        <v>0</v>
      </c>
      <c r="I32" s="208">
        <f t="shared" si="10"/>
        <v>0</v>
      </c>
      <c r="J32" s="132"/>
      <c r="K32" s="208">
        <f t="shared" si="11"/>
        <v>0</v>
      </c>
      <c r="L32" s="208">
        <v>0</v>
      </c>
      <c r="M32" s="208">
        <v>0</v>
      </c>
      <c r="N32" s="118"/>
    </row>
    <row r="33" spans="1:14" x14ac:dyDescent="0.25">
      <c r="A33" s="233" t="s">
        <v>1129</v>
      </c>
      <c r="B33" s="118" t="s">
        <v>818</v>
      </c>
      <c r="C33" s="118" t="s">
        <v>791</v>
      </c>
      <c r="D33" s="119">
        <v>1</v>
      </c>
      <c r="E33" s="119">
        <v>2</v>
      </c>
      <c r="F33" s="208">
        <v>0</v>
      </c>
      <c r="G33" s="208">
        <f t="shared" si="8"/>
        <v>0</v>
      </c>
      <c r="H33" s="208">
        <f t="shared" si="9"/>
        <v>0</v>
      </c>
      <c r="I33" s="208">
        <f t="shared" si="10"/>
        <v>0</v>
      </c>
      <c r="J33" s="132"/>
      <c r="K33" s="208">
        <f t="shared" si="11"/>
        <v>0</v>
      </c>
      <c r="L33" s="208">
        <v>0</v>
      </c>
      <c r="M33" s="208">
        <v>0</v>
      </c>
      <c r="N33" s="118"/>
    </row>
    <row r="34" spans="1:14" x14ac:dyDescent="0.25">
      <c r="A34" s="233" t="s">
        <v>1130</v>
      </c>
      <c r="B34" s="118" t="s">
        <v>760</v>
      </c>
      <c r="C34" s="118" t="s">
        <v>792</v>
      </c>
      <c r="D34" s="119">
        <v>1</v>
      </c>
      <c r="E34" s="119">
        <v>2</v>
      </c>
      <c r="F34" s="208">
        <v>0</v>
      </c>
      <c r="G34" s="208">
        <f t="shared" si="8"/>
        <v>0</v>
      </c>
      <c r="H34" s="208">
        <f t="shared" si="9"/>
        <v>0</v>
      </c>
      <c r="I34" s="208">
        <f t="shared" si="10"/>
        <v>0</v>
      </c>
      <c r="J34" s="132"/>
      <c r="K34" s="208">
        <f t="shared" si="11"/>
        <v>0</v>
      </c>
      <c r="L34" s="208">
        <v>0</v>
      </c>
      <c r="M34" s="208">
        <v>0</v>
      </c>
      <c r="N34" s="118"/>
    </row>
    <row r="35" spans="1:14" x14ac:dyDescent="0.25">
      <c r="A35" s="233" t="s">
        <v>1131</v>
      </c>
      <c r="B35" s="118" t="s">
        <v>753</v>
      </c>
      <c r="C35" s="118" t="s">
        <v>793</v>
      </c>
      <c r="D35" s="119">
        <v>1</v>
      </c>
      <c r="E35" s="119">
        <v>2</v>
      </c>
      <c r="F35" s="208">
        <v>0</v>
      </c>
      <c r="G35" s="208">
        <f t="shared" si="8"/>
        <v>0</v>
      </c>
      <c r="H35" s="208">
        <f t="shared" si="9"/>
        <v>0</v>
      </c>
      <c r="I35" s="208">
        <f t="shared" si="10"/>
        <v>0</v>
      </c>
      <c r="J35" s="132"/>
      <c r="K35" s="208">
        <f t="shared" si="11"/>
        <v>0</v>
      </c>
      <c r="L35" s="208">
        <v>0</v>
      </c>
      <c r="M35" s="208">
        <v>0</v>
      </c>
      <c r="N35" s="118"/>
    </row>
    <row r="36" spans="1:14" x14ac:dyDescent="0.25">
      <c r="A36" s="233" t="s">
        <v>1132</v>
      </c>
      <c r="B36" s="118" t="s">
        <v>756</v>
      </c>
      <c r="C36" s="118" t="s">
        <v>794</v>
      </c>
      <c r="D36" s="119">
        <v>1</v>
      </c>
      <c r="E36" s="119">
        <v>2</v>
      </c>
      <c r="F36" s="208">
        <v>0</v>
      </c>
      <c r="G36" s="208">
        <f t="shared" si="8"/>
        <v>0</v>
      </c>
      <c r="H36" s="208">
        <f t="shared" si="9"/>
        <v>0</v>
      </c>
      <c r="I36" s="208">
        <f t="shared" si="10"/>
        <v>0</v>
      </c>
      <c r="J36" s="132"/>
      <c r="K36" s="208">
        <f t="shared" si="11"/>
        <v>0</v>
      </c>
      <c r="L36" s="208">
        <v>0</v>
      </c>
      <c r="M36" s="208">
        <v>0</v>
      </c>
      <c r="N36" s="118"/>
    </row>
    <row r="37" spans="1:14" x14ac:dyDescent="0.25">
      <c r="A37" s="233" t="s">
        <v>1133</v>
      </c>
      <c r="B37" s="118" t="s">
        <v>761</v>
      </c>
      <c r="C37" s="118" t="s">
        <v>795</v>
      </c>
      <c r="D37" s="119">
        <v>1</v>
      </c>
      <c r="E37" s="119">
        <v>2</v>
      </c>
      <c r="F37" s="208">
        <v>0</v>
      </c>
      <c r="G37" s="208">
        <f t="shared" si="8"/>
        <v>0</v>
      </c>
      <c r="H37" s="208">
        <f t="shared" si="9"/>
        <v>0</v>
      </c>
      <c r="I37" s="208">
        <f t="shared" si="10"/>
        <v>0</v>
      </c>
      <c r="J37" s="132"/>
      <c r="K37" s="208">
        <f t="shared" si="11"/>
        <v>0</v>
      </c>
      <c r="L37" s="208">
        <v>0</v>
      </c>
      <c r="M37" s="208">
        <v>0</v>
      </c>
      <c r="N37" s="118"/>
    </row>
    <row r="38" spans="1:14" x14ac:dyDescent="0.25">
      <c r="A38" s="233" t="s">
        <v>1134</v>
      </c>
      <c r="B38" s="118" t="s">
        <v>903</v>
      </c>
      <c r="C38" s="118" t="s">
        <v>803</v>
      </c>
      <c r="D38" s="119">
        <v>1</v>
      </c>
      <c r="E38" s="119">
        <v>2</v>
      </c>
      <c r="F38" s="208">
        <v>0</v>
      </c>
      <c r="G38" s="208">
        <f t="shared" si="8"/>
        <v>0</v>
      </c>
      <c r="H38" s="208">
        <f t="shared" si="9"/>
        <v>0</v>
      </c>
      <c r="I38" s="208">
        <f t="shared" si="10"/>
        <v>0</v>
      </c>
      <c r="J38" s="132"/>
      <c r="K38" s="208">
        <f t="shared" si="11"/>
        <v>0</v>
      </c>
      <c r="L38" s="208">
        <v>0</v>
      </c>
      <c r="M38" s="208">
        <v>0</v>
      </c>
      <c r="N38" s="118"/>
    </row>
    <row r="39" spans="1:14" x14ac:dyDescent="0.25">
      <c r="A39" s="233" t="s">
        <v>1135</v>
      </c>
      <c r="B39" s="118" t="s">
        <v>762</v>
      </c>
      <c r="C39" s="118" t="s">
        <v>797</v>
      </c>
      <c r="D39" s="119">
        <v>1</v>
      </c>
      <c r="E39" s="119">
        <v>2</v>
      </c>
      <c r="F39" s="208">
        <v>0</v>
      </c>
      <c r="G39" s="208">
        <f t="shared" si="8"/>
        <v>0</v>
      </c>
      <c r="H39" s="208">
        <f t="shared" si="9"/>
        <v>0</v>
      </c>
      <c r="I39" s="208">
        <f t="shared" si="10"/>
        <v>0</v>
      </c>
      <c r="J39" s="132"/>
      <c r="K39" s="208">
        <f t="shared" si="11"/>
        <v>0</v>
      </c>
      <c r="L39" s="208">
        <v>0</v>
      </c>
      <c r="M39" s="208">
        <v>0</v>
      </c>
      <c r="N39" s="118"/>
    </row>
    <row r="40" spans="1:14" x14ac:dyDescent="0.25">
      <c r="A40" s="233" t="s">
        <v>1136</v>
      </c>
      <c r="B40" s="118" t="s">
        <v>763</v>
      </c>
      <c r="C40" s="118" t="s">
        <v>798</v>
      </c>
      <c r="D40" s="119">
        <v>2</v>
      </c>
      <c r="E40" s="119">
        <v>4</v>
      </c>
      <c r="F40" s="208">
        <v>0</v>
      </c>
      <c r="G40" s="208">
        <f t="shared" si="8"/>
        <v>0</v>
      </c>
      <c r="H40" s="208">
        <f t="shared" si="9"/>
        <v>0</v>
      </c>
      <c r="I40" s="208">
        <f t="shared" si="10"/>
        <v>0</v>
      </c>
      <c r="J40" s="132"/>
      <c r="K40" s="208">
        <f t="shared" si="11"/>
        <v>0</v>
      </c>
      <c r="L40" s="208">
        <v>0</v>
      </c>
      <c r="M40" s="208">
        <v>0</v>
      </c>
      <c r="N40" s="118"/>
    </row>
    <row r="41" spans="1:14" x14ac:dyDescent="0.25">
      <c r="A41" s="233" t="s">
        <v>1137</v>
      </c>
      <c r="B41" s="118" t="s">
        <v>764</v>
      </c>
      <c r="C41" s="118" t="s">
        <v>798</v>
      </c>
      <c r="D41" s="119">
        <v>1</v>
      </c>
      <c r="E41" s="119">
        <v>2</v>
      </c>
      <c r="F41" s="208">
        <v>0</v>
      </c>
      <c r="G41" s="208">
        <f t="shared" si="8"/>
        <v>0</v>
      </c>
      <c r="H41" s="208">
        <f t="shared" si="9"/>
        <v>0</v>
      </c>
      <c r="I41" s="208">
        <f t="shared" si="10"/>
        <v>0</v>
      </c>
      <c r="J41" s="132"/>
      <c r="K41" s="208">
        <f t="shared" si="11"/>
        <v>0</v>
      </c>
      <c r="L41" s="208">
        <v>0</v>
      </c>
      <c r="M41" s="208">
        <v>0</v>
      </c>
      <c r="N41" s="118"/>
    </row>
    <row r="42" spans="1:14" s="229" customFormat="1" x14ac:dyDescent="0.25">
      <c r="A42" s="233" t="s">
        <v>1138</v>
      </c>
      <c r="B42" s="118" t="s">
        <v>843</v>
      </c>
      <c r="C42" s="118" t="s">
        <v>811</v>
      </c>
      <c r="D42" s="119">
        <v>1</v>
      </c>
      <c r="E42" s="119">
        <v>2</v>
      </c>
      <c r="F42" s="208">
        <v>0</v>
      </c>
      <c r="G42" s="208">
        <f>F42*E42</f>
        <v>0</v>
      </c>
      <c r="H42" s="208">
        <f>G42*$H$4</f>
        <v>0</v>
      </c>
      <c r="I42" s="208">
        <f>G42+H42</f>
        <v>0</v>
      </c>
      <c r="J42" s="132"/>
      <c r="K42" s="208">
        <f>L42+M42</f>
        <v>0</v>
      </c>
      <c r="L42" s="208">
        <v>0</v>
      </c>
      <c r="M42" s="208">
        <v>0</v>
      </c>
      <c r="N42" s="118"/>
    </row>
    <row r="43" spans="1:14" s="156" customFormat="1" ht="15.75" x14ac:dyDescent="0.25">
      <c r="A43" s="235" t="s">
        <v>1139</v>
      </c>
      <c r="B43" s="126" t="s">
        <v>765</v>
      </c>
      <c r="C43" s="127"/>
      <c r="D43" s="288" t="s">
        <v>893</v>
      </c>
      <c r="E43" s="128"/>
      <c r="F43" s="274"/>
      <c r="G43" s="128"/>
      <c r="H43" s="281"/>
      <c r="I43" s="319"/>
      <c r="J43" s="126"/>
      <c r="K43" s="126"/>
      <c r="L43" s="126"/>
      <c r="M43" s="126"/>
      <c r="N43" s="407"/>
    </row>
    <row r="44" spans="1:14" x14ac:dyDescent="0.25">
      <c r="A44" s="233" t="s">
        <v>1140</v>
      </c>
      <c r="B44" s="118" t="s">
        <v>522</v>
      </c>
      <c r="C44" s="118" t="s">
        <v>787</v>
      </c>
      <c r="D44" s="119">
        <v>1</v>
      </c>
      <c r="E44" s="119">
        <v>2</v>
      </c>
      <c r="F44" s="208">
        <v>0</v>
      </c>
      <c r="G44" s="208">
        <f t="shared" ref="G44:G58" si="12">F44*E44</f>
        <v>0</v>
      </c>
      <c r="H44" s="208">
        <f t="shared" ref="H44:H58" si="13">G44*$H$4</f>
        <v>0</v>
      </c>
      <c r="I44" s="208">
        <f t="shared" ref="I44:I58" si="14">G44+H44</f>
        <v>0</v>
      </c>
      <c r="J44" s="132"/>
      <c r="K44" s="208">
        <f t="shared" ref="K44:K58" si="15">L44+M44</f>
        <v>0</v>
      </c>
      <c r="L44" s="208">
        <v>0</v>
      </c>
      <c r="M44" s="208">
        <v>0</v>
      </c>
      <c r="N44" s="118"/>
    </row>
    <row r="45" spans="1:14" x14ac:dyDescent="0.25">
      <c r="A45" s="233" t="s">
        <v>1141</v>
      </c>
      <c r="B45" s="157" t="s">
        <v>933</v>
      </c>
      <c r="C45" s="118" t="s">
        <v>929</v>
      </c>
      <c r="D45" s="119">
        <v>1</v>
      </c>
      <c r="E45" s="119">
        <v>2</v>
      </c>
      <c r="F45" s="208">
        <v>0</v>
      </c>
      <c r="G45" s="208">
        <f t="shared" si="12"/>
        <v>0</v>
      </c>
      <c r="H45" s="208">
        <f t="shared" si="13"/>
        <v>0</v>
      </c>
      <c r="I45" s="208">
        <f t="shared" si="14"/>
        <v>0</v>
      </c>
      <c r="J45" s="132"/>
      <c r="K45" s="208">
        <f t="shared" si="15"/>
        <v>0</v>
      </c>
      <c r="L45" s="208">
        <v>0</v>
      </c>
      <c r="M45" s="208">
        <v>0</v>
      </c>
      <c r="N45" s="118"/>
    </row>
    <row r="46" spans="1:14" x14ac:dyDescent="0.25">
      <c r="A46" s="233" t="s">
        <v>1142</v>
      </c>
      <c r="B46" s="118" t="s">
        <v>754</v>
      </c>
      <c r="C46" s="118" t="s">
        <v>788</v>
      </c>
      <c r="D46" s="119">
        <v>1</v>
      </c>
      <c r="E46" s="119">
        <v>2</v>
      </c>
      <c r="F46" s="208">
        <v>0</v>
      </c>
      <c r="G46" s="208">
        <f t="shared" si="12"/>
        <v>0</v>
      </c>
      <c r="H46" s="208">
        <f t="shared" si="13"/>
        <v>0</v>
      </c>
      <c r="I46" s="208">
        <f t="shared" si="14"/>
        <v>0</v>
      </c>
      <c r="J46" s="132"/>
      <c r="K46" s="208">
        <f t="shared" si="15"/>
        <v>0</v>
      </c>
      <c r="L46" s="208">
        <v>0</v>
      </c>
      <c r="M46" s="208">
        <v>0</v>
      </c>
      <c r="N46" s="118"/>
    </row>
    <row r="47" spans="1:14" x14ac:dyDescent="0.25">
      <c r="A47" s="233" t="s">
        <v>1143</v>
      </c>
      <c r="B47" s="118" t="s">
        <v>758</v>
      </c>
      <c r="C47" s="118" t="s">
        <v>789</v>
      </c>
      <c r="D47" s="119">
        <v>1</v>
      </c>
      <c r="E47" s="119">
        <v>2</v>
      </c>
      <c r="F47" s="208">
        <v>0</v>
      </c>
      <c r="G47" s="208">
        <f t="shared" si="12"/>
        <v>0</v>
      </c>
      <c r="H47" s="208">
        <f t="shared" si="13"/>
        <v>0</v>
      </c>
      <c r="I47" s="208">
        <f t="shared" si="14"/>
        <v>0</v>
      </c>
      <c r="J47" s="132"/>
      <c r="K47" s="208">
        <f t="shared" si="15"/>
        <v>0</v>
      </c>
      <c r="L47" s="208">
        <v>0</v>
      </c>
      <c r="M47" s="208">
        <v>0</v>
      </c>
      <c r="N47" s="118"/>
    </row>
    <row r="48" spans="1:14" x14ac:dyDescent="0.25">
      <c r="A48" s="233" t="s">
        <v>1144</v>
      </c>
      <c r="B48" s="118" t="s">
        <v>759</v>
      </c>
      <c r="C48" s="118" t="s">
        <v>790</v>
      </c>
      <c r="D48" s="119">
        <v>1</v>
      </c>
      <c r="E48" s="119">
        <v>2</v>
      </c>
      <c r="F48" s="208">
        <v>0</v>
      </c>
      <c r="G48" s="208">
        <f t="shared" si="12"/>
        <v>0</v>
      </c>
      <c r="H48" s="208">
        <f t="shared" si="13"/>
        <v>0</v>
      </c>
      <c r="I48" s="208">
        <f t="shared" si="14"/>
        <v>0</v>
      </c>
      <c r="J48" s="132"/>
      <c r="K48" s="208">
        <f t="shared" si="15"/>
        <v>0</v>
      </c>
      <c r="L48" s="208">
        <v>0</v>
      </c>
      <c r="M48" s="208">
        <v>0</v>
      </c>
      <c r="N48" s="118"/>
    </row>
    <row r="49" spans="1:14" x14ac:dyDescent="0.25">
      <c r="A49" s="233" t="s">
        <v>1145</v>
      </c>
      <c r="B49" s="118" t="s">
        <v>818</v>
      </c>
      <c r="C49" s="118" t="s">
        <v>791</v>
      </c>
      <c r="D49" s="119">
        <v>1</v>
      </c>
      <c r="E49" s="119">
        <v>2</v>
      </c>
      <c r="F49" s="208">
        <v>0</v>
      </c>
      <c r="G49" s="208">
        <f t="shared" si="12"/>
        <v>0</v>
      </c>
      <c r="H49" s="208">
        <f t="shared" si="13"/>
        <v>0</v>
      </c>
      <c r="I49" s="208">
        <f t="shared" si="14"/>
        <v>0</v>
      </c>
      <c r="J49" s="132"/>
      <c r="K49" s="208">
        <f t="shared" si="15"/>
        <v>0</v>
      </c>
      <c r="L49" s="208">
        <v>0</v>
      </c>
      <c r="M49" s="208">
        <v>0</v>
      </c>
      <c r="N49" s="118"/>
    </row>
    <row r="50" spans="1:14" x14ac:dyDescent="0.25">
      <c r="A50" s="233" t="s">
        <v>1146</v>
      </c>
      <c r="B50" s="118" t="s">
        <v>760</v>
      </c>
      <c r="C50" s="118" t="s">
        <v>792</v>
      </c>
      <c r="D50" s="119">
        <v>1</v>
      </c>
      <c r="E50" s="119">
        <v>2</v>
      </c>
      <c r="F50" s="208">
        <v>0</v>
      </c>
      <c r="G50" s="208">
        <f t="shared" si="12"/>
        <v>0</v>
      </c>
      <c r="H50" s="208">
        <f t="shared" si="13"/>
        <v>0</v>
      </c>
      <c r="I50" s="208">
        <f t="shared" si="14"/>
        <v>0</v>
      </c>
      <c r="J50" s="132"/>
      <c r="K50" s="208">
        <f t="shared" si="15"/>
        <v>0</v>
      </c>
      <c r="L50" s="208">
        <v>0</v>
      </c>
      <c r="M50" s="208">
        <v>0</v>
      </c>
      <c r="N50" s="118"/>
    </row>
    <row r="51" spans="1:14" x14ac:dyDescent="0.25">
      <c r="A51" s="233" t="s">
        <v>1147</v>
      </c>
      <c r="B51" s="118" t="s">
        <v>753</v>
      </c>
      <c r="C51" s="118" t="s">
        <v>793</v>
      </c>
      <c r="D51" s="119">
        <v>1</v>
      </c>
      <c r="E51" s="119">
        <v>2</v>
      </c>
      <c r="F51" s="208">
        <v>0</v>
      </c>
      <c r="G51" s="208">
        <f t="shared" si="12"/>
        <v>0</v>
      </c>
      <c r="H51" s="208">
        <f t="shared" si="13"/>
        <v>0</v>
      </c>
      <c r="I51" s="208">
        <f t="shared" si="14"/>
        <v>0</v>
      </c>
      <c r="J51" s="132"/>
      <c r="K51" s="208">
        <f t="shared" si="15"/>
        <v>0</v>
      </c>
      <c r="L51" s="208">
        <v>0</v>
      </c>
      <c r="M51" s="208">
        <v>0</v>
      </c>
      <c r="N51" s="118"/>
    </row>
    <row r="52" spans="1:14" x14ac:dyDescent="0.25">
      <c r="A52" s="233" t="s">
        <v>1148</v>
      </c>
      <c r="B52" s="118" t="s">
        <v>756</v>
      </c>
      <c r="C52" s="118" t="s">
        <v>794</v>
      </c>
      <c r="D52" s="119">
        <v>1</v>
      </c>
      <c r="E52" s="119">
        <v>2</v>
      </c>
      <c r="F52" s="208">
        <v>0</v>
      </c>
      <c r="G52" s="208">
        <f t="shared" si="12"/>
        <v>0</v>
      </c>
      <c r="H52" s="208">
        <f t="shared" si="13"/>
        <v>0</v>
      </c>
      <c r="I52" s="208">
        <f t="shared" si="14"/>
        <v>0</v>
      </c>
      <c r="J52" s="132"/>
      <c r="K52" s="208">
        <f t="shared" si="15"/>
        <v>0</v>
      </c>
      <c r="L52" s="208">
        <v>0</v>
      </c>
      <c r="M52" s="208">
        <v>0</v>
      </c>
      <c r="N52" s="118"/>
    </row>
    <row r="53" spans="1:14" x14ac:dyDescent="0.25">
      <c r="A53" s="233" t="s">
        <v>1149</v>
      </c>
      <c r="B53" s="118" t="s">
        <v>761</v>
      </c>
      <c r="C53" s="118" t="s">
        <v>795</v>
      </c>
      <c r="D53" s="119">
        <v>1</v>
      </c>
      <c r="E53" s="119">
        <v>2</v>
      </c>
      <c r="F53" s="208">
        <v>0</v>
      </c>
      <c r="G53" s="208">
        <f t="shared" si="12"/>
        <v>0</v>
      </c>
      <c r="H53" s="208">
        <f t="shared" si="13"/>
        <v>0</v>
      </c>
      <c r="I53" s="208">
        <f t="shared" si="14"/>
        <v>0</v>
      </c>
      <c r="J53" s="132"/>
      <c r="K53" s="208">
        <f t="shared" si="15"/>
        <v>0</v>
      </c>
      <c r="L53" s="208">
        <v>0</v>
      </c>
      <c r="M53" s="208">
        <v>0</v>
      </c>
      <c r="N53" s="118"/>
    </row>
    <row r="54" spans="1:14" x14ac:dyDescent="0.25">
      <c r="A54" s="233" t="s">
        <v>1150</v>
      </c>
      <c r="B54" s="118" t="s">
        <v>903</v>
      </c>
      <c r="C54" s="118" t="s">
        <v>796</v>
      </c>
      <c r="D54" s="119">
        <v>1</v>
      </c>
      <c r="E54" s="119">
        <v>2</v>
      </c>
      <c r="F54" s="208">
        <v>0</v>
      </c>
      <c r="G54" s="208">
        <f t="shared" si="12"/>
        <v>0</v>
      </c>
      <c r="H54" s="208">
        <f t="shared" si="13"/>
        <v>0</v>
      </c>
      <c r="I54" s="208">
        <f t="shared" si="14"/>
        <v>0</v>
      </c>
      <c r="J54" s="132"/>
      <c r="K54" s="208">
        <f t="shared" si="15"/>
        <v>0</v>
      </c>
      <c r="L54" s="208">
        <v>0</v>
      </c>
      <c r="M54" s="208">
        <v>0</v>
      </c>
      <c r="N54" s="118"/>
    </row>
    <row r="55" spans="1:14" x14ac:dyDescent="0.25">
      <c r="A55" s="233" t="s">
        <v>1151</v>
      </c>
      <c r="B55" s="118" t="s">
        <v>762</v>
      </c>
      <c r="C55" s="118" t="s">
        <v>797</v>
      </c>
      <c r="D55" s="119">
        <v>1</v>
      </c>
      <c r="E55" s="119">
        <v>2</v>
      </c>
      <c r="F55" s="208">
        <v>0</v>
      </c>
      <c r="G55" s="208">
        <f t="shared" si="12"/>
        <v>0</v>
      </c>
      <c r="H55" s="208">
        <f t="shared" si="13"/>
        <v>0</v>
      </c>
      <c r="I55" s="208">
        <f t="shared" si="14"/>
        <v>0</v>
      </c>
      <c r="J55" s="132"/>
      <c r="K55" s="208">
        <f t="shared" si="15"/>
        <v>0</v>
      </c>
      <c r="L55" s="208">
        <v>0</v>
      </c>
      <c r="M55" s="208">
        <v>0</v>
      </c>
      <c r="N55" s="118"/>
    </row>
    <row r="56" spans="1:14" x14ac:dyDescent="0.25">
      <c r="A56" s="233" t="s">
        <v>1152</v>
      </c>
      <c r="B56" s="118" t="s">
        <v>763</v>
      </c>
      <c r="C56" s="118" t="s">
        <v>798</v>
      </c>
      <c r="D56" s="119">
        <v>1</v>
      </c>
      <c r="E56" s="119">
        <v>2</v>
      </c>
      <c r="F56" s="208">
        <v>0</v>
      </c>
      <c r="G56" s="208">
        <f t="shared" si="12"/>
        <v>0</v>
      </c>
      <c r="H56" s="208">
        <f t="shared" si="13"/>
        <v>0</v>
      </c>
      <c r="I56" s="208">
        <f t="shared" si="14"/>
        <v>0</v>
      </c>
      <c r="J56" s="132"/>
      <c r="K56" s="208">
        <f t="shared" si="15"/>
        <v>0</v>
      </c>
      <c r="L56" s="208">
        <v>0</v>
      </c>
      <c r="M56" s="208">
        <v>0</v>
      </c>
      <c r="N56" s="118"/>
    </row>
    <row r="57" spans="1:14" x14ac:dyDescent="0.25">
      <c r="A57" s="233" t="s">
        <v>1153</v>
      </c>
      <c r="B57" s="118" t="s">
        <v>764</v>
      </c>
      <c r="C57" s="118" t="s">
        <v>798</v>
      </c>
      <c r="D57" s="119">
        <v>1</v>
      </c>
      <c r="E57" s="119">
        <v>2</v>
      </c>
      <c r="F57" s="208">
        <v>0</v>
      </c>
      <c r="G57" s="208">
        <f t="shared" si="12"/>
        <v>0</v>
      </c>
      <c r="H57" s="208">
        <f t="shared" si="13"/>
        <v>0</v>
      </c>
      <c r="I57" s="208">
        <f t="shared" si="14"/>
        <v>0</v>
      </c>
      <c r="J57" s="132"/>
      <c r="K57" s="208">
        <f t="shared" si="15"/>
        <v>0</v>
      </c>
      <c r="L57" s="208">
        <v>0</v>
      </c>
      <c r="M57" s="208">
        <v>0</v>
      </c>
      <c r="N57" s="118"/>
    </row>
    <row r="58" spans="1:14" s="229" customFormat="1" x14ac:dyDescent="0.25">
      <c r="A58" s="233" t="s">
        <v>1154</v>
      </c>
      <c r="B58" s="118" t="s">
        <v>838</v>
      </c>
      <c r="C58" s="118" t="s">
        <v>811</v>
      </c>
      <c r="D58" s="119">
        <v>1</v>
      </c>
      <c r="E58" s="119">
        <v>2</v>
      </c>
      <c r="F58" s="208">
        <v>0</v>
      </c>
      <c r="G58" s="208">
        <f t="shared" si="12"/>
        <v>0</v>
      </c>
      <c r="H58" s="208">
        <f t="shared" si="13"/>
        <v>0</v>
      </c>
      <c r="I58" s="208">
        <f t="shared" si="14"/>
        <v>0</v>
      </c>
      <c r="J58" s="132"/>
      <c r="K58" s="208">
        <f t="shared" si="15"/>
        <v>0</v>
      </c>
      <c r="L58" s="208">
        <v>0</v>
      </c>
      <c r="M58" s="208">
        <v>0</v>
      </c>
      <c r="N58" s="118"/>
    </row>
    <row r="59" spans="1:14" s="156" customFormat="1" ht="15.75" x14ac:dyDescent="0.25">
      <c r="A59" s="235" t="s">
        <v>1155</v>
      </c>
      <c r="B59" s="126" t="s">
        <v>519</v>
      </c>
      <c r="C59" s="127"/>
      <c r="D59" s="288" t="s">
        <v>893</v>
      </c>
      <c r="E59" s="128"/>
      <c r="F59" s="274"/>
      <c r="G59" s="128"/>
      <c r="H59" s="281"/>
      <c r="I59" s="319"/>
      <c r="J59" s="126"/>
      <c r="K59" s="126"/>
      <c r="L59" s="126"/>
      <c r="M59" s="126"/>
      <c r="N59" s="407"/>
    </row>
    <row r="60" spans="1:14" x14ac:dyDescent="0.25">
      <c r="A60" s="233" t="s">
        <v>1493</v>
      </c>
      <c r="B60" s="129" t="s">
        <v>830</v>
      </c>
      <c r="C60" s="129" t="s">
        <v>807</v>
      </c>
      <c r="D60" s="119">
        <v>3</v>
      </c>
      <c r="E60" s="119">
        <v>6</v>
      </c>
      <c r="F60" s="208">
        <v>0</v>
      </c>
      <c r="G60" s="208">
        <f t="shared" ref="G60:G66" si="16">F60*E60</f>
        <v>0</v>
      </c>
      <c r="H60" s="208">
        <f t="shared" ref="H60:H66" si="17">G60*$H$4</f>
        <v>0</v>
      </c>
      <c r="I60" s="208">
        <f t="shared" ref="I60:I66" si="18">G60+H60</f>
        <v>0</v>
      </c>
      <c r="J60" s="132"/>
      <c r="K60" s="208">
        <f t="shared" ref="K60:K66" si="19">L60+M60</f>
        <v>0</v>
      </c>
      <c r="L60" s="208">
        <v>0</v>
      </c>
      <c r="M60" s="208">
        <v>0</v>
      </c>
      <c r="N60" s="118"/>
    </row>
    <row r="61" spans="1:14" x14ac:dyDescent="0.25">
      <c r="A61" s="233" t="s">
        <v>1156</v>
      </c>
      <c r="B61" s="129" t="s">
        <v>832</v>
      </c>
      <c r="C61" s="129" t="s">
        <v>808</v>
      </c>
      <c r="D61" s="119">
        <v>1</v>
      </c>
      <c r="E61" s="119">
        <v>2</v>
      </c>
      <c r="F61" s="208">
        <v>0</v>
      </c>
      <c r="G61" s="208">
        <f t="shared" si="16"/>
        <v>0</v>
      </c>
      <c r="H61" s="208">
        <f t="shared" si="17"/>
        <v>0</v>
      </c>
      <c r="I61" s="208">
        <f t="shared" si="18"/>
        <v>0</v>
      </c>
      <c r="J61" s="132"/>
      <c r="K61" s="208">
        <f t="shared" si="19"/>
        <v>0</v>
      </c>
      <c r="L61" s="208">
        <v>0</v>
      </c>
      <c r="M61" s="208">
        <v>0</v>
      </c>
      <c r="N61" s="118"/>
    </row>
    <row r="62" spans="1:14" x14ac:dyDescent="0.25">
      <c r="A62" s="233" t="s">
        <v>1157</v>
      </c>
      <c r="B62" s="129" t="s">
        <v>895</v>
      </c>
      <c r="C62" s="129" t="s">
        <v>805</v>
      </c>
      <c r="D62" s="119" t="s">
        <v>906</v>
      </c>
      <c r="E62" s="119">
        <v>2</v>
      </c>
      <c r="F62" s="208">
        <v>0</v>
      </c>
      <c r="G62" s="208">
        <f t="shared" si="16"/>
        <v>0</v>
      </c>
      <c r="H62" s="208">
        <f t="shared" si="17"/>
        <v>0</v>
      </c>
      <c r="I62" s="208">
        <f t="shared" si="18"/>
        <v>0</v>
      </c>
      <c r="J62" s="132"/>
      <c r="K62" s="208">
        <f t="shared" si="19"/>
        <v>0</v>
      </c>
      <c r="L62" s="208">
        <v>0</v>
      </c>
      <c r="M62" s="208">
        <v>0</v>
      </c>
      <c r="N62" s="118"/>
    </row>
    <row r="63" spans="1:14" x14ac:dyDescent="0.25">
      <c r="A63" s="233" t="s">
        <v>1158</v>
      </c>
      <c r="B63" s="129" t="s">
        <v>911</v>
      </c>
      <c r="C63" s="129" t="s">
        <v>804</v>
      </c>
      <c r="D63" s="119" t="s">
        <v>906</v>
      </c>
      <c r="E63" s="119">
        <v>2</v>
      </c>
      <c r="F63" s="208">
        <v>0</v>
      </c>
      <c r="G63" s="208">
        <f t="shared" si="16"/>
        <v>0</v>
      </c>
      <c r="H63" s="208">
        <f t="shared" si="17"/>
        <v>0</v>
      </c>
      <c r="I63" s="208">
        <f t="shared" si="18"/>
        <v>0</v>
      </c>
      <c r="J63" s="132"/>
      <c r="K63" s="208">
        <f t="shared" si="19"/>
        <v>0</v>
      </c>
      <c r="L63" s="208">
        <v>0</v>
      </c>
      <c r="M63" s="208">
        <v>0</v>
      </c>
      <c r="N63" s="118"/>
    </row>
    <row r="64" spans="1:14" x14ac:dyDescent="0.25">
      <c r="A64" s="233" t="s">
        <v>1159</v>
      </c>
      <c r="B64" s="129" t="s">
        <v>833</v>
      </c>
      <c r="C64" s="129" t="s">
        <v>804</v>
      </c>
      <c r="D64" s="119">
        <v>1</v>
      </c>
      <c r="E64" s="119">
        <v>2</v>
      </c>
      <c r="F64" s="208">
        <v>0</v>
      </c>
      <c r="G64" s="208">
        <f t="shared" si="16"/>
        <v>0</v>
      </c>
      <c r="H64" s="208">
        <f t="shared" si="17"/>
        <v>0</v>
      </c>
      <c r="I64" s="208">
        <f t="shared" si="18"/>
        <v>0</v>
      </c>
      <c r="J64" s="132"/>
      <c r="K64" s="208">
        <f t="shared" si="19"/>
        <v>0</v>
      </c>
      <c r="L64" s="208">
        <v>0</v>
      </c>
      <c r="M64" s="208">
        <v>0</v>
      </c>
      <c r="N64" s="118"/>
    </row>
    <row r="65" spans="1:14" x14ac:dyDescent="0.25">
      <c r="A65" s="233" t="s">
        <v>1160</v>
      </c>
      <c r="B65" s="151" t="s">
        <v>834</v>
      </c>
      <c r="C65" s="129" t="s">
        <v>804</v>
      </c>
      <c r="D65" s="119">
        <v>2</v>
      </c>
      <c r="E65" s="119">
        <v>4</v>
      </c>
      <c r="F65" s="208">
        <v>0</v>
      </c>
      <c r="G65" s="208">
        <f t="shared" si="16"/>
        <v>0</v>
      </c>
      <c r="H65" s="208">
        <f t="shared" si="17"/>
        <v>0</v>
      </c>
      <c r="I65" s="208">
        <f t="shared" si="18"/>
        <v>0</v>
      </c>
      <c r="J65" s="132"/>
      <c r="K65" s="208">
        <f t="shared" si="19"/>
        <v>0</v>
      </c>
      <c r="L65" s="208">
        <v>0</v>
      </c>
      <c r="M65" s="208">
        <v>0</v>
      </c>
      <c r="N65" s="118"/>
    </row>
    <row r="66" spans="1:14" x14ac:dyDescent="0.25">
      <c r="A66" s="233" t="s">
        <v>1161</v>
      </c>
      <c r="B66" s="129" t="s">
        <v>831</v>
      </c>
      <c r="C66" s="129" t="s">
        <v>805</v>
      </c>
      <c r="D66" s="119">
        <v>1</v>
      </c>
      <c r="E66" s="119">
        <v>2</v>
      </c>
      <c r="F66" s="208">
        <v>0</v>
      </c>
      <c r="G66" s="208">
        <f t="shared" si="16"/>
        <v>0</v>
      </c>
      <c r="H66" s="208">
        <f t="shared" si="17"/>
        <v>0</v>
      </c>
      <c r="I66" s="208">
        <f t="shared" si="18"/>
        <v>0</v>
      </c>
      <c r="J66" s="132"/>
      <c r="K66" s="208">
        <f t="shared" si="19"/>
        <v>0</v>
      </c>
      <c r="L66" s="208">
        <v>0</v>
      </c>
      <c r="M66" s="208">
        <v>0</v>
      </c>
      <c r="N66" s="118"/>
    </row>
    <row r="67" spans="1:14" s="156" customFormat="1" ht="15.75" x14ac:dyDescent="0.25">
      <c r="A67" s="235" t="s">
        <v>1162</v>
      </c>
      <c r="B67" s="126" t="s">
        <v>839</v>
      </c>
      <c r="C67" s="126"/>
      <c r="D67" s="288" t="s">
        <v>893</v>
      </c>
      <c r="E67" s="128"/>
      <c r="F67" s="274"/>
      <c r="G67" s="128"/>
      <c r="H67" s="281"/>
      <c r="I67" s="319"/>
      <c r="J67" s="126"/>
      <c r="K67" s="126"/>
      <c r="L67" s="126"/>
      <c r="M67" s="126"/>
      <c r="N67" s="407"/>
    </row>
    <row r="68" spans="1:14" x14ac:dyDescent="0.25">
      <c r="A68" s="233" t="s">
        <v>1163</v>
      </c>
      <c r="B68" s="129" t="s">
        <v>521</v>
      </c>
      <c r="C68" s="129" t="s">
        <v>786</v>
      </c>
      <c r="D68" s="130">
        <v>1</v>
      </c>
      <c r="E68" s="119">
        <v>2</v>
      </c>
      <c r="F68" s="208">
        <v>0</v>
      </c>
      <c r="G68" s="208">
        <f>F68*E68</f>
        <v>0</v>
      </c>
      <c r="H68" s="208">
        <f>G68*$H$4</f>
        <v>0</v>
      </c>
      <c r="I68" s="208">
        <f>G68+H68</f>
        <v>0</v>
      </c>
      <c r="J68" s="132"/>
      <c r="K68" s="208">
        <f>L68+M68</f>
        <v>0</v>
      </c>
      <c r="L68" s="208">
        <v>0</v>
      </c>
      <c r="M68" s="208">
        <v>0</v>
      </c>
      <c r="N68" s="118"/>
    </row>
    <row r="69" spans="1:14" s="156" customFormat="1" ht="15.75" x14ac:dyDescent="0.25">
      <c r="A69" s="235" t="s">
        <v>1164</v>
      </c>
      <c r="B69" s="126" t="s">
        <v>896</v>
      </c>
      <c r="C69" s="126"/>
      <c r="D69" s="288" t="s">
        <v>893</v>
      </c>
      <c r="E69" s="128"/>
      <c r="F69" s="274"/>
      <c r="G69" s="128"/>
      <c r="H69" s="281"/>
      <c r="I69" s="319"/>
      <c r="J69" s="126"/>
      <c r="K69" s="126"/>
      <c r="L69" s="126"/>
      <c r="M69" s="126"/>
      <c r="N69" s="407"/>
    </row>
    <row r="70" spans="1:14" x14ac:dyDescent="0.25">
      <c r="A70" s="233" t="s">
        <v>1165</v>
      </c>
      <c r="B70" s="129" t="s">
        <v>776</v>
      </c>
      <c r="C70" s="129" t="s">
        <v>821</v>
      </c>
      <c r="D70" s="130">
        <v>1</v>
      </c>
      <c r="E70" s="119">
        <v>2</v>
      </c>
      <c r="F70" s="208">
        <v>0</v>
      </c>
      <c r="G70" s="208">
        <f t="shared" ref="G70:G75" si="20">F70*E70</f>
        <v>0</v>
      </c>
      <c r="H70" s="208">
        <f t="shared" ref="H70:H75" si="21">G70*$H$4</f>
        <v>0</v>
      </c>
      <c r="I70" s="208">
        <f t="shared" ref="I70:I75" si="22">G70+H70</f>
        <v>0</v>
      </c>
      <c r="J70" s="132"/>
      <c r="K70" s="208">
        <f t="shared" ref="K70:K75" si="23">L70+M70</f>
        <v>0</v>
      </c>
      <c r="L70" s="208">
        <v>0</v>
      </c>
      <c r="M70" s="208">
        <v>0</v>
      </c>
      <c r="N70" s="118"/>
    </row>
    <row r="71" spans="1:14" x14ac:dyDescent="0.25">
      <c r="A71" s="233" t="s">
        <v>1166</v>
      </c>
      <c r="B71" s="129" t="s">
        <v>899</v>
      </c>
      <c r="C71" s="129" t="s">
        <v>897</v>
      </c>
      <c r="D71" s="130">
        <v>1</v>
      </c>
      <c r="E71" s="119">
        <v>2</v>
      </c>
      <c r="F71" s="208">
        <v>0</v>
      </c>
      <c r="G71" s="208">
        <f t="shared" si="20"/>
        <v>0</v>
      </c>
      <c r="H71" s="208">
        <f t="shared" si="21"/>
        <v>0</v>
      </c>
      <c r="I71" s="208">
        <f t="shared" si="22"/>
        <v>0</v>
      </c>
      <c r="J71" s="132"/>
      <c r="K71" s="208">
        <f t="shared" si="23"/>
        <v>0</v>
      </c>
      <c r="L71" s="208">
        <v>0</v>
      </c>
      <c r="M71" s="208">
        <v>0</v>
      </c>
      <c r="N71" s="118"/>
    </row>
    <row r="72" spans="1:14" x14ac:dyDescent="0.25">
      <c r="A72" s="233" t="s">
        <v>1167</v>
      </c>
      <c r="B72" s="129" t="s">
        <v>900</v>
      </c>
      <c r="C72" s="129" t="s">
        <v>897</v>
      </c>
      <c r="D72" s="130">
        <v>1</v>
      </c>
      <c r="E72" s="119">
        <v>2</v>
      </c>
      <c r="F72" s="208">
        <v>0</v>
      </c>
      <c r="G72" s="208">
        <f t="shared" si="20"/>
        <v>0</v>
      </c>
      <c r="H72" s="208">
        <f t="shared" si="21"/>
        <v>0</v>
      </c>
      <c r="I72" s="208">
        <f t="shared" si="22"/>
        <v>0</v>
      </c>
      <c r="J72" s="132"/>
      <c r="K72" s="208">
        <f t="shared" si="23"/>
        <v>0</v>
      </c>
      <c r="L72" s="208">
        <v>0</v>
      </c>
      <c r="M72" s="208">
        <v>0</v>
      </c>
      <c r="N72" s="118"/>
    </row>
    <row r="73" spans="1:14" x14ac:dyDescent="0.25">
      <c r="A73" s="233" t="s">
        <v>1168</v>
      </c>
      <c r="B73" s="129" t="s">
        <v>901</v>
      </c>
      <c r="C73" s="129" t="s">
        <v>897</v>
      </c>
      <c r="D73" s="130">
        <v>1</v>
      </c>
      <c r="E73" s="119">
        <v>2</v>
      </c>
      <c r="F73" s="208">
        <v>0</v>
      </c>
      <c r="G73" s="208">
        <f t="shared" si="20"/>
        <v>0</v>
      </c>
      <c r="H73" s="208">
        <f t="shared" si="21"/>
        <v>0</v>
      </c>
      <c r="I73" s="208">
        <f t="shared" si="22"/>
        <v>0</v>
      </c>
      <c r="J73" s="132"/>
      <c r="K73" s="208">
        <f t="shared" si="23"/>
        <v>0</v>
      </c>
      <c r="L73" s="208">
        <v>0</v>
      </c>
      <c r="M73" s="208">
        <v>0</v>
      </c>
      <c r="N73" s="118"/>
    </row>
    <row r="74" spans="1:14" x14ac:dyDescent="0.25">
      <c r="A74" s="233" t="s">
        <v>1169</v>
      </c>
      <c r="B74" s="129" t="s">
        <v>898</v>
      </c>
      <c r="C74" s="129" t="s">
        <v>804</v>
      </c>
      <c r="D74" s="119">
        <v>4</v>
      </c>
      <c r="E74" s="119">
        <v>8</v>
      </c>
      <c r="F74" s="208">
        <v>0</v>
      </c>
      <c r="G74" s="208">
        <f t="shared" si="20"/>
        <v>0</v>
      </c>
      <c r="H74" s="208">
        <f t="shared" si="21"/>
        <v>0</v>
      </c>
      <c r="I74" s="208">
        <f t="shared" si="22"/>
        <v>0</v>
      </c>
      <c r="J74" s="132"/>
      <c r="K74" s="208">
        <f t="shared" si="23"/>
        <v>0</v>
      </c>
      <c r="L74" s="208">
        <v>0</v>
      </c>
      <c r="M74" s="208">
        <v>0</v>
      </c>
      <c r="N74" s="118"/>
    </row>
    <row r="75" spans="1:14" x14ac:dyDescent="0.25">
      <c r="A75" s="233" t="s">
        <v>1170</v>
      </c>
      <c r="B75" s="129" t="s">
        <v>835</v>
      </c>
      <c r="C75" s="129" t="s">
        <v>804</v>
      </c>
      <c r="D75" s="119">
        <v>1</v>
      </c>
      <c r="E75" s="119">
        <v>2</v>
      </c>
      <c r="F75" s="208">
        <v>0</v>
      </c>
      <c r="G75" s="208">
        <f t="shared" si="20"/>
        <v>0</v>
      </c>
      <c r="H75" s="208">
        <f t="shared" si="21"/>
        <v>0</v>
      </c>
      <c r="I75" s="208">
        <f t="shared" si="22"/>
        <v>0</v>
      </c>
      <c r="J75" s="132"/>
      <c r="K75" s="208">
        <f t="shared" si="23"/>
        <v>0</v>
      </c>
      <c r="L75" s="208">
        <v>0</v>
      </c>
      <c r="M75" s="208">
        <v>0</v>
      </c>
      <c r="N75" s="118"/>
    </row>
    <row r="76" spans="1:14" s="156" customFormat="1" ht="15.75" x14ac:dyDescent="0.25">
      <c r="A76" s="235" t="s">
        <v>1171</v>
      </c>
      <c r="B76" s="126" t="s">
        <v>503</v>
      </c>
      <c r="C76" s="127"/>
      <c r="D76" s="288" t="s">
        <v>893</v>
      </c>
      <c r="E76" s="128"/>
      <c r="F76" s="274"/>
      <c r="G76" s="128"/>
      <c r="H76" s="281"/>
      <c r="I76" s="319"/>
      <c r="J76" s="126"/>
      <c r="K76" s="126"/>
      <c r="L76" s="126"/>
      <c r="M76" s="126"/>
      <c r="N76" s="407"/>
    </row>
    <row r="77" spans="1:14" x14ac:dyDescent="0.25">
      <c r="A77" s="233" t="s">
        <v>1172</v>
      </c>
      <c r="B77" s="129" t="s">
        <v>504</v>
      </c>
      <c r="C77" s="129" t="s">
        <v>802</v>
      </c>
      <c r="D77" s="119">
        <v>1</v>
      </c>
      <c r="E77" s="119">
        <v>2</v>
      </c>
      <c r="F77" s="208">
        <v>0</v>
      </c>
      <c r="G77" s="208">
        <f t="shared" ref="G77:G80" si="24">F77*E77</f>
        <v>0</v>
      </c>
      <c r="H77" s="208">
        <f t="shared" ref="H77:H80" si="25">G77*$H$4</f>
        <v>0</v>
      </c>
      <c r="I77" s="208">
        <f t="shared" ref="I77:I80" si="26">G77+H77</f>
        <v>0</v>
      </c>
      <c r="J77" s="132"/>
      <c r="K77" s="208">
        <f t="shared" ref="K77:K80" si="27">L77+M77</f>
        <v>0</v>
      </c>
      <c r="L77" s="208">
        <v>0</v>
      </c>
      <c r="M77" s="208">
        <v>0</v>
      </c>
      <c r="N77" s="118"/>
    </row>
    <row r="78" spans="1:14" x14ac:dyDescent="0.25">
      <c r="A78" s="233" t="s">
        <v>1173</v>
      </c>
      <c r="B78" s="129" t="s">
        <v>505</v>
      </c>
      <c r="C78" s="129" t="s">
        <v>802</v>
      </c>
      <c r="D78" s="119">
        <v>1</v>
      </c>
      <c r="E78" s="119">
        <v>2</v>
      </c>
      <c r="F78" s="208">
        <v>0</v>
      </c>
      <c r="G78" s="208">
        <f t="shared" si="24"/>
        <v>0</v>
      </c>
      <c r="H78" s="208">
        <f t="shared" si="25"/>
        <v>0</v>
      </c>
      <c r="I78" s="208">
        <f t="shared" si="26"/>
        <v>0</v>
      </c>
      <c r="J78" s="132"/>
      <c r="K78" s="208">
        <f t="shared" si="27"/>
        <v>0</v>
      </c>
      <c r="L78" s="208">
        <v>0</v>
      </c>
      <c r="M78" s="208">
        <v>0</v>
      </c>
      <c r="N78" s="118"/>
    </row>
    <row r="79" spans="1:14" x14ac:dyDescent="0.25">
      <c r="A79" s="233" t="s">
        <v>1174</v>
      </c>
      <c r="B79" s="129" t="s">
        <v>506</v>
      </c>
      <c r="C79" s="129" t="s">
        <v>802</v>
      </c>
      <c r="D79" s="119">
        <v>1</v>
      </c>
      <c r="E79" s="119">
        <v>2</v>
      </c>
      <c r="F79" s="208">
        <v>0</v>
      </c>
      <c r="G79" s="208">
        <f t="shared" si="24"/>
        <v>0</v>
      </c>
      <c r="H79" s="208">
        <f t="shared" si="25"/>
        <v>0</v>
      </c>
      <c r="I79" s="208">
        <f t="shared" si="26"/>
        <v>0</v>
      </c>
      <c r="J79" s="132"/>
      <c r="K79" s="208">
        <f t="shared" si="27"/>
        <v>0</v>
      </c>
      <c r="L79" s="208">
        <v>0</v>
      </c>
      <c r="M79" s="208">
        <v>0</v>
      </c>
      <c r="N79" s="118"/>
    </row>
    <row r="80" spans="1:14" x14ac:dyDescent="0.25">
      <c r="A80" s="233" t="s">
        <v>1494</v>
      </c>
      <c r="B80" s="129" t="s">
        <v>507</v>
      </c>
      <c r="C80" s="129" t="s">
        <v>802</v>
      </c>
      <c r="D80" s="119">
        <v>1</v>
      </c>
      <c r="E80" s="119">
        <v>2</v>
      </c>
      <c r="F80" s="208">
        <v>0</v>
      </c>
      <c r="G80" s="208">
        <f t="shared" si="24"/>
        <v>0</v>
      </c>
      <c r="H80" s="208">
        <f t="shared" si="25"/>
        <v>0</v>
      </c>
      <c r="I80" s="208">
        <f t="shared" si="26"/>
        <v>0</v>
      </c>
      <c r="J80" s="132"/>
      <c r="K80" s="208">
        <f t="shared" si="27"/>
        <v>0</v>
      </c>
      <c r="L80" s="208">
        <v>0</v>
      </c>
      <c r="M80" s="208">
        <v>0</v>
      </c>
      <c r="N80" s="118"/>
    </row>
    <row r="81" spans="1:14" s="156" customFormat="1" ht="15.75" x14ac:dyDescent="0.25">
      <c r="A81" s="235" t="s">
        <v>1175</v>
      </c>
      <c r="B81" s="126" t="s">
        <v>508</v>
      </c>
      <c r="C81" s="131"/>
      <c r="D81" s="288" t="s">
        <v>893</v>
      </c>
      <c r="E81" s="128"/>
      <c r="F81" s="274"/>
      <c r="G81" s="128"/>
      <c r="H81" s="281"/>
      <c r="I81" s="319"/>
      <c r="J81" s="126"/>
      <c r="K81" s="126"/>
      <c r="L81" s="126"/>
      <c r="M81" s="126"/>
      <c r="N81" s="407"/>
    </row>
    <row r="82" spans="1:14" x14ac:dyDescent="0.25">
      <c r="A82" s="233" t="s">
        <v>1176</v>
      </c>
      <c r="B82" s="129" t="s">
        <v>509</v>
      </c>
      <c r="C82" s="129" t="s">
        <v>802</v>
      </c>
      <c r="D82" s="119">
        <v>1</v>
      </c>
      <c r="E82" s="119">
        <v>2</v>
      </c>
      <c r="F82" s="208">
        <v>0</v>
      </c>
      <c r="G82" s="208">
        <f t="shared" ref="G82:G84" si="28">F82*E82</f>
        <v>0</v>
      </c>
      <c r="H82" s="208">
        <f t="shared" ref="H82:H84" si="29">G82*$H$4</f>
        <v>0</v>
      </c>
      <c r="I82" s="208">
        <f t="shared" ref="I82:I84" si="30">G82+H82</f>
        <v>0</v>
      </c>
      <c r="J82" s="132"/>
      <c r="K82" s="208">
        <f t="shared" ref="K82:K84" si="31">L82+M82</f>
        <v>0</v>
      </c>
      <c r="L82" s="208">
        <v>0</v>
      </c>
      <c r="M82" s="208">
        <v>0</v>
      </c>
      <c r="N82" s="118"/>
    </row>
    <row r="83" spans="1:14" x14ac:dyDescent="0.25">
      <c r="A83" s="233" t="s">
        <v>1177</v>
      </c>
      <c r="B83" s="129" t="s">
        <v>510</v>
      </c>
      <c r="C83" s="129" t="s">
        <v>802</v>
      </c>
      <c r="D83" s="119">
        <v>1</v>
      </c>
      <c r="E83" s="119">
        <v>2</v>
      </c>
      <c r="F83" s="208">
        <v>0</v>
      </c>
      <c r="G83" s="208">
        <f t="shared" si="28"/>
        <v>0</v>
      </c>
      <c r="H83" s="208">
        <f t="shared" si="29"/>
        <v>0</v>
      </c>
      <c r="I83" s="208">
        <f t="shared" si="30"/>
        <v>0</v>
      </c>
      <c r="J83" s="132"/>
      <c r="K83" s="208">
        <f t="shared" si="31"/>
        <v>0</v>
      </c>
      <c r="L83" s="208">
        <v>0</v>
      </c>
      <c r="M83" s="208">
        <v>0</v>
      </c>
      <c r="N83" s="118"/>
    </row>
    <row r="84" spans="1:14" x14ac:dyDescent="0.25">
      <c r="A84" s="233" t="s">
        <v>1178</v>
      </c>
      <c r="B84" s="129" t="s">
        <v>511</v>
      </c>
      <c r="C84" s="129" t="s">
        <v>802</v>
      </c>
      <c r="D84" s="119">
        <v>1</v>
      </c>
      <c r="E84" s="119">
        <v>2</v>
      </c>
      <c r="F84" s="208">
        <v>0</v>
      </c>
      <c r="G84" s="208">
        <f t="shared" si="28"/>
        <v>0</v>
      </c>
      <c r="H84" s="208">
        <f t="shared" si="29"/>
        <v>0</v>
      </c>
      <c r="I84" s="208">
        <f t="shared" si="30"/>
        <v>0</v>
      </c>
      <c r="J84" s="132"/>
      <c r="K84" s="208">
        <f t="shared" si="31"/>
        <v>0</v>
      </c>
      <c r="L84" s="208">
        <v>0</v>
      </c>
      <c r="M84" s="208">
        <v>0</v>
      </c>
      <c r="N84" s="118"/>
    </row>
    <row r="85" spans="1:14" s="156" customFormat="1" ht="15.75" x14ac:dyDescent="0.25">
      <c r="A85" s="235" t="s">
        <v>1179</v>
      </c>
      <c r="B85" s="126" t="s">
        <v>512</v>
      </c>
      <c r="C85" s="127"/>
      <c r="D85" s="288" t="s">
        <v>893</v>
      </c>
      <c r="E85" s="128"/>
      <c r="F85" s="274"/>
      <c r="G85" s="128"/>
      <c r="H85" s="281"/>
      <c r="I85" s="319"/>
      <c r="J85" s="126"/>
      <c r="K85" s="126"/>
      <c r="L85" s="126"/>
      <c r="M85" s="126"/>
      <c r="N85" s="407"/>
    </row>
    <row r="86" spans="1:14" x14ac:dyDescent="0.25">
      <c r="A86" s="233" t="s">
        <v>1180</v>
      </c>
      <c r="B86" s="129" t="s">
        <v>513</v>
      </c>
      <c r="C86" s="129" t="s">
        <v>802</v>
      </c>
      <c r="D86" s="119">
        <v>1</v>
      </c>
      <c r="E86" s="119">
        <v>2</v>
      </c>
      <c r="F86" s="208">
        <v>0</v>
      </c>
      <c r="G86" s="208">
        <f t="shared" ref="G86:G89" si="32">F86*E86</f>
        <v>0</v>
      </c>
      <c r="H86" s="208">
        <f t="shared" ref="H86:H89" si="33">G86*$H$4</f>
        <v>0</v>
      </c>
      <c r="I86" s="208">
        <f t="shared" ref="I86:I89" si="34">G86+H86</f>
        <v>0</v>
      </c>
      <c r="J86" s="132"/>
      <c r="K86" s="208">
        <f t="shared" ref="K86:K89" si="35">L86+M86</f>
        <v>0</v>
      </c>
      <c r="L86" s="208">
        <v>0</v>
      </c>
      <c r="M86" s="208">
        <v>0</v>
      </c>
      <c r="N86" s="118"/>
    </row>
    <row r="87" spans="1:14" x14ac:dyDescent="0.25">
      <c r="A87" s="233" t="s">
        <v>1181</v>
      </c>
      <c r="B87" s="129" t="s">
        <v>514</v>
      </c>
      <c r="C87" s="129" t="s">
        <v>802</v>
      </c>
      <c r="D87" s="119">
        <v>1</v>
      </c>
      <c r="E87" s="119">
        <v>2</v>
      </c>
      <c r="F87" s="208">
        <v>0</v>
      </c>
      <c r="G87" s="208">
        <f t="shared" si="32"/>
        <v>0</v>
      </c>
      <c r="H87" s="208">
        <f t="shared" si="33"/>
        <v>0</v>
      </c>
      <c r="I87" s="208">
        <f t="shared" si="34"/>
        <v>0</v>
      </c>
      <c r="J87" s="132"/>
      <c r="K87" s="208">
        <f t="shared" si="35"/>
        <v>0</v>
      </c>
      <c r="L87" s="208">
        <v>0</v>
      </c>
      <c r="M87" s="208">
        <v>0</v>
      </c>
      <c r="N87" s="118"/>
    </row>
    <row r="88" spans="1:14" x14ac:dyDescent="0.25">
      <c r="A88" s="233" t="s">
        <v>1182</v>
      </c>
      <c r="B88" s="129" t="s">
        <v>515</v>
      </c>
      <c r="C88" s="129" t="s">
        <v>802</v>
      </c>
      <c r="D88" s="119">
        <v>1</v>
      </c>
      <c r="E88" s="119">
        <v>2</v>
      </c>
      <c r="F88" s="208">
        <v>0</v>
      </c>
      <c r="G88" s="208">
        <f t="shared" si="32"/>
        <v>0</v>
      </c>
      <c r="H88" s="208">
        <f t="shared" si="33"/>
        <v>0</v>
      </c>
      <c r="I88" s="208">
        <f t="shared" si="34"/>
        <v>0</v>
      </c>
      <c r="J88" s="132"/>
      <c r="K88" s="208">
        <f t="shared" si="35"/>
        <v>0</v>
      </c>
      <c r="L88" s="208">
        <v>0</v>
      </c>
      <c r="M88" s="208">
        <v>0</v>
      </c>
      <c r="N88" s="118"/>
    </row>
    <row r="89" spans="1:14" x14ac:dyDescent="0.25">
      <c r="A89" s="233" t="s">
        <v>1183</v>
      </c>
      <c r="B89" s="129" t="s">
        <v>516</v>
      </c>
      <c r="C89" s="129" t="s">
        <v>802</v>
      </c>
      <c r="D89" s="119">
        <v>1</v>
      </c>
      <c r="E89" s="119">
        <v>2</v>
      </c>
      <c r="F89" s="208">
        <v>0</v>
      </c>
      <c r="G89" s="208">
        <f t="shared" si="32"/>
        <v>0</v>
      </c>
      <c r="H89" s="208">
        <f t="shared" si="33"/>
        <v>0</v>
      </c>
      <c r="I89" s="208">
        <f t="shared" si="34"/>
        <v>0</v>
      </c>
      <c r="J89" s="132"/>
      <c r="K89" s="208">
        <f t="shared" si="35"/>
        <v>0</v>
      </c>
      <c r="L89" s="208">
        <v>0</v>
      </c>
      <c r="M89" s="208">
        <v>0</v>
      </c>
      <c r="N89" s="118"/>
    </row>
    <row r="90" spans="1:14" s="156" customFormat="1" ht="15.75" x14ac:dyDescent="0.25">
      <c r="A90" s="235" t="s">
        <v>1184</v>
      </c>
      <c r="B90" s="126" t="s">
        <v>750</v>
      </c>
      <c r="C90" s="127"/>
      <c r="D90" s="288" t="s">
        <v>893</v>
      </c>
      <c r="E90" s="128"/>
      <c r="F90" s="274"/>
      <c r="G90" s="128"/>
      <c r="H90" s="281"/>
      <c r="I90" s="319"/>
      <c r="J90" s="126"/>
      <c r="K90" s="126"/>
      <c r="L90" s="126"/>
      <c r="M90" s="126"/>
      <c r="N90" s="407"/>
    </row>
    <row r="91" spans="1:14" x14ac:dyDescent="0.25">
      <c r="A91" s="233" t="s">
        <v>1185</v>
      </c>
      <c r="B91" s="129" t="s">
        <v>751</v>
      </c>
      <c r="C91" s="129" t="s">
        <v>802</v>
      </c>
      <c r="D91" s="119">
        <v>1</v>
      </c>
      <c r="E91" s="119">
        <v>2</v>
      </c>
      <c r="F91" s="208">
        <v>0</v>
      </c>
      <c r="G91" s="208">
        <f t="shared" ref="G91:G92" si="36">F91*E91</f>
        <v>0</v>
      </c>
      <c r="H91" s="208">
        <f t="shared" ref="H91:H92" si="37">G91*$H$4</f>
        <v>0</v>
      </c>
      <c r="I91" s="208">
        <f t="shared" ref="I91:I92" si="38">G91+H91</f>
        <v>0</v>
      </c>
      <c r="J91" s="132"/>
      <c r="K91" s="208">
        <f t="shared" ref="K91:K92" si="39">L91+M91</f>
        <v>0</v>
      </c>
      <c r="L91" s="208">
        <v>0</v>
      </c>
      <c r="M91" s="208">
        <v>0</v>
      </c>
      <c r="N91" s="118"/>
    </row>
    <row r="92" spans="1:14" x14ac:dyDescent="0.25">
      <c r="A92" s="233" t="s">
        <v>1186</v>
      </c>
      <c r="B92" s="129" t="s">
        <v>752</v>
      </c>
      <c r="C92" s="129" t="s">
        <v>802</v>
      </c>
      <c r="D92" s="119">
        <v>1</v>
      </c>
      <c r="E92" s="119">
        <v>2</v>
      </c>
      <c r="F92" s="208">
        <v>0</v>
      </c>
      <c r="G92" s="208">
        <f t="shared" si="36"/>
        <v>0</v>
      </c>
      <c r="H92" s="208">
        <f t="shared" si="37"/>
        <v>0</v>
      </c>
      <c r="I92" s="208">
        <f t="shared" si="38"/>
        <v>0</v>
      </c>
      <c r="J92" s="132"/>
      <c r="K92" s="208">
        <f t="shared" si="39"/>
        <v>0</v>
      </c>
      <c r="L92" s="208">
        <v>0</v>
      </c>
      <c r="M92" s="208">
        <v>0</v>
      </c>
      <c r="N92" s="118"/>
    </row>
    <row r="93" spans="1:14" s="156" customFormat="1" ht="15.75" x14ac:dyDescent="0.25">
      <c r="A93" s="235" t="s">
        <v>1920</v>
      </c>
      <c r="B93" s="126" t="s">
        <v>517</v>
      </c>
      <c r="C93" s="127"/>
      <c r="D93" s="288" t="s">
        <v>893</v>
      </c>
      <c r="E93" s="128"/>
      <c r="F93" s="274"/>
      <c r="G93" s="128"/>
      <c r="H93" s="281"/>
      <c r="I93" s="319"/>
      <c r="J93" s="126"/>
      <c r="K93" s="126"/>
      <c r="L93" s="126"/>
      <c r="M93" s="126"/>
      <c r="N93" s="407"/>
    </row>
    <row r="94" spans="1:14" x14ac:dyDescent="0.25">
      <c r="A94" s="233" t="s">
        <v>1187</v>
      </c>
      <c r="B94" s="129" t="s">
        <v>769</v>
      </c>
      <c r="C94" s="129" t="s">
        <v>802</v>
      </c>
      <c r="D94" s="119">
        <v>4</v>
      </c>
      <c r="E94" s="119">
        <v>8</v>
      </c>
      <c r="F94" s="208">
        <v>0</v>
      </c>
      <c r="G94" s="208">
        <f t="shared" ref="G94:G96" si="40">F94*E94</f>
        <v>0</v>
      </c>
      <c r="H94" s="208">
        <f t="shared" ref="H94:H96" si="41">G94*$H$4</f>
        <v>0</v>
      </c>
      <c r="I94" s="208">
        <f t="shared" ref="I94:I96" si="42">G94+H94</f>
        <v>0</v>
      </c>
      <c r="J94" s="132"/>
      <c r="K94" s="208">
        <f t="shared" ref="K94:K96" si="43">L94+M94</f>
        <v>0</v>
      </c>
      <c r="L94" s="208">
        <v>0</v>
      </c>
      <c r="M94" s="208">
        <v>0</v>
      </c>
      <c r="N94" s="118"/>
    </row>
    <row r="95" spans="1:14" x14ac:dyDescent="0.25">
      <c r="A95" s="233" t="s">
        <v>1188</v>
      </c>
      <c r="B95" s="129" t="s">
        <v>768</v>
      </c>
      <c r="C95" s="129" t="s">
        <v>802</v>
      </c>
      <c r="D95" s="119">
        <v>4</v>
      </c>
      <c r="E95" s="119">
        <v>8</v>
      </c>
      <c r="F95" s="208">
        <v>0</v>
      </c>
      <c r="G95" s="208">
        <f t="shared" si="40"/>
        <v>0</v>
      </c>
      <c r="H95" s="208">
        <f t="shared" si="41"/>
        <v>0</v>
      </c>
      <c r="I95" s="208">
        <f t="shared" si="42"/>
        <v>0</v>
      </c>
      <c r="J95" s="132"/>
      <c r="K95" s="208">
        <f t="shared" si="43"/>
        <v>0</v>
      </c>
      <c r="L95" s="208">
        <v>0</v>
      </c>
      <c r="M95" s="208">
        <v>0</v>
      </c>
      <c r="N95" s="118"/>
    </row>
    <row r="96" spans="1:14" x14ac:dyDescent="0.25">
      <c r="A96" s="233" t="s">
        <v>1189</v>
      </c>
      <c r="B96" s="129" t="s">
        <v>767</v>
      </c>
      <c r="C96" s="129" t="s">
        <v>802</v>
      </c>
      <c r="D96" s="119">
        <v>3</v>
      </c>
      <c r="E96" s="119">
        <v>6</v>
      </c>
      <c r="F96" s="208">
        <v>0</v>
      </c>
      <c r="G96" s="208">
        <f t="shared" si="40"/>
        <v>0</v>
      </c>
      <c r="H96" s="208">
        <f t="shared" si="41"/>
        <v>0</v>
      </c>
      <c r="I96" s="208">
        <f t="shared" si="42"/>
        <v>0</v>
      </c>
      <c r="J96" s="132"/>
      <c r="K96" s="208">
        <f t="shared" si="43"/>
        <v>0</v>
      </c>
      <c r="L96" s="208">
        <v>0</v>
      </c>
      <c r="M96" s="208">
        <v>0</v>
      </c>
      <c r="N96" s="118"/>
    </row>
    <row r="97" spans="1:14" s="156" customFormat="1" ht="15.75" x14ac:dyDescent="0.25">
      <c r="A97" s="235" t="s">
        <v>1190</v>
      </c>
      <c r="B97" s="126" t="s">
        <v>518</v>
      </c>
      <c r="C97" s="127"/>
      <c r="D97" s="288" t="s">
        <v>893</v>
      </c>
      <c r="E97" s="128"/>
      <c r="F97" s="274"/>
      <c r="G97" s="128"/>
      <c r="H97" s="281"/>
      <c r="I97" s="319"/>
      <c r="J97" s="126"/>
      <c r="K97" s="126"/>
      <c r="L97" s="126"/>
      <c r="M97" s="126"/>
      <c r="N97" s="407"/>
    </row>
    <row r="98" spans="1:14" x14ac:dyDescent="0.25">
      <c r="A98" s="233" t="s">
        <v>1191</v>
      </c>
      <c r="B98" s="129" t="s">
        <v>770</v>
      </c>
      <c r="C98" s="129" t="s">
        <v>802</v>
      </c>
      <c r="D98" s="119">
        <v>1</v>
      </c>
      <c r="E98" s="119">
        <v>2</v>
      </c>
      <c r="F98" s="208">
        <v>0</v>
      </c>
      <c r="G98" s="208">
        <f t="shared" ref="G98:G99" si="44">F98*E98</f>
        <v>0</v>
      </c>
      <c r="H98" s="208">
        <f t="shared" ref="H98:H99" si="45">G98*$H$4</f>
        <v>0</v>
      </c>
      <c r="I98" s="208">
        <f t="shared" ref="I98:I99" si="46">G98+H98</f>
        <v>0</v>
      </c>
      <c r="J98" s="132"/>
      <c r="K98" s="208">
        <f t="shared" ref="K98:K99" si="47">L98+M98</f>
        <v>0</v>
      </c>
      <c r="L98" s="208">
        <v>0</v>
      </c>
      <c r="M98" s="208">
        <v>0</v>
      </c>
      <c r="N98" s="118"/>
    </row>
    <row r="99" spans="1:14" x14ac:dyDescent="0.25">
      <c r="A99" s="233" t="s">
        <v>1192</v>
      </c>
      <c r="B99" s="129" t="s">
        <v>771</v>
      </c>
      <c r="C99" s="129" t="s">
        <v>802</v>
      </c>
      <c r="D99" s="119">
        <v>1</v>
      </c>
      <c r="E99" s="119">
        <v>2</v>
      </c>
      <c r="F99" s="208">
        <v>0</v>
      </c>
      <c r="G99" s="208">
        <f t="shared" si="44"/>
        <v>0</v>
      </c>
      <c r="H99" s="208">
        <f t="shared" si="45"/>
        <v>0</v>
      </c>
      <c r="I99" s="208">
        <f t="shared" si="46"/>
        <v>0</v>
      </c>
      <c r="J99" s="132"/>
      <c r="K99" s="208">
        <f t="shared" si="47"/>
        <v>0</v>
      </c>
      <c r="L99" s="208">
        <v>0</v>
      </c>
      <c r="M99" s="208">
        <v>0</v>
      </c>
      <c r="N99" s="118"/>
    </row>
    <row r="100" spans="1:14" s="156" customFormat="1" ht="15.75" x14ac:dyDescent="0.25">
      <c r="A100" s="235" t="s">
        <v>1193</v>
      </c>
      <c r="B100" s="126" t="s">
        <v>520</v>
      </c>
      <c r="C100" s="127"/>
      <c r="D100" s="288" t="s">
        <v>893</v>
      </c>
      <c r="E100" s="128"/>
      <c r="F100" s="274"/>
      <c r="G100" s="128"/>
      <c r="H100" s="281"/>
      <c r="I100" s="319"/>
      <c r="J100" s="126"/>
      <c r="K100" s="126"/>
      <c r="L100" s="126"/>
      <c r="M100" s="126"/>
      <c r="N100" s="407"/>
    </row>
    <row r="101" spans="1:14" x14ac:dyDescent="0.25">
      <c r="A101" s="233" t="s">
        <v>1194</v>
      </c>
      <c r="B101" s="118" t="s">
        <v>814</v>
      </c>
      <c r="C101" s="129" t="s">
        <v>813</v>
      </c>
      <c r="D101" s="119">
        <v>3</v>
      </c>
      <c r="E101" s="119">
        <v>6</v>
      </c>
      <c r="F101" s="208">
        <v>0</v>
      </c>
      <c r="G101" s="208">
        <f t="shared" ref="G101:G105" si="48">F101*E101</f>
        <v>0</v>
      </c>
      <c r="H101" s="208">
        <f t="shared" ref="H101:H105" si="49">G101*$H$4</f>
        <v>0</v>
      </c>
      <c r="I101" s="208">
        <f t="shared" ref="I101:I105" si="50">G101+H101</f>
        <v>0</v>
      </c>
      <c r="J101" s="132"/>
      <c r="K101" s="208">
        <f t="shared" ref="K101:K105" si="51">L101+M101</f>
        <v>0</v>
      </c>
      <c r="L101" s="208">
        <v>0</v>
      </c>
      <c r="M101" s="208">
        <v>0</v>
      </c>
      <c r="N101" s="118"/>
    </row>
    <row r="102" spans="1:14" x14ac:dyDescent="0.25">
      <c r="A102" s="233" t="s">
        <v>1195</v>
      </c>
      <c r="B102" s="118" t="s">
        <v>904</v>
      </c>
      <c r="C102" s="129" t="s">
        <v>813</v>
      </c>
      <c r="D102" s="119">
        <v>2</v>
      </c>
      <c r="E102" s="119">
        <v>4</v>
      </c>
      <c r="F102" s="208">
        <v>0</v>
      </c>
      <c r="G102" s="208">
        <f t="shared" si="48"/>
        <v>0</v>
      </c>
      <c r="H102" s="208">
        <f t="shared" si="49"/>
        <v>0</v>
      </c>
      <c r="I102" s="208">
        <f t="shared" si="50"/>
        <v>0</v>
      </c>
      <c r="J102" s="132"/>
      <c r="K102" s="208">
        <f t="shared" si="51"/>
        <v>0</v>
      </c>
      <c r="L102" s="208">
        <v>0</v>
      </c>
      <c r="M102" s="208">
        <v>0</v>
      </c>
      <c r="N102" s="118"/>
    </row>
    <row r="103" spans="1:14" x14ac:dyDescent="0.25">
      <c r="A103" s="233" t="s">
        <v>1196</v>
      </c>
      <c r="B103" s="118" t="s">
        <v>775</v>
      </c>
      <c r="C103" s="129" t="s">
        <v>815</v>
      </c>
      <c r="D103" s="119">
        <v>2</v>
      </c>
      <c r="E103" s="119">
        <v>4</v>
      </c>
      <c r="F103" s="208">
        <v>0</v>
      </c>
      <c r="G103" s="208">
        <f t="shared" si="48"/>
        <v>0</v>
      </c>
      <c r="H103" s="208">
        <f t="shared" si="49"/>
        <v>0</v>
      </c>
      <c r="I103" s="208">
        <f t="shared" si="50"/>
        <v>0</v>
      </c>
      <c r="J103" s="132"/>
      <c r="K103" s="208">
        <f t="shared" si="51"/>
        <v>0</v>
      </c>
      <c r="L103" s="208">
        <v>0</v>
      </c>
      <c r="M103" s="208">
        <v>0</v>
      </c>
      <c r="N103" s="118"/>
    </row>
    <row r="104" spans="1:14" x14ac:dyDescent="0.25">
      <c r="A104" s="233" t="s">
        <v>1197</v>
      </c>
      <c r="B104" s="118" t="s">
        <v>774</v>
      </c>
      <c r="C104" s="129" t="s">
        <v>816</v>
      </c>
      <c r="D104" s="119">
        <v>2</v>
      </c>
      <c r="E104" s="119">
        <v>4</v>
      </c>
      <c r="F104" s="208">
        <v>0</v>
      </c>
      <c r="G104" s="208">
        <f t="shared" si="48"/>
        <v>0</v>
      </c>
      <c r="H104" s="208">
        <f t="shared" si="49"/>
        <v>0</v>
      </c>
      <c r="I104" s="208">
        <f t="shared" si="50"/>
        <v>0</v>
      </c>
      <c r="J104" s="132"/>
      <c r="K104" s="208">
        <f t="shared" si="51"/>
        <v>0</v>
      </c>
      <c r="L104" s="208">
        <v>0</v>
      </c>
      <c r="M104" s="208">
        <v>0</v>
      </c>
      <c r="N104" s="118"/>
    </row>
    <row r="105" spans="1:14" x14ac:dyDescent="0.25">
      <c r="A105" s="233" t="s">
        <v>1198</v>
      </c>
      <c r="B105" s="118" t="s">
        <v>773</v>
      </c>
      <c r="C105" s="129" t="s">
        <v>817</v>
      </c>
      <c r="D105" s="119">
        <v>2</v>
      </c>
      <c r="E105" s="119">
        <v>4</v>
      </c>
      <c r="F105" s="208">
        <v>0</v>
      </c>
      <c r="G105" s="208">
        <f t="shared" si="48"/>
        <v>0</v>
      </c>
      <c r="H105" s="208">
        <f t="shared" si="49"/>
        <v>0</v>
      </c>
      <c r="I105" s="208">
        <f t="shared" si="50"/>
        <v>0</v>
      </c>
      <c r="J105" s="132"/>
      <c r="K105" s="208">
        <f t="shared" si="51"/>
        <v>0</v>
      </c>
      <c r="L105" s="208">
        <v>0</v>
      </c>
      <c r="M105" s="208">
        <v>0</v>
      </c>
      <c r="N105" s="118"/>
    </row>
    <row r="106" spans="1:14" s="179" customFormat="1" ht="18.75" x14ac:dyDescent="0.25">
      <c r="A106" s="239" t="s">
        <v>1199</v>
      </c>
      <c r="B106" s="240" t="str">
        <f>'# Batch Composition'!B5</f>
        <v>Battalion Communication Centre (BCC)</v>
      </c>
      <c r="C106" s="237" t="s">
        <v>820</v>
      </c>
      <c r="D106" s="238">
        <v>2</v>
      </c>
      <c r="E106" s="124"/>
      <c r="F106" s="273"/>
      <c r="G106" s="124"/>
      <c r="H106" s="280"/>
      <c r="I106" s="124"/>
      <c r="J106" s="125"/>
      <c r="K106" s="125"/>
      <c r="L106" s="125"/>
      <c r="M106" s="125"/>
      <c r="N106" s="408"/>
    </row>
    <row r="107" spans="1:14" s="156" customFormat="1" ht="15.75" x14ac:dyDescent="0.25">
      <c r="A107" s="235" t="s">
        <v>1200</v>
      </c>
      <c r="B107" s="126" t="s">
        <v>757</v>
      </c>
      <c r="C107" s="127"/>
      <c r="D107" s="288" t="s">
        <v>893</v>
      </c>
      <c r="E107" s="128"/>
      <c r="F107" s="274"/>
      <c r="G107" s="128"/>
      <c r="H107" s="281"/>
      <c r="I107" s="319"/>
      <c r="J107" s="126"/>
      <c r="K107" s="126"/>
      <c r="L107" s="126"/>
      <c r="M107" s="126"/>
      <c r="N107" s="407"/>
    </row>
    <row r="108" spans="1:14" x14ac:dyDescent="0.25">
      <c r="A108" s="233" t="s">
        <v>1201</v>
      </c>
      <c r="B108" s="118" t="s">
        <v>522</v>
      </c>
      <c r="C108" s="118" t="s">
        <v>787</v>
      </c>
      <c r="D108" s="119">
        <v>1</v>
      </c>
      <c r="E108" s="119">
        <v>2</v>
      </c>
      <c r="F108" s="208">
        <v>0</v>
      </c>
      <c r="G108" s="208">
        <f t="shared" ref="G108:G122" si="52">F108*E108</f>
        <v>0</v>
      </c>
      <c r="H108" s="208">
        <f t="shared" ref="H108:H171" si="53">G108*$H$4</f>
        <v>0</v>
      </c>
      <c r="I108" s="208">
        <f t="shared" ref="I108:I122" si="54">G108+H108</f>
        <v>0</v>
      </c>
      <c r="J108" s="132"/>
      <c r="K108" s="208">
        <f t="shared" ref="K108:K122" si="55">L108+M108</f>
        <v>0</v>
      </c>
      <c r="L108" s="208">
        <v>0</v>
      </c>
      <c r="M108" s="208">
        <v>0</v>
      </c>
      <c r="N108" s="118"/>
    </row>
    <row r="109" spans="1:14" x14ac:dyDescent="0.25">
      <c r="A109" s="233" t="s">
        <v>1202</v>
      </c>
      <c r="B109" s="157" t="s">
        <v>933</v>
      </c>
      <c r="C109" s="118" t="s">
        <v>902</v>
      </c>
      <c r="D109" s="119">
        <v>1</v>
      </c>
      <c r="E109" s="119">
        <v>2</v>
      </c>
      <c r="F109" s="208">
        <v>0</v>
      </c>
      <c r="G109" s="208">
        <f t="shared" si="52"/>
        <v>0</v>
      </c>
      <c r="H109" s="208">
        <f t="shared" si="53"/>
        <v>0</v>
      </c>
      <c r="I109" s="208">
        <f t="shared" si="54"/>
        <v>0</v>
      </c>
      <c r="J109" s="132"/>
      <c r="K109" s="208">
        <f t="shared" si="55"/>
        <v>0</v>
      </c>
      <c r="L109" s="208">
        <v>0</v>
      </c>
      <c r="M109" s="208">
        <v>0</v>
      </c>
      <c r="N109" s="118"/>
    </row>
    <row r="110" spans="1:14" x14ac:dyDescent="0.25">
      <c r="A110" s="233" t="s">
        <v>1203</v>
      </c>
      <c r="B110" s="118" t="s">
        <v>754</v>
      </c>
      <c r="C110" s="118" t="s">
        <v>788</v>
      </c>
      <c r="D110" s="119">
        <v>1</v>
      </c>
      <c r="E110" s="119">
        <v>2</v>
      </c>
      <c r="F110" s="208">
        <v>0</v>
      </c>
      <c r="G110" s="208">
        <f t="shared" si="52"/>
        <v>0</v>
      </c>
      <c r="H110" s="208">
        <f t="shared" si="53"/>
        <v>0</v>
      </c>
      <c r="I110" s="208">
        <f t="shared" si="54"/>
        <v>0</v>
      </c>
      <c r="J110" s="132"/>
      <c r="K110" s="208">
        <f t="shared" si="55"/>
        <v>0</v>
      </c>
      <c r="L110" s="208">
        <v>0</v>
      </c>
      <c r="M110" s="208">
        <v>0</v>
      </c>
      <c r="N110" s="118"/>
    </row>
    <row r="111" spans="1:14" x14ac:dyDescent="0.25">
      <c r="A111" s="233" t="s">
        <v>1204</v>
      </c>
      <c r="B111" s="118" t="s">
        <v>758</v>
      </c>
      <c r="C111" s="118" t="s">
        <v>789</v>
      </c>
      <c r="D111" s="119">
        <v>1</v>
      </c>
      <c r="E111" s="119">
        <v>2</v>
      </c>
      <c r="F111" s="208">
        <v>0</v>
      </c>
      <c r="G111" s="208">
        <f t="shared" si="52"/>
        <v>0</v>
      </c>
      <c r="H111" s="208">
        <f t="shared" si="53"/>
        <v>0</v>
      </c>
      <c r="I111" s="208">
        <f t="shared" si="54"/>
        <v>0</v>
      </c>
      <c r="J111" s="132"/>
      <c r="K111" s="208">
        <f t="shared" si="55"/>
        <v>0</v>
      </c>
      <c r="L111" s="208">
        <v>0</v>
      </c>
      <c r="M111" s="208">
        <v>0</v>
      </c>
      <c r="N111" s="118"/>
    </row>
    <row r="112" spans="1:14" x14ac:dyDescent="0.25">
      <c r="A112" s="233" t="s">
        <v>1205</v>
      </c>
      <c r="B112" s="118" t="s">
        <v>759</v>
      </c>
      <c r="C112" s="118" t="s">
        <v>790</v>
      </c>
      <c r="D112" s="119">
        <v>1</v>
      </c>
      <c r="E112" s="119">
        <v>2</v>
      </c>
      <c r="F112" s="208">
        <v>0</v>
      </c>
      <c r="G112" s="208">
        <f t="shared" si="52"/>
        <v>0</v>
      </c>
      <c r="H112" s="208">
        <f t="shared" si="53"/>
        <v>0</v>
      </c>
      <c r="I112" s="208">
        <f t="shared" si="54"/>
        <v>0</v>
      </c>
      <c r="J112" s="132"/>
      <c r="K112" s="208">
        <f t="shared" si="55"/>
        <v>0</v>
      </c>
      <c r="L112" s="208">
        <v>0</v>
      </c>
      <c r="M112" s="208">
        <v>0</v>
      </c>
      <c r="N112" s="118"/>
    </row>
    <row r="113" spans="1:14" x14ac:dyDescent="0.25">
      <c r="A113" s="233" t="s">
        <v>1206</v>
      </c>
      <c r="B113" s="118" t="s">
        <v>818</v>
      </c>
      <c r="C113" s="118" t="s">
        <v>791</v>
      </c>
      <c r="D113" s="119">
        <v>1</v>
      </c>
      <c r="E113" s="119">
        <v>2</v>
      </c>
      <c r="F113" s="208">
        <v>0</v>
      </c>
      <c r="G113" s="208">
        <f t="shared" si="52"/>
        <v>0</v>
      </c>
      <c r="H113" s="208">
        <f t="shared" si="53"/>
        <v>0</v>
      </c>
      <c r="I113" s="208">
        <f t="shared" si="54"/>
        <v>0</v>
      </c>
      <c r="J113" s="132"/>
      <c r="K113" s="208">
        <f t="shared" si="55"/>
        <v>0</v>
      </c>
      <c r="L113" s="208">
        <v>0</v>
      </c>
      <c r="M113" s="208">
        <v>0</v>
      </c>
      <c r="N113" s="118"/>
    </row>
    <row r="114" spans="1:14" x14ac:dyDescent="0.25">
      <c r="A114" s="233" t="s">
        <v>1207</v>
      </c>
      <c r="B114" s="118" t="s">
        <v>760</v>
      </c>
      <c r="C114" s="118" t="s">
        <v>792</v>
      </c>
      <c r="D114" s="119">
        <v>1</v>
      </c>
      <c r="E114" s="119">
        <v>2</v>
      </c>
      <c r="F114" s="208">
        <v>0</v>
      </c>
      <c r="G114" s="208">
        <f t="shared" si="52"/>
        <v>0</v>
      </c>
      <c r="H114" s="208">
        <f t="shared" si="53"/>
        <v>0</v>
      </c>
      <c r="I114" s="208">
        <f t="shared" si="54"/>
        <v>0</v>
      </c>
      <c r="J114" s="132"/>
      <c r="K114" s="208">
        <f t="shared" si="55"/>
        <v>0</v>
      </c>
      <c r="L114" s="208">
        <v>0</v>
      </c>
      <c r="M114" s="208">
        <v>0</v>
      </c>
      <c r="N114" s="118"/>
    </row>
    <row r="115" spans="1:14" x14ac:dyDescent="0.25">
      <c r="A115" s="233" t="s">
        <v>1208</v>
      </c>
      <c r="B115" s="118" t="s">
        <v>753</v>
      </c>
      <c r="C115" s="118" t="s">
        <v>793</v>
      </c>
      <c r="D115" s="119">
        <v>1</v>
      </c>
      <c r="E115" s="119">
        <v>2</v>
      </c>
      <c r="F115" s="208">
        <v>0</v>
      </c>
      <c r="G115" s="208">
        <f t="shared" si="52"/>
        <v>0</v>
      </c>
      <c r="H115" s="208">
        <f t="shared" si="53"/>
        <v>0</v>
      </c>
      <c r="I115" s="208">
        <f t="shared" si="54"/>
        <v>0</v>
      </c>
      <c r="J115" s="132"/>
      <c r="K115" s="208">
        <f t="shared" si="55"/>
        <v>0</v>
      </c>
      <c r="L115" s="208">
        <v>0</v>
      </c>
      <c r="M115" s="208">
        <v>0</v>
      </c>
      <c r="N115" s="118"/>
    </row>
    <row r="116" spans="1:14" x14ac:dyDescent="0.25">
      <c r="A116" s="233" t="s">
        <v>1209</v>
      </c>
      <c r="B116" s="118" t="s">
        <v>756</v>
      </c>
      <c r="C116" s="118" t="s">
        <v>794</v>
      </c>
      <c r="D116" s="119">
        <v>1</v>
      </c>
      <c r="E116" s="119">
        <v>2</v>
      </c>
      <c r="F116" s="208">
        <v>0</v>
      </c>
      <c r="G116" s="208">
        <f t="shared" si="52"/>
        <v>0</v>
      </c>
      <c r="H116" s="208">
        <f t="shared" si="53"/>
        <v>0</v>
      </c>
      <c r="I116" s="208">
        <f t="shared" si="54"/>
        <v>0</v>
      </c>
      <c r="J116" s="132"/>
      <c r="K116" s="208">
        <f t="shared" si="55"/>
        <v>0</v>
      </c>
      <c r="L116" s="208">
        <v>0</v>
      </c>
      <c r="M116" s="208">
        <v>0</v>
      </c>
      <c r="N116" s="118"/>
    </row>
    <row r="117" spans="1:14" x14ac:dyDescent="0.25">
      <c r="A117" s="233" t="s">
        <v>1210</v>
      </c>
      <c r="B117" s="118" t="s">
        <v>761</v>
      </c>
      <c r="C117" s="118" t="s">
        <v>795</v>
      </c>
      <c r="D117" s="119">
        <v>1</v>
      </c>
      <c r="E117" s="119">
        <v>2</v>
      </c>
      <c r="F117" s="208">
        <v>0</v>
      </c>
      <c r="G117" s="208">
        <f t="shared" si="52"/>
        <v>0</v>
      </c>
      <c r="H117" s="208">
        <f t="shared" si="53"/>
        <v>0</v>
      </c>
      <c r="I117" s="208">
        <f t="shared" si="54"/>
        <v>0</v>
      </c>
      <c r="J117" s="132"/>
      <c r="K117" s="208">
        <f t="shared" si="55"/>
        <v>0</v>
      </c>
      <c r="L117" s="208">
        <v>0</v>
      </c>
      <c r="M117" s="208">
        <v>0</v>
      </c>
      <c r="N117" s="118"/>
    </row>
    <row r="118" spans="1:14" x14ac:dyDescent="0.25">
      <c r="A118" s="233" t="s">
        <v>1211</v>
      </c>
      <c r="B118" s="118" t="s">
        <v>903</v>
      </c>
      <c r="C118" s="118" t="s">
        <v>803</v>
      </c>
      <c r="D118" s="119">
        <v>1</v>
      </c>
      <c r="E118" s="119">
        <v>2</v>
      </c>
      <c r="F118" s="208">
        <v>0</v>
      </c>
      <c r="G118" s="208">
        <f t="shared" si="52"/>
        <v>0</v>
      </c>
      <c r="H118" s="208">
        <f t="shared" si="53"/>
        <v>0</v>
      </c>
      <c r="I118" s="208">
        <f t="shared" si="54"/>
        <v>0</v>
      </c>
      <c r="J118" s="132"/>
      <c r="K118" s="208">
        <f t="shared" si="55"/>
        <v>0</v>
      </c>
      <c r="L118" s="208">
        <v>0</v>
      </c>
      <c r="M118" s="208">
        <v>0</v>
      </c>
      <c r="N118" s="118"/>
    </row>
    <row r="119" spans="1:14" x14ac:dyDescent="0.25">
      <c r="A119" s="233" t="s">
        <v>1212</v>
      </c>
      <c r="B119" s="118" t="s">
        <v>762</v>
      </c>
      <c r="C119" s="118" t="s">
        <v>797</v>
      </c>
      <c r="D119" s="119">
        <v>1</v>
      </c>
      <c r="E119" s="119">
        <v>2</v>
      </c>
      <c r="F119" s="208">
        <v>0</v>
      </c>
      <c r="G119" s="208">
        <f t="shared" si="52"/>
        <v>0</v>
      </c>
      <c r="H119" s="208">
        <f t="shared" si="53"/>
        <v>0</v>
      </c>
      <c r="I119" s="208">
        <f t="shared" si="54"/>
        <v>0</v>
      </c>
      <c r="J119" s="132"/>
      <c r="K119" s="208">
        <f t="shared" si="55"/>
        <v>0</v>
      </c>
      <c r="L119" s="208">
        <v>0</v>
      </c>
      <c r="M119" s="208">
        <v>0</v>
      </c>
      <c r="N119" s="118"/>
    </row>
    <row r="120" spans="1:14" x14ac:dyDescent="0.25">
      <c r="A120" s="233" t="s">
        <v>1213</v>
      </c>
      <c r="B120" s="118" t="s">
        <v>763</v>
      </c>
      <c r="C120" s="118" t="s">
        <v>798</v>
      </c>
      <c r="D120" s="119">
        <v>1</v>
      </c>
      <c r="E120" s="119">
        <v>2</v>
      </c>
      <c r="F120" s="208">
        <v>0</v>
      </c>
      <c r="G120" s="208">
        <f t="shared" si="52"/>
        <v>0</v>
      </c>
      <c r="H120" s="208">
        <f t="shared" si="53"/>
        <v>0</v>
      </c>
      <c r="I120" s="208">
        <f t="shared" si="54"/>
        <v>0</v>
      </c>
      <c r="J120" s="132"/>
      <c r="K120" s="208">
        <f t="shared" si="55"/>
        <v>0</v>
      </c>
      <c r="L120" s="208">
        <v>0</v>
      </c>
      <c r="M120" s="208">
        <v>0</v>
      </c>
      <c r="N120" s="118"/>
    </row>
    <row r="121" spans="1:14" x14ac:dyDescent="0.25">
      <c r="A121" s="233" t="s">
        <v>1214</v>
      </c>
      <c r="B121" s="118" t="s">
        <v>764</v>
      </c>
      <c r="C121" s="118" t="s">
        <v>798</v>
      </c>
      <c r="D121" s="119">
        <v>1</v>
      </c>
      <c r="E121" s="119">
        <v>2</v>
      </c>
      <c r="F121" s="208">
        <v>0</v>
      </c>
      <c r="G121" s="208">
        <f t="shared" si="52"/>
        <v>0</v>
      </c>
      <c r="H121" s="208">
        <f t="shared" si="53"/>
        <v>0</v>
      </c>
      <c r="I121" s="208">
        <f t="shared" si="54"/>
        <v>0</v>
      </c>
      <c r="J121" s="132"/>
      <c r="K121" s="208">
        <f t="shared" si="55"/>
        <v>0</v>
      </c>
      <c r="L121" s="208">
        <v>0</v>
      </c>
      <c r="M121" s="208">
        <v>0</v>
      </c>
      <c r="N121" s="118"/>
    </row>
    <row r="122" spans="1:14" s="229" customFormat="1" x14ac:dyDescent="0.25">
      <c r="A122" s="233" t="s">
        <v>1215</v>
      </c>
      <c r="B122" s="118" t="s">
        <v>913</v>
      </c>
      <c r="C122" s="118" t="s">
        <v>811</v>
      </c>
      <c r="D122" s="119">
        <v>1</v>
      </c>
      <c r="E122" s="119">
        <v>2</v>
      </c>
      <c r="F122" s="208">
        <v>0</v>
      </c>
      <c r="G122" s="208">
        <f t="shared" si="52"/>
        <v>0</v>
      </c>
      <c r="H122" s="208">
        <f t="shared" si="53"/>
        <v>0</v>
      </c>
      <c r="I122" s="208">
        <f t="shared" si="54"/>
        <v>0</v>
      </c>
      <c r="J122" s="132"/>
      <c r="K122" s="208">
        <f t="shared" si="55"/>
        <v>0</v>
      </c>
      <c r="L122" s="208">
        <v>0</v>
      </c>
      <c r="M122" s="208">
        <v>0</v>
      </c>
      <c r="N122" s="118"/>
    </row>
    <row r="123" spans="1:14" s="156" customFormat="1" ht="15.75" x14ac:dyDescent="0.25">
      <c r="A123" s="235" t="s">
        <v>1216</v>
      </c>
      <c r="B123" s="126" t="s">
        <v>765</v>
      </c>
      <c r="C123" s="127"/>
      <c r="D123" s="288" t="s">
        <v>893</v>
      </c>
      <c r="E123" s="128"/>
      <c r="F123" s="274"/>
      <c r="G123" s="128"/>
      <c r="H123" s="281"/>
      <c r="I123" s="319"/>
      <c r="J123" s="126"/>
      <c r="K123" s="126"/>
      <c r="L123" s="126"/>
      <c r="M123" s="126"/>
      <c r="N123" s="407"/>
    </row>
    <row r="124" spans="1:14" x14ac:dyDescent="0.25">
      <c r="A124" s="233" t="s">
        <v>1217</v>
      </c>
      <c r="B124" s="118" t="s">
        <v>522</v>
      </c>
      <c r="C124" s="118" t="s">
        <v>787</v>
      </c>
      <c r="D124" s="119">
        <v>1</v>
      </c>
      <c r="E124" s="119">
        <v>2</v>
      </c>
      <c r="F124" s="208">
        <v>0</v>
      </c>
      <c r="G124" s="208">
        <f t="shared" ref="G124:G138" si="56">F124*E124</f>
        <v>0</v>
      </c>
      <c r="H124" s="208">
        <f t="shared" si="53"/>
        <v>0</v>
      </c>
      <c r="I124" s="208">
        <f t="shared" ref="I124:I138" si="57">G124+H124</f>
        <v>0</v>
      </c>
      <c r="J124" s="132"/>
      <c r="K124" s="208">
        <f t="shared" ref="K124:K138" si="58">L124+M124</f>
        <v>0</v>
      </c>
      <c r="L124" s="208">
        <v>0</v>
      </c>
      <c r="M124" s="208">
        <v>0</v>
      </c>
      <c r="N124" s="118"/>
    </row>
    <row r="125" spans="1:14" x14ac:dyDescent="0.25">
      <c r="A125" s="233" t="s">
        <v>1218</v>
      </c>
      <c r="B125" s="157" t="s">
        <v>933</v>
      </c>
      <c r="C125" s="118" t="s">
        <v>929</v>
      </c>
      <c r="D125" s="119">
        <v>1</v>
      </c>
      <c r="E125" s="119">
        <v>2</v>
      </c>
      <c r="F125" s="208">
        <v>0</v>
      </c>
      <c r="G125" s="208">
        <f t="shared" si="56"/>
        <v>0</v>
      </c>
      <c r="H125" s="208">
        <f t="shared" si="53"/>
        <v>0</v>
      </c>
      <c r="I125" s="208">
        <f t="shared" si="57"/>
        <v>0</v>
      </c>
      <c r="J125" s="132"/>
      <c r="K125" s="208">
        <f t="shared" si="58"/>
        <v>0</v>
      </c>
      <c r="L125" s="208">
        <v>0</v>
      </c>
      <c r="M125" s="208">
        <v>0</v>
      </c>
      <c r="N125" s="118"/>
    </row>
    <row r="126" spans="1:14" x14ac:dyDescent="0.25">
      <c r="A126" s="233" t="s">
        <v>1219</v>
      </c>
      <c r="B126" s="118" t="s">
        <v>754</v>
      </c>
      <c r="C126" s="118" t="s">
        <v>788</v>
      </c>
      <c r="D126" s="119">
        <v>1</v>
      </c>
      <c r="E126" s="119">
        <v>2</v>
      </c>
      <c r="F126" s="208">
        <v>0</v>
      </c>
      <c r="G126" s="208">
        <f t="shared" si="56"/>
        <v>0</v>
      </c>
      <c r="H126" s="208">
        <f t="shared" si="53"/>
        <v>0</v>
      </c>
      <c r="I126" s="208">
        <f t="shared" si="57"/>
        <v>0</v>
      </c>
      <c r="J126" s="132"/>
      <c r="K126" s="208">
        <f t="shared" si="58"/>
        <v>0</v>
      </c>
      <c r="L126" s="208">
        <v>0</v>
      </c>
      <c r="M126" s="208">
        <v>0</v>
      </c>
      <c r="N126" s="118"/>
    </row>
    <row r="127" spans="1:14" x14ac:dyDescent="0.25">
      <c r="A127" s="233" t="s">
        <v>1220</v>
      </c>
      <c r="B127" s="118" t="s">
        <v>758</v>
      </c>
      <c r="C127" s="118" t="s">
        <v>789</v>
      </c>
      <c r="D127" s="119">
        <v>1</v>
      </c>
      <c r="E127" s="119">
        <v>2</v>
      </c>
      <c r="F127" s="208">
        <v>0</v>
      </c>
      <c r="G127" s="208">
        <f t="shared" si="56"/>
        <v>0</v>
      </c>
      <c r="H127" s="208">
        <f t="shared" si="53"/>
        <v>0</v>
      </c>
      <c r="I127" s="208">
        <f t="shared" si="57"/>
        <v>0</v>
      </c>
      <c r="J127" s="132"/>
      <c r="K127" s="208">
        <f t="shared" si="58"/>
        <v>0</v>
      </c>
      <c r="L127" s="208">
        <v>0</v>
      </c>
      <c r="M127" s="208">
        <v>0</v>
      </c>
      <c r="N127" s="118"/>
    </row>
    <row r="128" spans="1:14" x14ac:dyDescent="0.25">
      <c r="A128" s="233" t="s">
        <v>1221</v>
      </c>
      <c r="B128" s="118" t="s">
        <v>759</v>
      </c>
      <c r="C128" s="118" t="s">
        <v>790</v>
      </c>
      <c r="D128" s="119">
        <v>1</v>
      </c>
      <c r="E128" s="119">
        <v>2</v>
      </c>
      <c r="F128" s="208">
        <v>0</v>
      </c>
      <c r="G128" s="208">
        <f t="shared" si="56"/>
        <v>0</v>
      </c>
      <c r="H128" s="208">
        <f t="shared" si="53"/>
        <v>0</v>
      </c>
      <c r="I128" s="208">
        <f t="shared" si="57"/>
        <v>0</v>
      </c>
      <c r="J128" s="132"/>
      <c r="K128" s="208">
        <f t="shared" si="58"/>
        <v>0</v>
      </c>
      <c r="L128" s="208">
        <v>0</v>
      </c>
      <c r="M128" s="208">
        <v>0</v>
      </c>
      <c r="N128" s="118"/>
    </row>
    <row r="129" spans="1:14" x14ac:dyDescent="0.25">
      <c r="A129" s="233" t="s">
        <v>1222</v>
      </c>
      <c r="B129" s="118" t="s">
        <v>818</v>
      </c>
      <c r="C129" s="118" t="s">
        <v>791</v>
      </c>
      <c r="D129" s="119">
        <v>1</v>
      </c>
      <c r="E129" s="119">
        <v>2</v>
      </c>
      <c r="F129" s="208">
        <v>0</v>
      </c>
      <c r="G129" s="208">
        <f t="shared" si="56"/>
        <v>0</v>
      </c>
      <c r="H129" s="208">
        <f t="shared" si="53"/>
        <v>0</v>
      </c>
      <c r="I129" s="208">
        <f t="shared" si="57"/>
        <v>0</v>
      </c>
      <c r="J129" s="132"/>
      <c r="K129" s="208">
        <f t="shared" si="58"/>
        <v>0</v>
      </c>
      <c r="L129" s="208">
        <v>0</v>
      </c>
      <c r="M129" s="208">
        <v>0</v>
      </c>
      <c r="N129" s="118"/>
    </row>
    <row r="130" spans="1:14" x14ac:dyDescent="0.25">
      <c r="A130" s="233" t="s">
        <v>1223</v>
      </c>
      <c r="B130" s="118" t="s">
        <v>760</v>
      </c>
      <c r="C130" s="118" t="s">
        <v>792</v>
      </c>
      <c r="D130" s="119">
        <v>1</v>
      </c>
      <c r="E130" s="119">
        <v>2</v>
      </c>
      <c r="F130" s="208">
        <v>0</v>
      </c>
      <c r="G130" s="208">
        <f t="shared" si="56"/>
        <v>0</v>
      </c>
      <c r="H130" s="208">
        <f t="shared" si="53"/>
        <v>0</v>
      </c>
      <c r="I130" s="208">
        <f t="shared" si="57"/>
        <v>0</v>
      </c>
      <c r="J130" s="132"/>
      <c r="K130" s="208">
        <f t="shared" si="58"/>
        <v>0</v>
      </c>
      <c r="L130" s="208">
        <v>0</v>
      </c>
      <c r="M130" s="208">
        <v>0</v>
      </c>
      <c r="N130" s="118"/>
    </row>
    <row r="131" spans="1:14" x14ac:dyDescent="0.25">
      <c r="A131" s="233" t="s">
        <v>1224</v>
      </c>
      <c r="B131" s="118" t="s">
        <v>753</v>
      </c>
      <c r="C131" s="118" t="s">
        <v>793</v>
      </c>
      <c r="D131" s="119">
        <v>1</v>
      </c>
      <c r="E131" s="119">
        <v>2</v>
      </c>
      <c r="F131" s="208">
        <v>0</v>
      </c>
      <c r="G131" s="208">
        <f t="shared" si="56"/>
        <v>0</v>
      </c>
      <c r="H131" s="208">
        <f t="shared" si="53"/>
        <v>0</v>
      </c>
      <c r="I131" s="208">
        <f t="shared" si="57"/>
        <v>0</v>
      </c>
      <c r="J131" s="132"/>
      <c r="K131" s="208">
        <f t="shared" si="58"/>
        <v>0</v>
      </c>
      <c r="L131" s="208">
        <v>0</v>
      </c>
      <c r="M131" s="208">
        <v>0</v>
      </c>
      <c r="N131" s="118"/>
    </row>
    <row r="132" spans="1:14" x14ac:dyDescent="0.25">
      <c r="A132" s="233" t="s">
        <v>1225</v>
      </c>
      <c r="B132" s="118" t="s">
        <v>756</v>
      </c>
      <c r="C132" s="118" t="s">
        <v>794</v>
      </c>
      <c r="D132" s="119">
        <v>1</v>
      </c>
      <c r="E132" s="119">
        <v>2</v>
      </c>
      <c r="F132" s="208">
        <v>0</v>
      </c>
      <c r="G132" s="208">
        <f t="shared" si="56"/>
        <v>0</v>
      </c>
      <c r="H132" s="208">
        <f t="shared" si="53"/>
        <v>0</v>
      </c>
      <c r="I132" s="208">
        <f t="shared" si="57"/>
        <v>0</v>
      </c>
      <c r="J132" s="132"/>
      <c r="K132" s="208">
        <f t="shared" si="58"/>
        <v>0</v>
      </c>
      <c r="L132" s="208">
        <v>0</v>
      </c>
      <c r="M132" s="208">
        <v>0</v>
      </c>
      <c r="N132" s="118"/>
    </row>
    <row r="133" spans="1:14" x14ac:dyDescent="0.25">
      <c r="A133" s="233" t="s">
        <v>1226</v>
      </c>
      <c r="B133" s="118" t="s">
        <v>761</v>
      </c>
      <c r="C133" s="118" t="s">
        <v>795</v>
      </c>
      <c r="D133" s="119">
        <v>1</v>
      </c>
      <c r="E133" s="119">
        <v>2</v>
      </c>
      <c r="F133" s="208">
        <v>0</v>
      </c>
      <c r="G133" s="208">
        <f t="shared" si="56"/>
        <v>0</v>
      </c>
      <c r="H133" s="208">
        <f t="shared" si="53"/>
        <v>0</v>
      </c>
      <c r="I133" s="208">
        <f t="shared" si="57"/>
        <v>0</v>
      </c>
      <c r="J133" s="132"/>
      <c r="K133" s="208">
        <f t="shared" si="58"/>
        <v>0</v>
      </c>
      <c r="L133" s="208">
        <v>0</v>
      </c>
      <c r="M133" s="208">
        <v>0</v>
      </c>
      <c r="N133" s="118"/>
    </row>
    <row r="134" spans="1:14" x14ac:dyDescent="0.25">
      <c r="A134" s="233" t="s">
        <v>1227</v>
      </c>
      <c r="B134" s="118" t="s">
        <v>903</v>
      </c>
      <c r="C134" s="118" t="s">
        <v>796</v>
      </c>
      <c r="D134" s="119">
        <v>1</v>
      </c>
      <c r="E134" s="119">
        <v>2</v>
      </c>
      <c r="F134" s="208">
        <v>0</v>
      </c>
      <c r="G134" s="208">
        <f t="shared" si="56"/>
        <v>0</v>
      </c>
      <c r="H134" s="208">
        <f t="shared" si="53"/>
        <v>0</v>
      </c>
      <c r="I134" s="208">
        <f t="shared" si="57"/>
        <v>0</v>
      </c>
      <c r="J134" s="132"/>
      <c r="K134" s="208">
        <f t="shared" si="58"/>
        <v>0</v>
      </c>
      <c r="L134" s="208">
        <v>0</v>
      </c>
      <c r="M134" s="208">
        <v>0</v>
      </c>
      <c r="N134" s="118"/>
    </row>
    <row r="135" spans="1:14" x14ac:dyDescent="0.25">
      <c r="A135" s="233" t="s">
        <v>1228</v>
      </c>
      <c r="B135" s="118" t="s">
        <v>762</v>
      </c>
      <c r="C135" s="118" t="s">
        <v>797</v>
      </c>
      <c r="D135" s="119">
        <v>1</v>
      </c>
      <c r="E135" s="119">
        <v>2</v>
      </c>
      <c r="F135" s="208">
        <v>0</v>
      </c>
      <c r="G135" s="208">
        <f t="shared" si="56"/>
        <v>0</v>
      </c>
      <c r="H135" s="208">
        <f t="shared" si="53"/>
        <v>0</v>
      </c>
      <c r="I135" s="208">
        <f t="shared" si="57"/>
        <v>0</v>
      </c>
      <c r="J135" s="132"/>
      <c r="K135" s="208">
        <f t="shared" si="58"/>
        <v>0</v>
      </c>
      <c r="L135" s="208">
        <v>0</v>
      </c>
      <c r="M135" s="208">
        <v>0</v>
      </c>
      <c r="N135" s="118"/>
    </row>
    <row r="136" spans="1:14" x14ac:dyDescent="0.25">
      <c r="A136" s="233" t="s">
        <v>1229</v>
      </c>
      <c r="B136" s="118" t="s">
        <v>912</v>
      </c>
      <c r="C136" s="118" t="s">
        <v>798</v>
      </c>
      <c r="D136" s="119">
        <v>2</v>
      </c>
      <c r="E136" s="119">
        <v>4</v>
      </c>
      <c r="F136" s="208">
        <v>0</v>
      </c>
      <c r="G136" s="208">
        <f t="shared" si="56"/>
        <v>0</v>
      </c>
      <c r="H136" s="208">
        <f t="shared" si="53"/>
        <v>0</v>
      </c>
      <c r="I136" s="208">
        <f t="shared" si="57"/>
        <v>0</v>
      </c>
      <c r="J136" s="132"/>
      <c r="K136" s="208">
        <f t="shared" si="58"/>
        <v>0</v>
      </c>
      <c r="L136" s="208">
        <v>0</v>
      </c>
      <c r="M136" s="208">
        <v>0</v>
      </c>
      <c r="N136" s="118"/>
    </row>
    <row r="137" spans="1:14" x14ac:dyDescent="0.25">
      <c r="A137" s="233" t="s">
        <v>1230</v>
      </c>
      <c r="B137" s="118" t="s">
        <v>764</v>
      </c>
      <c r="C137" s="118" t="s">
        <v>798</v>
      </c>
      <c r="D137" s="119">
        <v>1</v>
      </c>
      <c r="E137" s="119">
        <v>2</v>
      </c>
      <c r="F137" s="208">
        <v>0</v>
      </c>
      <c r="G137" s="208">
        <f t="shared" si="56"/>
        <v>0</v>
      </c>
      <c r="H137" s="208">
        <f t="shared" si="53"/>
        <v>0</v>
      </c>
      <c r="I137" s="208">
        <f t="shared" si="57"/>
        <v>0</v>
      </c>
      <c r="J137" s="132"/>
      <c r="K137" s="208">
        <f t="shared" si="58"/>
        <v>0</v>
      </c>
      <c r="L137" s="208">
        <v>0</v>
      </c>
      <c r="M137" s="208">
        <v>0</v>
      </c>
      <c r="N137" s="118"/>
    </row>
    <row r="138" spans="1:14" s="229" customFormat="1" x14ac:dyDescent="0.25">
      <c r="A138" s="233" t="s">
        <v>1231</v>
      </c>
      <c r="B138" s="118" t="s">
        <v>838</v>
      </c>
      <c r="C138" s="118" t="s">
        <v>811</v>
      </c>
      <c r="D138" s="119">
        <v>1</v>
      </c>
      <c r="E138" s="119">
        <v>2</v>
      </c>
      <c r="F138" s="208">
        <v>0</v>
      </c>
      <c r="G138" s="208">
        <f t="shared" si="56"/>
        <v>0</v>
      </c>
      <c r="H138" s="208">
        <f t="shared" si="53"/>
        <v>0</v>
      </c>
      <c r="I138" s="208">
        <f t="shared" si="57"/>
        <v>0</v>
      </c>
      <c r="J138" s="132"/>
      <c r="K138" s="208">
        <f t="shared" si="58"/>
        <v>0</v>
      </c>
      <c r="L138" s="208">
        <v>0</v>
      </c>
      <c r="M138" s="208">
        <v>0</v>
      </c>
      <c r="N138" s="118"/>
    </row>
    <row r="139" spans="1:14" s="156" customFormat="1" ht="15.75" x14ac:dyDescent="0.25">
      <c r="A139" s="235" t="s">
        <v>1232</v>
      </c>
      <c r="B139" s="126" t="s">
        <v>519</v>
      </c>
      <c r="C139" s="127"/>
      <c r="D139" s="288" t="s">
        <v>893</v>
      </c>
      <c r="E139" s="128"/>
      <c r="F139" s="274"/>
      <c r="G139" s="128"/>
      <c r="H139" s="281"/>
      <c r="I139" s="319"/>
      <c r="J139" s="126"/>
      <c r="K139" s="126"/>
      <c r="L139" s="126"/>
      <c r="M139" s="126"/>
      <c r="N139" s="407"/>
    </row>
    <row r="140" spans="1:14" x14ac:dyDescent="0.25">
      <c r="A140" s="233" t="s">
        <v>1233</v>
      </c>
      <c r="B140" s="129" t="s">
        <v>829</v>
      </c>
      <c r="C140" s="129" t="s">
        <v>806</v>
      </c>
      <c r="D140" s="119">
        <v>3</v>
      </c>
      <c r="E140" s="119">
        <v>6</v>
      </c>
      <c r="F140" s="208">
        <v>0</v>
      </c>
      <c r="G140" s="208">
        <f t="shared" ref="G140:G148" si="59">F140*E140</f>
        <v>0</v>
      </c>
      <c r="H140" s="208">
        <f t="shared" si="53"/>
        <v>0</v>
      </c>
      <c r="I140" s="208">
        <f t="shared" ref="I140:I148" si="60">G140+H140</f>
        <v>0</v>
      </c>
      <c r="J140" s="132"/>
      <c r="K140" s="208">
        <f t="shared" ref="K140:K148" si="61">L140+M140</f>
        <v>0</v>
      </c>
      <c r="L140" s="208">
        <v>0</v>
      </c>
      <c r="M140" s="208">
        <v>0</v>
      </c>
      <c r="N140" s="118"/>
    </row>
    <row r="141" spans="1:14" x14ac:dyDescent="0.25">
      <c r="A141" s="233" t="s">
        <v>1234</v>
      </c>
      <c r="B141" s="129" t="s">
        <v>830</v>
      </c>
      <c r="C141" s="129" t="s">
        <v>807</v>
      </c>
      <c r="D141" s="119">
        <v>1</v>
      </c>
      <c r="E141" s="119">
        <v>2</v>
      </c>
      <c r="F141" s="208">
        <v>0</v>
      </c>
      <c r="G141" s="208">
        <f t="shared" si="59"/>
        <v>0</v>
      </c>
      <c r="H141" s="208">
        <f t="shared" si="53"/>
        <v>0</v>
      </c>
      <c r="I141" s="208">
        <f t="shared" si="60"/>
        <v>0</v>
      </c>
      <c r="J141" s="132"/>
      <c r="K141" s="208">
        <f t="shared" si="61"/>
        <v>0</v>
      </c>
      <c r="L141" s="208">
        <v>0</v>
      </c>
      <c r="M141" s="208">
        <v>0</v>
      </c>
      <c r="N141" s="118"/>
    </row>
    <row r="142" spans="1:14" x14ac:dyDescent="0.25">
      <c r="A142" s="233" t="s">
        <v>1235</v>
      </c>
      <c r="B142" s="129" t="s">
        <v>832</v>
      </c>
      <c r="C142" s="129" t="s">
        <v>808</v>
      </c>
      <c r="D142" s="119">
        <v>1</v>
      </c>
      <c r="E142" s="119">
        <v>2</v>
      </c>
      <c r="F142" s="208">
        <v>0</v>
      </c>
      <c r="G142" s="208">
        <f t="shared" si="59"/>
        <v>0</v>
      </c>
      <c r="H142" s="208">
        <f t="shared" si="53"/>
        <v>0</v>
      </c>
      <c r="I142" s="208">
        <f t="shared" si="60"/>
        <v>0</v>
      </c>
      <c r="J142" s="132"/>
      <c r="K142" s="208">
        <f t="shared" si="61"/>
        <v>0</v>
      </c>
      <c r="L142" s="208">
        <v>0</v>
      </c>
      <c r="M142" s="208">
        <v>0</v>
      </c>
      <c r="N142" s="118"/>
    </row>
    <row r="143" spans="1:14" x14ac:dyDescent="0.25">
      <c r="A143" s="233" t="s">
        <v>1236</v>
      </c>
      <c r="B143" s="129" t="s">
        <v>895</v>
      </c>
      <c r="C143" s="129" t="s">
        <v>805</v>
      </c>
      <c r="D143" s="119" t="s">
        <v>906</v>
      </c>
      <c r="E143" s="119">
        <v>2</v>
      </c>
      <c r="F143" s="208">
        <v>0</v>
      </c>
      <c r="G143" s="208">
        <f t="shared" si="59"/>
        <v>0</v>
      </c>
      <c r="H143" s="208">
        <f t="shared" si="53"/>
        <v>0</v>
      </c>
      <c r="I143" s="208">
        <f t="shared" si="60"/>
        <v>0</v>
      </c>
      <c r="J143" s="132"/>
      <c r="K143" s="208">
        <f t="shared" si="61"/>
        <v>0</v>
      </c>
      <c r="L143" s="208">
        <v>0</v>
      </c>
      <c r="M143" s="208">
        <v>0</v>
      </c>
      <c r="N143" s="118"/>
    </row>
    <row r="144" spans="1:14" x14ac:dyDescent="0.25">
      <c r="A144" s="233" t="s">
        <v>1237</v>
      </c>
      <c r="B144" s="129" t="s">
        <v>828</v>
      </c>
      <c r="C144" s="129" t="s">
        <v>804</v>
      </c>
      <c r="D144" s="119" t="s">
        <v>906</v>
      </c>
      <c r="E144" s="119">
        <v>2</v>
      </c>
      <c r="F144" s="208">
        <v>0</v>
      </c>
      <c r="G144" s="208">
        <f t="shared" si="59"/>
        <v>0</v>
      </c>
      <c r="H144" s="208">
        <f t="shared" si="53"/>
        <v>0</v>
      </c>
      <c r="I144" s="208">
        <f t="shared" si="60"/>
        <v>0</v>
      </c>
      <c r="J144" s="132"/>
      <c r="K144" s="208">
        <f t="shared" si="61"/>
        <v>0</v>
      </c>
      <c r="L144" s="208">
        <v>0</v>
      </c>
      <c r="M144" s="208">
        <v>0</v>
      </c>
      <c r="N144" s="118"/>
    </row>
    <row r="145" spans="1:14" x14ac:dyDescent="0.25">
      <c r="A145" s="233" t="s">
        <v>1238</v>
      </c>
      <c r="B145" s="129" t="s">
        <v>833</v>
      </c>
      <c r="C145" s="129" t="s">
        <v>804</v>
      </c>
      <c r="D145" s="119">
        <v>1</v>
      </c>
      <c r="E145" s="119">
        <v>2</v>
      </c>
      <c r="F145" s="208">
        <v>0</v>
      </c>
      <c r="G145" s="208">
        <f t="shared" si="59"/>
        <v>0</v>
      </c>
      <c r="H145" s="208">
        <f t="shared" si="53"/>
        <v>0</v>
      </c>
      <c r="I145" s="208">
        <f t="shared" si="60"/>
        <v>0</v>
      </c>
      <c r="J145" s="132"/>
      <c r="K145" s="208">
        <f t="shared" si="61"/>
        <v>0</v>
      </c>
      <c r="L145" s="208">
        <v>0</v>
      </c>
      <c r="M145" s="208">
        <v>0</v>
      </c>
      <c r="N145" s="118"/>
    </row>
    <row r="146" spans="1:14" x14ac:dyDescent="0.25">
      <c r="A146" s="233" t="s">
        <v>1239</v>
      </c>
      <c r="B146" s="151" t="s">
        <v>834</v>
      </c>
      <c r="C146" s="129" t="s">
        <v>804</v>
      </c>
      <c r="D146" s="119">
        <v>2</v>
      </c>
      <c r="E146" s="119">
        <v>4</v>
      </c>
      <c r="F146" s="208">
        <v>0</v>
      </c>
      <c r="G146" s="208">
        <f t="shared" si="59"/>
        <v>0</v>
      </c>
      <c r="H146" s="208">
        <f t="shared" si="53"/>
        <v>0</v>
      </c>
      <c r="I146" s="208">
        <f t="shared" si="60"/>
        <v>0</v>
      </c>
      <c r="J146" s="132"/>
      <c r="K146" s="208">
        <f t="shared" si="61"/>
        <v>0</v>
      </c>
      <c r="L146" s="208">
        <v>0</v>
      </c>
      <c r="M146" s="208">
        <v>0</v>
      </c>
      <c r="N146" s="118"/>
    </row>
    <row r="147" spans="1:14" x14ac:dyDescent="0.25">
      <c r="A147" s="233" t="s">
        <v>1240</v>
      </c>
      <c r="B147" s="129" t="s">
        <v>831</v>
      </c>
      <c r="C147" s="129" t="s">
        <v>805</v>
      </c>
      <c r="D147" s="119">
        <v>1</v>
      </c>
      <c r="E147" s="119">
        <v>2</v>
      </c>
      <c r="F147" s="208">
        <v>0</v>
      </c>
      <c r="G147" s="208">
        <f t="shared" si="59"/>
        <v>0</v>
      </c>
      <c r="H147" s="208">
        <f t="shared" si="53"/>
        <v>0</v>
      </c>
      <c r="I147" s="208">
        <f t="shared" si="60"/>
        <v>0</v>
      </c>
      <c r="J147" s="132"/>
      <c r="K147" s="208">
        <f t="shared" si="61"/>
        <v>0</v>
      </c>
      <c r="L147" s="208">
        <v>0</v>
      </c>
      <c r="M147" s="208">
        <v>0</v>
      </c>
      <c r="N147" s="118"/>
    </row>
    <row r="148" spans="1:14" x14ac:dyDescent="0.25">
      <c r="A148" s="233" t="s">
        <v>1495</v>
      </c>
      <c r="B148" s="129" t="s">
        <v>905</v>
      </c>
      <c r="C148" s="129" t="s">
        <v>804</v>
      </c>
      <c r="D148" s="119" t="s">
        <v>906</v>
      </c>
      <c r="E148" s="119">
        <v>2</v>
      </c>
      <c r="F148" s="208">
        <v>0</v>
      </c>
      <c r="G148" s="208">
        <f t="shared" si="59"/>
        <v>0</v>
      </c>
      <c r="H148" s="208">
        <f t="shared" si="53"/>
        <v>0</v>
      </c>
      <c r="I148" s="208">
        <f t="shared" si="60"/>
        <v>0</v>
      </c>
      <c r="J148" s="132"/>
      <c r="K148" s="208">
        <f t="shared" si="61"/>
        <v>0</v>
      </c>
      <c r="L148" s="208">
        <v>0</v>
      </c>
      <c r="M148" s="208">
        <v>0</v>
      </c>
      <c r="N148" s="118"/>
    </row>
    <row r="149" spans="1:14" s="156" customFormat="1" ht="15.75" x14ac:dyDescent="0.25">
      <c r="A149" s="235" t="s">
        <v>1241</v>
      </c>
      <c r="B149" s="126" t="s">
        <v>839</v>
      </c>
      <c r="C149" s="126"/>
      <c r="D149" s="288" t="s">
        <v>893</v>
      </c>
      <c r="E149" s="128"/>
      <c r="F149" s="274"/>
      <c r="G149" s="128"/>
      <c r="H149" s="281"/>
      <c r="I149" s="319"/>
      <c r="J149" s="126"/>
      <c r="K149" s="126"/>
      <c r="L149" s="126"/>
      <c r="M149" s="126"/>
      <c r="N149" s="407"/>
    </row>
    <row r="150" spans="1:14" x14ac:dyDescent="0.25">
      <c r="A150" s="233" t="s">
        <v>1242</v>
      </c>
      <c r="B150" s="129" t="s">
        <v>521</v>
      </c>
      <c r="C150" s="129" t="s">
        <v>786</v>
      </c>
      <c r="D150" s="130">
        <v>1</v>
      </c>
      <c r="E150" s="119">
        <v>2</v>
      </c>
      <c r="F150" s="208">
        <v>0</v>
      </c>
      <c r="G150" s="208">
        <f t="shared" ref="G150" si="62">F150*E150</f>
        <v>0</v>
      </c>
      <c r="H150" s="208">
        <f t="shared" si="53"/>
        <v>0</v>
      </c>
      <c r="I150" s="208">
        <f t="shared" ref="I150" si="63">G150+H150</f>
        <v>0</v>
      </c>
      <c r="J150" s="132"/>
      <c r="K150" s="208">
        <f t="shared" ref="K150" si="64">L150+M150</f>
        <v>0</v>
      </c>
      <c r="L150" s="208">
        <v>0</v>
      </c>
      <c r="M150" s="208">
        <v>0</v>
      </c>
      <c r="N150" s="118"/>
    </row>
    <row r="151" spans="1:14" s="156" customFormat="1" ht="15.75" x14ac:dyDescent="0.25">
      <c r="A151" s="235" t="s">
        <v>1243</v>
      </c>
      <c r="B151" s="126" t="s">
        <v>896</v>
      </c>
      <c r="C151" s="126"/>
      <c r="D151" s="288" t="s">
        <v>893</v>
      </c>
      <c r="E151" s="128"/>
      <c r="F151" s="274"/>
      <c r="G151" s="128"/>
      <c r="H151" s="281"/>
      <c r="I151" s="319"/>
      <c r="J151" s="126"/>
      <c r="K151" s="126"/>
      <c r="L151" s="126"/>
      <c r="M151" s="126"/>
      <c r="N151" s="407"/>
    </row>
    <row r="152" spans="1:14" x14ac:dyDescent="0.25">
      <c r="A152" s="233" t="s">
        <v>1244</v>
      </c>
      <c r="B152" s="129" t="s">
        <v>776</v>
      </c>
      <c r="C152" s="129" t="s">
        <v>821</v>
      </c>
      <c r="D152" s="130">
        <v>1</v>
      </c>
      <c r="E152" s="119">
        <v>2</v>
      </c>
      <c r="F152" s="208">
        <v>0</v>
      </c>
      <c r="G152" s="208">
        <f t="shared" ref="G152:G159" si="65">F152*E152</f>
        <v>0</v>
      </c>
      <c r="H152" s="208">
        <f t="shared" si="53"/>
        <v>0</v>
      </c>
      <c r="I152" s="208">
        <f t="shared" ref="I152:I159" si="66">G152+H152</f>
        <v>0</v>
      </c>
      <c r="J152" s="132"/>
      <c r="K152" s="208">
        <f t="shared" ref="K152:K159" si="67">L152+M152</f>
        <v>0</v>
      </c>
      <c r="L152" s="208">
        <v>0</v>
      </c>
      <c r="M152" s="208">
        <v>0</v>
      </c>
      <c r="N152" s="118"/>
    </row>
    <row r="153" spans="1:14" x14ac:dyDescent="0.25">
      <c r="A153" s="233" t="s">
        <v>1245</v>
      </c>
      <c r="B153" s="129" t="s">
        <v>899</v>
      </c>
      <c r="C153" s="129" t="s">
        <v>897</v>
      </c>
      <c r="D153" s="130">
        <v>1</v>
      </c>
      <c r="E153" s="119">
        <v>2</v>
      </c>
      <c r="F153" s="208">
        <v>0</v>
      </c>
      <c r="G153" s="208">
        <f t="shared" si="65"/>
        <v>0</v>
      </c>
      <c r="H153" s="208">
        <f t="shared" si="53"/>
        <v>0</v>
      </c>
      <c r="I153" s="208">
        <f t="shared" si="66"/>
        <v>0</v>
      </c>
      <c r="J153" s="132"/>
      <c r="K153" s="208">
        <f t="shared" si="67"/>
        <v>0</v>
      </c>
      <c r="L153" s="208">
        <v>0</v>
      </c>
      <c r="M153" s="208">
        <v>0</v>
      </c>
      <c r="N153" s="118"/>
    </row>
    <row r="154" spans="1:14" x14ac:dyDescent="0.25">
      <c r="A154" s="233" t="s">
        <v>1246</v>
      </c>
      <c r="B154" s="129" t="s">
        <v>900</v>
      </c>
      <c r="C154" s="129" t="s">
        <v>897</v>
      </c>
      <c r="D154" s="130">
        <v>1</v>
      </c>
      <c r="E154" s="119">
        <v>2</v>
      </c>
      <c r="F154" s="208">
        <v>0</v>
      </c>
      <c r="G154" s="208">
        <f t="shared" si="65"/>
        <v>0</v>
      </c>
      <c r="H154" s="208">
        <f t="shared" si="53"/>
        <v>0</v>
      </c>
      <c r="I154" s="208">
        <f t="shared" si="66"/>
        <v>0</v>
      </c>
      <c r="J154" s="132"/>
      <c r="K154" s="208">
        <f t="shared" si="67"/>
        <v>0</v>
      </c>
      <c r="L154" s="208">
        <v>0</v>
      </c>
      <c r="M154" s="208">
        <v>0</v>
      </c>
      <c r="N154" s="118"/>
    </row>
    <row r="155" spans="1:14" x14ac:dyDescent="0.25">
      <c r="A155" s="233" t="s">
        <v>1247</v>
      </c>
      <c r="B155" s="129" t="s">
        <v>901</v>
      </c>
      <c r="C155" s="129" t="s">
        <v>897</v>
      </c>
      <c r="D155" s="130">
        <v>1</v>
      </c>
      <c r="E155" s="119">
        <v>2</v>
      </c>
      <c r="F155" s="208">
        <v>0</v>
      </c>
      <c r="G155" s="208">
        <f t="shared" si="65"/>
        <v>0</v>
      </c>
      <c r="H155" s="208">
        <f t="shared" si="53"/>
        <v>0</v>
      </c>
      <c r="I155" s="208">
        <f t="shared" si="66"/>
        <v>0</v>
      </c>
      <c r="J155" s="132"/>
      <c r="K155" s="208">
        <f t="shared" si="67"/>
        <v>0</v>
      </c>
      <c r="L155" s="208">
        <v>0</v>
      </c>
      <c r="M155" s="208">
        <v>0</v>
      </c>
      <c r="N155" s="118"/>
    </row>
    <row r="156" spans="1:14" x14ac:dyDescent="0.25">
      <c r="A156" s="233" t="s">
        <v>1248</v>
      </c>
      <c r="B156" s="129" t="s">
        <v>898</v>
      </c>
      <c r="C156" s="129" t="s">
        <v>804</v>
      </c>
      <c r="D156" s="119">
        <v>4</v>
      </c>
      <c r="E156" s="119">
        <v>8</v>
      </c>
      <c r="F156" s="208">
        <v>0</v>
      </c>
      <c r="G156" s="208">
        <f t="shared" si="65"/>
        <v>0</v>
      </c>
      <c r="H156" s="208">
        <f t="shared" si="53"/>
        <v>0</v>
      </c>
      <c r="I156" s="208">
        <f t="shared" si="66"/>
        <v>0</v>
      </c>
      <c r="J156" s="132"/>
      <c r="K156" s="208">
        <f t="shared" si="67"/>
        <v>0</v>
      </c>
      <c r="L156" s="208">
        <v>0</v>
      </c>
      <c r="M156" s="208">
        <v>0</v>
      </c>
      <c r="N156" s="118"/>
    </row>
    <row r="157" spans="1:14" x14ac:dyDescent="0.25">
      <c r="A157" s="233" t="s">
        <v>1249</v>
      </c>
      <c r="B157" s="129" t="s">
        <v>835</v>
      </c>
      <c r="C157" s="129" t="s">
        <v>804</v>
      </c>
      <c r="D157" s="119">
        <v>1</v>
      </c>
      <c r="E157" s="119">
        <v>2</v>
      </c>
      <c r="F157" s="208">
        <v>0</v>
      </c>
      <c r="G157" s="208">
        <f t="shared" si="65"/>
        <v>0</v>
      </c>
      <c r="H157" s="208">
        <f t="shared" si="53"/>
        <v>0</v>
      </c>
      <c r="I157" s="208">
        <f t="shared" si="66"/>
        <v>0</v>
      </c>
      <c r="J157" s="132"/>
      <c r="K157" s="208">
        <f t="shared" si="67"/>
        <v>0</v>
      </c>
      <c r="L157" s="208">
        <v>0</v>
      </c>
      <c r="M157" s="208">
        <v>0</v>
      </c>
      <c r="N157" s="118"/>
    </row>
    <row r="158" spans="1:14" x14ac:dyDescent="0.25">
      <c r="A158" s="233" t="s">
        <v>1250</v>
      </c>
      <c r="B158" s="129" t="s">
        <v>940</v>
      </c>
      <c r="C158" s="129" t="s">
        <v>804</v>
      </c>
      <c r="D158" s="119" t="s">
        <v>906</v>
      </c>
      <c r="E158" s="119">
        <v>2</v>
      </c>
      <c r="F158" s="208">
        <v>0</v>
      </c>
      <c r="G158" s="208">
        <f t="shared" si="65"/>
        <v>0</v>
      </c>
      <c r="H158" s="208">
        <f t="shared" si="53"/>
        <v>0</v>
      </c>
      <c r="I158" s="208">
        <f t="shared" si="66"/>
        <v>0</v>
      </c>
      <c r="J158" s="132"/>
      <c r="K158" s="208">
        <f t="shared" si="67"/>
        <v>0</v>
      </c>
      <c r="L158" s="208">
        <v>0</v>
      </c>
      <c r="M158" s="208">
        <v>0</v>
      </c>
      <c r="N158" s="118"/>
    </row>
    <row r="159" spans="1:14" x14ac:dyDescent="0.25">
      <c r="A159" s="233" t="s">
        <v>1251</v>
      </c>
      <c r="B159" s="129" t="s">
        <v>941</v>
      </c>
      <c r="C159" s="129" t="s">
        <v>804</v>
      </c>
      <c r="D159" s="119" t="s">
        <v>906</v>
      </c>
      <c r="E159" s="119">
        <v>2</v>
      </c>
      <c r="F159" s="208">
        <v>0</v>
      </c>
      <c r="G159" s="208">
        <f t="shared" si="65"/>
        <v>0</v>
      </c>
      <c r="H159" s="208">
        <f t="shared" si="53"/>
        <v>0</v>
      </c>
      <c r="I159" s="208">
        <f t="shared" si="66"/>
        <v>0</v>
      </c>
      <c r="J159" s="132"/>
      <c r="K159" s="208">
        <f t="shared" si="67"/>
        <v>0</v>
      </c>
      <c r="L159" s="208">
        <v>0</v>
      </c>
      <c r="M159" s="208">
        <v>0</v>
      </c>
      <c r="N159" s="118"/>
    </row>
    <row r="160" spans="1:14" s="156" customFormat="1" ht="15.75" x14ac:dyDescent="0.25">
      <c r="A160" s="235" t="s">
        <v>1252</v>
      </c>
      <c r="B160" s="126" t="s">
        <v>503</v>
      </c>
      <c r="C160" s="127"/>
      <c r="D160" s="288" t="s">
        <v>893</v>
      </c>
      <c r="E160" s="128"/>
      <c r="F160" s="274"/>
      <c r="G160" s="128"/>
      <c r="H160" s="281"/>
      <c r="I160" s="319"/>
      <c r="J160" s="126"/>
      <c r="K160" s="126"/>
      <c r="L160" s="126"/>
      <c r="M160" s="126"/>
      <c r="N160" s="407"/>
    </row>
    <row r="161" spans="1:14" x14ac:dyDescent="0.25">
      <c r="A161" s="233" t="s">
        <v>1253</v>
      </c>
      <c r="B161" s="129" t="s">
        <v>504</v>
      </c>
      <c r="C161" s="129" t="s">
        <v>802</v>
      </c>
      <c r="D161" s="119">
        <v>1</v>
      </c>
      <c r="E161" s="119">
        <v>2</v>
      </c>
      <c r="F161" s="208">
        <v>0</v>
      </c>
      <c r="G161" s="208">
        <f t="shared" ref="G161:G164" si="68">F161*E161</f>
        <v>0</v>
      </c>
      <c r="H161" s="208">
        <f t="shared" si="53"/>
        <v>0</v>
      </c>
      <c r="I161" s="208">
        <f t="shared" ref="I161:I164" si="69">G161+H161</f>
        <v>0</v>
      </c>
      <c r="J161" s="132"/>
      <c r="K161" s="208">
        <f t="shared" ref="K161:K164" si="70">L161+M161</f>
        <v>0</v>
      </c>
      <c r="L161" s="208">
        <v>0</v>
      </c>
      <c r="M161" s="208">
        <v>0</v>
      </c>
      <c r="N161" s="118"/>
    </row>
    <row r="162" spans="1:14" x14ac:dyDescent="0.25">
      <c r="A162" s="233" t="s">
        <v>1254</v>
      </c>
      <c r="B162" s="129" t="s">
        <v>505</v>
      </c>
      <c r="C162" s="129" t="s">
        <v>802</v>
      </c>
      <c r="D162" s="119">
        <v>1</v>
      </c>
      <c r="E162" s="119">
        <v>2</v>
      </c>
      <c r="F162" s="208">
        <v>0</v>
      </c>
      <c r="G162" s="208">
        <f t="shared" si="68"/>
        <v>0</v>
      </c>
      <c r="H162" s="208">
        <f t="shared" si="53"/>
        <v>0</v>
      </c>
      <c r="I162" s="208">
        <f t="shared" si="69"/>
        <v>0</v>
      </c>
      <c r="J162" s="132"/>
      <c r="K162" s="208">
        <f t="shared" si="70"/>
        <v>0</v>
      </c>
      <c r="L162" s="208">
        <v>0</v>
      </c>
      <c r="M162" s="208">
        <v>0</v>
      </c>
      <c r="N162" s="118"/>
    </row>
    <row r="163" spans="1:14" x14ac:dyDescent="0.25">
      <c r="A163" s="233" t="s">
        <v>1255</v>
      </c>
      <c r="B163" s="129" t="s">
        <v>506</v>
      </c>
      <c r="C163" s="129" t="s">
        <v>802</v>
      </c>
      <c r="D163" s="119">
        <v>1</v>
      </c>
      <c r="E163" s="119">
        <v>2</v>
      </c>
      <c r="F163" s="208">
        <v>0</v>
      </c>
      <c r="G163" s="208">
        <f t="shared" si="68"/>
        <v>0</v>
      </c>
      <c r="H163" s="208">
        <f t="shared" si="53"/>
        <v>0</v>
      </c>
      <c r="I163" s="208">
        <f t="shared" si="69"/>
        <v>0</v>
      </c>
      <c r="J163" s="132"/>
      <c r="K163" s="208">
        <f t="shared" si="70"/>
        <v>0</v>
      </c>
      <c r="L163" s="208">
        <v>0</v>
      </c>
      <c r="M163" s="208">
        <v>0</v>
      </c>
      <c r="N163" s="118"/>
    </row>
    <row r="164" spans="1:14" x14ac:dyDescent="0.25">
      <c r="A164" s="233" t="s">
        <v>1247</v>
      </c>
      <c r="B164" s="129" t="s">
        <v>507</v>
      </c>
      <c r="C164" s="129" t="s">
        <v>802</v>
      </c>
      <c r="D164" s="119">
        <v>1</v>
      </c>
      <c r="E164" s="119">
        <v>2</v>
      </c>
      <c r="F164" s="208">
        <v>0</v>
      </c>
      <c r="G164" s="208">
        <f t="shared" si="68"/>
        <v>0</v>
      </c>
      <c r="H164" s="208">
        <f t="shared" si="53"/>
        <v>0</v>
      </c>
      <c r="I164" s="208">
        <f t="shared" si="69"/>
        <v>0</v>
      </c>
      <c r="J164" s="132"/>
      <c r="K164" s="208">
        <f t="shared" si="70"/>
        <v>0</v>
      </c>
      <c r="L164" s="208">
        <v>0</v>
      </c>
      <c r="M164" s="208">
        <v>0</v>
      </c>
      <c r="N164" s="118"/>
    </row>
    <row r="165" spans="1:14" s="156" customFormat="1" ht="15.75" x14ac:dyDescent="0.25">
      <c r="A165" s="235" t="s">
        <v>1256</v>
      </c>
      <c r="B165" s="126" t="s">
        <v>508</v>
      </c>
      <c r="C165" s="131"/>
      <c r="D165" s="288" t="s">
        <v>893</v>
      </c>
      <c r="E165" s="128"/>
      <c r="F165" s="274"/>
      <c r="G165" s="128"/>
      <c r="H165" s="281"/>
      <c r="I165" s="319"/>
      <c r="J165" s="126"/>
      <c r="K165" s="126"/>
      <c r="L165" s="126"/>
      <c r="M165" s="126"/>
      <c r="N165" s="407"/>
    </row>
    <row r="166" spans="1:14" x14ac:dyDescent="0.25">
      <c r="A166" s="233" t="s">
        <v>1257</v>
      </c>
      <c r="B166" s="129" t="s">
        <v>509</v>
      </c>
      <c r="C166" s="129" t="s">
        <v>802</v>
      </c>
      <c r="D166" s="119">
        <v>1</v>
      </c>
      <c r="E166" s="119">
        <v>2</v>
      </c>
      <c r="F166" s="208">
        <v>0</v>
      </c>
      <c r="G166" s="208">
        <f t="shared" ref="G166:G168" si="71">F166*E166</f>
        <v>0</v>
      </c>
      <c r="H166" s="208">
        <f t="shared" si="53"/>
        <v>0</v>
      </c>
      <c r="I166" s="208">
        <f t="shared" ref="I166:I168" si="72">G166+H166</f>
        <v>0</v>
      </c>
      <c r="J166" s="132"/>
      <c r="K166" s="208">
        <f t="shared" ref="K166:K168" si="73">L166+M166</f>
        <v>0</v>
      </c>
      <c r="L166" s="208">
        <v>0</v>
      </c>
      <c r="M166" s="208">
        <v>0</v>
      </c>
      <c r="N166" s="118"/>
    </row>
    <row r="167" spans="1:14" x14ac:dyDescent="0.25">
      <c r="A167" s="233" t="s">
        <v>1258</v>
      </c>
      <c r="B167" s="129" t="s">
        <v>510</v>
      </c>
      <c r="C167" s="129" t="s">
        <v>802</v>
      </c>
      <c r="D167" s="119">
        <v>1</v>
      </c>
      <c r="E167" s="119">
        <v>2</v>
      </c>
      <c r="F167" s="208">
        <v>0</v>
      </c>
      <c r="G167" s="208">
        <f t="shared" si="71"/>
        <v>0</v>
      </c>
      <c r="H167" s="208">
        <f t="shared" si="53"/>
        <v>0</v>
      </c>
      <c r="I167" s="208">
        <f t="shared" si="72"/>
        <v>0</v>
      </c>
      <c r="J167" s="132"/>
      <c r="K167" s="208">
        <f t="shared" si="73"/>
        <v>0</v>
      </c>
      <c r="L167" s="208">
        <v>0</v>
      </c>
      <c r="M167" s="208">
        <v>0</v>
      </c>
      <c r="N167" s="118"/>
    </row>
    <row r="168" spans="1:14" x14ac:dyDescent="0.25">
      <c r="A168" s="233" t="s">
        <v>1259</v>
      </c>
      <c r="B168" s="129" t="s">
        <v>511</v>
      </c>
      <c r="C168" s="129" t="s">
        <v>802</v>
      </c>
      <c r="D168" s="119">
        <v>1</v>
      </c>
      <c r="E168" s="119">
        <v>2</v>
      </c>
      <c r="F168" s="208">
        <v>0</v>
      </c>
      <c r="G168" s="208">
        <f t="shared" si="71"/>
        <v>0</v>
      </c>
      <c r="H168" s="208">
        <f t="shared" si="53"/>
        <v>0</v>
      </c>
      <c r="I168" s="208">
        <f t="shared" si="72"/>
        <v>0</v>
      </c>
      <c r="J168" s="132"/>
      <c r="K168" s="208">
        <f t="shared" si="73"/>
        <v>0</v>
      </c>
      <c r="L168" s="208">
        <v>0</v>
      </c>
      <c r="M168" s="208">
        <v>0</v>
      </c>
      <c r="N168" s="118"/>
    </row>
    <row r="169" spans="1:14" s="156" customFormat="1" ht="15.75" x14ac:dyDescent="0.25">
      <c r="A169" s="235" t="s">
        <v>1260</v>
      </c>
      <c r="B169" s="126" t="s">
        <v>512</v>
      </c>
      <c r="C169" s="127"/>
      <c r="D169" s="288" t="s">
        <v>893</v>
      </c>
      <c r="E169" s="128"/>
      <c r="F169" s="274"/>
      <c r="G169" s="128"/>
      <c r="H169" s="281"/>
      <c r="I169" s="319"/>
      <c r="J169" s="126"/>
      <c r="K169" s="126"/>
      <c r="L169" s="126"/>
      <c r="M169" s="126"/>
      <c r="N169" s="407"/>
    </row>
    <row r="170" spans="1:14" x14ac:dyDescent="0.25">
      <c r="A170" s="233" t="s">
        <v>1261</v>
      </c>
      <c r="B170" s="129" t="s">
        <v>513</v>
      </c>
      <c r="C170" s="129" t="s">
        <v>802</v>
      </c>
      <c r="D170" s="119">
        <v>1</v>
      </c>
      <c r="E170" s="119">
        <v>2</v>
      </c>
      <c r="F170" s="208">
        <v>0</v>
      </c>
      <c r="G170" s="208">
        <f t="shared" ref="G170:G173" si="74">F170*E170</f>
        <v>0</v>
      </c>
      <c r="H170" s="208">
        <f t="shared" si="53"/>
        <v>0</v>
      </c>
      <c r="I170" s="208">
        <f t="shared" ref="I170:I173" si="75">G170+H170</f>
        <v>0</v>
      </c>
      <c r="J170" s="132"/>
      <c r="K170" s="208">
        <f t="shared" ref="K170:K173" si="76">L170+M170</f>
        <v>0</v>
      </c>
      <c r="L170" s="208">
        <v>0</v>
      </c>
      <c r="M170" s="208">
        <v>0</v>
      </c>
      <c r="N170" s="118"/>
    </row>
    <row r="171" spans="1:14" x14ac:dyDescent="0.25">
      <c r="A171" s="233" t="s">
        <v>1262</v>
      </c>
      <c r="B171" s="129" t="s">
        <v>514</v>
      </c>
      <c r="C171" s="129" t="s">
        <v>802</v>
      </c>
      <c r="D171" s="119">
        <v>1</v>
      </c>
      <c r="E171" s="119">
        <v>2</v>
      </c>
      <c r="F171" s="208">
        <v>0</v>
      </c>
      <c r="G171" s="208">
        <f t="shared" si="74"/>
        <v>0</v>
      </c>
      <c r="H171" s="208">
        <f t="shared" si="53"/>
        <v>0</v>
      </c>
      <c r="I171" s="208">
        <f t="shared" si="75"/>
        <v>0</v>
      </c>
      <c r="J171" s="132"/>
      <c r="K171" s="208">
        <f t="shared" si="76"/>
        <v>0</v>
      </c>
      <c r="L171" s="208">
        <v>0</v>
      </c>
      <c r="M171" s="208">
        <v>0</v>
      </c>
      <c r="N171" s="118"/>
    </row>
    <row r="172" spans="1:14" x14ac:dyDescent="0.25">
      <c r="A172" s="233" t="s">
        <v>1263</v>
      </c>
      <c r="B172" s="129" t="s">
        <v>515</v>
      </c>
      <c r="C172" s="129" t="s">
        <v>802</v>
      </c>
      <c r="D172" s="119">
        <v>1</v>
      </c>
      <c r="E172" s="119">
        <v>2</v>
      </c>
      <c r="F172" s="208">
        <v>0</v>
      </c>
      <c r="G172" s="208">
        <f t="shared" si="74"/>
        <v>0</v>
      </c>
      <c r="H172" s="208">
        <f t="shared" ref="H172:H173" si="77">G172*$H$4</f>
        <v>0</v>
      </c>
      <c r="I172" s="208">
        <f t="shared" si="75"/>
        <v>0</v>
      </c>
      <c r="J172" s="132"/>
      <c r="K172" s="208">
        <f t="shared" si="76"/>
        <v>0</v>
      </c>
      <c r="L172" s="208">
        <v>0</v>
      </c>
      <c r="M172" s="208">
        <v>0</v>
      </c>
      <c r="N172" s="118"/>
    </row>
    <row r="173" spans="1:14" x14ac:dyDescent="0.25">
      <c r="A173" s="233" t="s">
        <v>1264</v>
      </c>
      <c r="B173" s="129" t="s">
        <v>516</v>
      </c>
      <c r="C173" s="129" t="s">
        <v>802</v>
      </c>
      <c r="D173" s="119">
        <v>1</v>
      </c>
      <c r="E173" s="119">
        <v>2</v>
      </c>
      <c r="F173" s="208">
        <v>0</v>
      </c>
      <c r="G173" s="208">
        <f t="shared" si="74"/>
        <v>0</v>
      </c>
      <c r="H173" s="208">
        <f t="shared" si="77"/>
        <v>0</v>
      </c>
      <c r="I173" s="208">
        <f t="shared" si="75"/>
        <v>0</v>
      </c>
      <c r="J173" s="132"/>
      <c r="K173" s="208">
        <f t="shared" si="76"/>
        <v>0</v>
      </c>
      <c r="L173" s="208">
        <v>0</v>
      </c>
      <c r="M173" s="208">
        <v>0</v>
      </c>
      <c r="N173" s="118"/>
    </row>
    <row r="174" spans="1:14" s="156" customFormat="1" ht="15.75" x14ac:dyDescent="0.25">
      <c r="A174" s="235" t="s">
        <v>1265</v>
      </c>
      <c r="B174" s="126" t="s">
        <v>750</v>
      </c>
      <c r="C174" s="127"/>
      <c r="D174" s="288" t="s">
        <v>893</v>
      </c>
      <c r="E174" s="128"/>
      <c r="F174" s="274"/>
      <c r="G174" s="128"/>
      <c r="H174" s="281"/>
      <c r="I174" s="319"/>
      <c r="J174" s="126"/>
      <c r="K174" s="126"/>
      <c r="L174" s="126"/>
      <c r="M174" s="126"/>
      <c r="N174" s="407"/>
    </row>
    <row r="175" spans="1:14" x14ac:dyDescent="0.25">
      <c r="A175" s="233" t="s">
        <v>1266</v>
      </c>
      <c r="B175" s="129" t="s">
        <v>751</v>
      </c>
      <c r="C175" s="129" t="s">
        <v>802</v>
      </c>
      <c r="D175" s="119">
        <v>1</v>
      </c>
      <c r="E175" s="119">
        <v>2</v>
      </c>
      <c r="F175" s="208">
        <v>0</v>
      </c>
      <c r="G175" s="208">
        <f t="shared" ref="G175:G176" si="78">F175*E175</f>
        <v>0</v>
      </c>
      <c r="H175" s="208">
        <f t="shared" ref="H175:H176" si="79">G175*$H$4</f>
        <v>0</v>
      </c>
      <c r="I175" s="208">
        <f t="shared" ref="I175:I176" si="80">G175+H175</f>
        <v>0</v>
      </c>
      <c r="J175" s="132"/>
      <c r="K175" s="208">
        <f t="shared" ref="K175:K176" si="81">L175+M175</f>
        <v>0</v>
      </c>
      <c r="L175" s="208">
        <v>0</v>
      </c>
      <c r="M175" s="208">
        <v>0</v>
      </c>
      <c r="N175" s="118"/>
    </row>
    <row r="176" spans="1:14" x14ac:dyDescent="0.25">
      <c r="A176" s="233" t="s">
        <v>1267</v>
      </c>
      <c r="B176" s="129" t="s">
        <v>752</v>
      </c>
      <c r="C176" s="129" t="s">
        <v>802</v>
      </c>
      <c r="D176" s="119">
        <v>1</v>
      </c>
      <c r="E176" s="119">
        <v>2</v>
      </c>
      <c r="F176" s="208">
        <v>0</v>
      </c>
      <c r="G176" s="208">
        <f t="shared" si="78"/>
        <v>0</v>
      </c>
      <c r="H176" s="208">
        <f t="shared" si="79"/>
        <v>0</v>
      </c>
      <c r="I176" s="208">
        <f t="shared" si="80"/>
        <v>0</v>
      </c>
      <c r="J176" s="132"/>
      <c r="K176" s="208">
        <f t="shared" si="81"/>
        <v>0</v>
      </c>
      <c r="L176" s="208">
        <v>0</v>
      </c>
      <c r="M176" s="208">
        <v>0</v>
      </c>
      <c r="N176" s="118"/>
    </row>
    <row r="177" spans="1:14" s="156" customFormat="1" ht="15.75" x14ac:dyDescent="0.25">
      <c r="A177" s="235" t="s">
        <v>1921</v>
      </c>
      <c r="B177" s="126" t="s">
        <v>517</v>
      </c>
      <c r="C177" s="127"/>
      <c r="D177" s="288" t="s">
        <v>893</v>
      </c>
      <c r="E177" s="128"/>
      <c r="F177" s="274"/>
      <c r="G177" s="128"/>
      <c r="H177" s="281"/>
      <c r="I177" s="319"/>
      <c r="J177" s="126"/>
      <c r="K177" s="126"/>
      <c r="L177" s="126"/>
      <c r="M177" s="126"/>
      <c r="N177" s="407"/>
    </row>
    <row r="178" spans="1:14" x14ac:dyDescent="0.25">
      <c r="A178" s="233" t="s">
        <v>1268</v>
      </c>
      <c r="B178" s="129" t="s">
        <v>769</v>
      </c>
      <c r="C178" s="129" t="s">
        <v>802</v>
      </c>
      <c r="D178" s="119">
        <v>2</v>
      </c>
      <c r="E178" s="119">
        <v>4</v>
      </c>
      <c r="F178" s="208">
        <v>0</v>
      </c>
      <c r="G178" s="208">
        <f t="shared" ref="G178:G180" si="82">F178*E178</f>
        <v>0</v>
      </c>
      <c r="H178" s="208">
        <f t="shared" ref="H178:H180" si="83">G178*$H$4</f>
        <v>0</v>
      </c>
      <c r="I178" s="208">
        <f t="shared" ref="I178:I180" si="84">G178+H178</f>
        <v>0</v>
      </c>
      <c r="J178" s="132"/>
      <c r="K178" s="208">
        <f t="shared" ref="K178:K180" si="85">L178+M178</f>
        <v>0</v>
      </c>
      <c r="L178" s="208">
        <v>0</v>
      </c>
      <c r="M178" s="208">
        <v>0</v>
      </c>
      <c r="N178" s="118"/>
    </row>
    <row r="179" spans="1:14" x14ac:dyDescent="0.25">
      <c r="A179" s="233" t="s">
        <v>1269</v>
      </c>
      <c r="B179" s="129" t="s">
        <v>768</v>
      </c>
      <c r="C179" s="129" t="s">
        <v>802</v>
      </c>
      <c r="D179" s="119">
        <v>2</v>
      </c>
      <c r="E179" s="119">
        <v>4</v>
      </c>
      <c r="F179" s="208">
        <v>0</v>
      </c>
      <c r="G179" s="208">
        <f t="shared" si="82"/>
        <v>0</v>
      </c>
      <c r="H179" s="208">
        <f t="shared" si="83"/>
        <v>0</v>
      </c>
      <c r="I179" s="208">
        <f t="shared" si="84"/>
        <v>0</v>
      </c>
      <c r="J179" s="132"/>
      <c r="K179" s="208">
        <f t="shared" si="85"/>
        <v>0</v>
      </c>
      <c r="L179" s="208">
        <v>0</v>
      </c>
      <c r="M179" s="208">
        <v>0</v>
      </c>
      <c r="N179" s="118"/>
    </row>
    <row r="180" spans="1:14" x14ac:dyDescent="0.25">
      <c r="A180" s="233" t="s">
        <v>1270</v>
      </c>
      <c r="B180" s="129" t="s">
        <v>767</v>
      </c>
      <c r="C180" s="129" t="s">
        <v>802</v>
      </c>
      <c r="D180" s="119">
        <v>1</v>
      </c>
      <c r="E180" s="119">
        <v>2</v>
      </c>
      <c r="F180" s="208">
        <v>0</v>
      </c>
      <c r="G180" s="208">
        <f t="shared" si="82"/>
        <v>0</v>
      </c>
      <c r="H180" s="208">
        <f t="shared" si="83"/>
        <v>0</v>
      </c>
      <c r="I180" s="208">
        <f t="shared" si="84"/>
        <v>0</v>
      </c>
      <c r="J180" s="132"/>
      <c r="K180" s="208">
        <f t="shared" si="85"/>
        <v>0</v>
      </c>
      <c r="L180" s="208">
        <v>0</v>
      </c>
      <c r="M180" s="208">
        <v>0</v>
      </c>
      <c r="N180" s="118"/>
    </row>
    <row r="181" spans="1:14" s="156" customFormat="1" ht="15.75" x14ac:dyDescent="0.25">
      <c r="A181" s="235" t="s">
        <v>1271</v>
      </c>
      <c r="B181" s="126" t="s">
        <v>518</v>
      </c>
      <c r="C181" s="127"/>
      <c r="D181" s="288" t="s">
        <v>893</v>
      </c>
      <c r="E181" s="128"/>
      <c r="F181" s="274"/>
      <c r="G181" s="128"/>
      <c r="H181" s="281"/>
      <c r="I181" s="319"/>
      <c r="J181" s="126"/>
      <c r="K181" s="126"/>
      <c r="L181" s="126"/>
      <c r="M181" s="126"/>
      <c r="N181" s="407"/>
    </row>
    <row r="182" spans="1:14" x14ac:dyDescent="0.25">
      <c r="A182" s="233" t="s">
        <v>1272</v>
      </c>
      <c r="B182" s="129" t="s">
        <v>770</v>
      </c>
      <c r="C182" s="129" t="s">
        <v>802</v>
      </c>
      <c r="D182" s="119">
        <v>1</v>
      </c>
      <c r="E182" s="119">
        <v>2</v>
      </c>
      <c r="F182" s="208">
        <v>0</v>
      </c>
      <c r="G182" s="208">
        <f t="shared" ref="G182:G183" si="86">F182*E182</f>
        <v>0</v>
      </c>
      <c r="H182" s="208">
        <f t="shared" ref="H182:H183" si="87">G182*$H$4</f>
        <v>0</v>
      </c>
      <c r="I182" s="208">
        <f t="shared" ref="I182:I183" si="88">G182+H182</f>
        <v>0</v>
      </c>
      <c r="J182" s="132"/>
      <c r="K182" s="208">
        <f t="shared" ref="K182:K183" si="89">L182+M182</f>
        <v>0</v>
      </c>
      <c r="L182" s="208">
        <v>0</v>
      </c>
      <c r="M182" s="208">
        <v>0</v>
      </c>
      <c r="N182" s="118"/>
    </row>
    <row r="183" spans="1:14" x14ac:dyDescent="0.25">
      <c r="A183" s="233" t="s">
        <v>1496</v>
      </c>
      <c r="B183" s="129" t="s">
        <v>771</v>
      </c>
      <c r="C183" s="129" t="s">
        <v>802</v>
      </c>
      <c r="D183" s="119">
        <v>1</v>
      </c>
      <c r="E183" s="119">
        <v>2</v>
      </c>
      <c r="F183" s="208">
        <v>0</v>
      </c>
      <c r="G183" s="208">
        <f t="shared" si="86"/>
        <v>0</v>
      </c>
      <c r="H183" s="208">
        <f t="shared" si="87"/>
        <v>0</v>
      </c>
      <c r="I183" s="208">
        <f t="shared" si="88"/>
        <v>0</v>
      </c>
      <c r="J183" s="132"/>
      <c r="K183" s="208">
        <f t="shared" si="89"/>
        <v>0</v>
      </c>
      <c r="L183" s="208">
        <v>0</v>
      </c>
      <c r="M183" s="208">
        <v>0</v>
      </c>
      <c r="N183" s="118"/>
    </row>
    <row r="184" spans="1:14" s="156" customFormat="1" ht="15.75" x14ac:dyDescent="0.25">
      <c r="A184" s="235" t="s">
        <v>1273</v>
      </c>
      <c r="B184" s="126" t="s">
        <v>520</v>
      </c>
      <c r="C184" s="127"/>
      <c r="D184" s="288" t="s">
        <v>893</v>
      </c>
      <c r="E184" s="128"/>
      <c r="F184" s="274"/>
      <c r="G184" s="128"/>
      <c r="H184" s="281"/>
      <c r="I184" s="319"/>
      <c r="J184" s="126"/>
      <c r="K184" s="126"/>
      <c r="L184" s="126"/>
      <c r="M184" s="126"/>
      <c r="N184" s="407"/>
    </row>
    <row r="185" spans="1:14" x14ac:dyDescent="0.25">
      <c r="A185" s="233" t="s">
        <v>1274</v>
      </c>
      <c r="B185" s="118" t="s">
        <v>814</v>
      </c>
      <c r="C185" s="129" t="s">
        <v>813</v>
      </c>
      <c r="D185" s="119">
        <v>3</v>
      </c>
      <c r="E185" s="119">
        <v>6</v>
      </c>
      <c r="F185" s="208">
        <v>0</v>
      </c>
      <c r="G185" s="208">
        <f t="shared" ref="G185:G189" si="90">F185*E185</f>
        <v>0</v>
      </c>
      <c r="H185" s="208">
        <f t="shared" ref="H185:H189" si="91">G185*$H$4</f>
        <v>0</v>
      </c>
      <c r="I185" s="208">
        <f t="shared" ref="I185:I189" si="92">G185+H185</f>
        <v>0</v>
      </c>
      <c r="J185" s="132"/>
      <c r="K185" s="208">
        <f t="shared" ref="K185:K189" si="93">L185+M185</f>
        <v>0</v>
      </c>
      <c r="L185" s="208">
        <v>0</v>
      </c>
      <c r="M185" s="208">
        <v>0</v>
      </c>
      <c r="N185" s="118"/>
    </row>
    <row r="186" spans="1:14" x14ac:dyDescent="0.25">
      <c r="A186" s="233" t="s">
        <v>1275</v>
      </c>
      <c r="B186" s="118" t="s">
        <v>904</v>
      </c>
      <c r="C186" s="129" t="s">
        <v>813</v>
      </c>
      <c r="D186" s="119">
        <v>2</v>
      </c>
      <c r="E186" s="119">
        <v>4</v>
      </c>
      <c r="F186" s="208">
        <v>0</v>
      </c>
      <c r="G186" s="208">
        <f t="shared" si="90"/>
        <v>0</v>
      </c>
      <c r="H186" s="208">
        <f t="shared" si="91"/>
        <v>0</v>
      </c>
      <c r="I186" s="208">
        <f t="shared" si="92"/>
        <v>0</v>
      </c>
      <c r="J186" s="132"/>
      <c r="K186" s="208">
        <f t="shared" si="93"/>
        <v>0</v>
      </c>
      <c r="L186" s="208">
        <v>0</v>
      </c>
      <c r="M186" s="208">
        <v>0</v>
      </c>
      <c r="N186" s="118"/>
    </row>
    <row r="187" spans="1:14" x14ac:dyDescent="0.25">
      <c r="A187" s="233" t="s">
        <v>1276</v>
      </c>
      <c r="B187" s="118" t="s">
        <v>775</v>
      </c>
      <c r="C187" s="129" t="s">
        <v>815</v>
      </c>
      <c r="D187" s="119">
        <v>2</v>
      </c>
      <c r="E187" s="119">
        <v>4</v>
      </c>
      <c r="F187" s="208">
        <v>0</v>
      </c>
      <c r="G187" s="208">
        <f t="shared" si="90"/>
        <v>0</v>
      </c>
      <c r="H187" s="208">
        <f t="shared" si="91"/>
        <v>0</v>
      </c>
      <c r="I187" s="208">
        <f t="shared" si="92"/>
        <v>0</v>
      </c>
      <c r="J187" s="132"/>
      <c r="K187" s="208">
        <f t="shared" si="93"/>
        <v>0</v>
      </c>
      <c r="L187" s="208">
        <v>0</v>
      </c>
      <c r="M187" s="208">
        <v>0</v>
      </c>
      <c r="N187" s="118"/>
    </row>
    <row r="188" spans="1:14" x14ac:dyDescent="0.25">
      <c r="A188" s="233" t="s">
        <v>1277</v>
      </c>
      <c r="B188" s="118" t="s">
        <v>774</v>
      </c>
      <c r="C188" s="129" t="s">
        <v>816</v>
      </c>
      <c r="D188" s="119">
        <v>2</v>
      </c>
      <c r="E188" s="119">
        <v>4</v>
      </c>
      <c r="F188" s="208">
        <v>0</v>
      </c>
      <c r="G188" s="208">
        <f t="shared" si="90"/>
        <v>0</v>
      </c>
      <c r="H188" s="208">
        <f t="shared" si="91"/>
        <v>0</v>
      </c>
      <c r="I188" s="208">
        <f t="shared" si="92"/>
        <v>0</v>
      </c>
      <c r="J188" s="132"/>
      <c r="K188" s="208">
        <f t="shared" si="93"/>
        <v>0</v>
      </c>
      <c r="L188" s="208">
        <v>0</v>
      </c>
      <c r="M188" s="208">
        <v>0</v>
      </c>
      <c r="N188" s="118"/>
    </row>
    <row r="189" spans="1:14" x14ac:dyDescent="0.25">
      <c r="A189" s="233" t="s">
        <v>1278</v>
      </c>
      <c r="B189" s="118" t="s">
        <v>773</v>
      </c>
      <c r="C189" s="129" t="s">
        <v>817</v>
      </c>
      <c r="D189" s="119">
        <v>2</v>
      </c>
      <c r="E189" s="119">
        <v>4</v>
      </c>
      <c r="F189" s="208">
        <v>0</v>
      </c>
      <c r="G189" s="208">
        <f t="shared" si="90"/>
        <v>0</v>
      </c>
      <c r="H189" s="208">
        <f t="shared" si="91"/>
        <v>0</v>
      </c>
      <c r="I189" s="208">
        <f t="shared" si="92"/>
        <v>0</v>
      </c>
      <c r="J189" s="132"/>
      <c r="K189" s="208">
        <f t="shared" si="93"/>
        <v>0</v>
      </c>
      <c r="L189" s="208">
        <v>0</v>
      </c>
      <c r="M189" s="208">
        <v>0</v>
      </c>
      <c r="N189" s="118"/>
    </row>
    <row r="190" spans="1:14" s="179" customFormat="1" ht="18.75" x14ac:dyDescent="0.25">
      <c r="A190" s="239" t="s">
        <v>1279</v>
      </c>
      <c r="B190" s="240" t="str">
        <f>'# Batch Composition'!B6</f>
        <v>Company Communication Centre (CCC)</v>
      </c>
      <c r="C190" s="237" t="s">
        <v>820</v>
      </c>
      <c r="D190" s="238">
        <v>4</v>
      </c>
      <c r="E190" s="124"/>
      <c r="F190" s="273"/>
      <c r="G190" s="124"/>
      <c r="H190" s="280"/>
      <c r="I190" s="124"/>
      <c r="J190" s="125"/>
      <c r="K190" s="125"/>
      <c r="L190" s="125"/>
      <c r="M190" s="125"/>
      <c r="N190" s="408"/>
    </row>
    <row r="191" spans="1:14" s="156" customFormat="1" ht="15.75" x14ac:dyDescent="0.25">
      <c r="A191" s="235" t="s">
        <v>1280</v>
      </c>
      <c r="B191" s="126" t="s">
        <v>765</v>
      </c>
      <c r="C191" s="127"/>
      <c r="D191" s="288" t="s">
        <v>893</v>
      </c>
      <c r="E191" s="128"/>
      <c r="F191" s="274"/>
      <c r="G191" s="128"/>
      <c r="H191" s="281"/>
      <c r="I191" s="319"/>
      <c r="J191" s="126"/>
      <c r="K191" s="126"/>
      <c r="L191" s="126"/>
      <c r="M191" s="126"/>
      <c r="N191" s="407"/>
    </row>
    <row r="192" spans="1:14" x14ac:dyDescent="0.25">
      <c r="A192" s="233" t="s">
        <v>1281</v>
      </c>
      <c r="B192" s="118" t="s">
        <v>522</v>
      </c>
      <c r="C192" s="118" t="s">
        <v>787</v>
      </c>
      <c r="D192" s="119">
        <v>1</v>
      </c>
      <c r="E192" s="119">
        <v>4</v>
      </c>
      <c r="F192" s="208">
        <v>0</v>
      </c>
      <c r="G192" s="208">
        <f t="shared" ref="G192:G206" si="94">F192*E192</f>
        <v>0</v>
      </c>
      <c r="H192" s="208">
        <f t="shared" ref="H192:H206" si="95">G192*$H$4</f>
        <v>0</v>
      </c>
      <c r="I192" s="208">
        <f t="shared" ref="I192:I206" si="96">G192+H192</f>
        <v>0</v>
      </c>
      <c r="J192" s="132"/>
      <c r="K192" s="208">
        <f t="shared" ref="K192:K206" si="97">L192+M192</f>
        <v>0</v>
      </c>
      <c r="L192" s="208">
        <v>0</v>
      </c>
      <c r="M192" s="208">
        <v>0</v>
      </c>
      <c r="N192" s="118"/>
    </row>
    <row r="193" spans="1:14" x14ac:dyDescent="0.25">
      <c r="A193" s="233" t="s">
        <v>1282</v>
      </c>
      <c r="B193" s="157" t="s">
        <v>933</v>
      </c>
      <c r="C193" s="118" t="s">
        <v>929</v>
      </c>
      <c r="D193" s="119">
        <v>1</v>
      </c>
      <c r="E193" s="119">
        <v>4</v>
      </c>
      <c r="F193" s="208">
        <v>0</v>
      </c>
      <c r="G193" s="208">
        <f t="shared" si="94"/>
        <v>0</v>
      </c>
      <c r="H193" s="208">
        <f t="shared" si="95"/>
        <v>0</v>
      </c>
      <c r="I193" s="208">
        <f t="shared" si="96"/>
        <v>0</v>
      </c>
      <c r="J193" s="132"/>
      <c r="K193" s="208">
        <f t="shared" si="97"/>
        <v>0</v>
      </c>
      <c r="L193" s="208">
        <v>0</v>
      </c>
      <c r="M193" s="208">
        <v>0</v>
      </c>
      <c r="N193" s="118"/>
    </row>
    <row r="194" spans="1:14" x14ac:dyDescent="0.25">
      <c r="A194" s="233" t="s">
        <v>1283</v>
      </c>
      <c r="B194" s="118" t="s">
        <v>754</v>
      </c>
      <c r="C194" s="118" t="s">
        <v>788</v>
      </c>
      <c r="D194" s="119">
        <v>1</v>
      </c>
      <c r="E194" s="119">
        <v>4</v>
      </c>
      <c r="F194" s="208">
        <v>0</v>
      </c>
      <c r="G194" s="208">
        <f t="shared" si="94"/>
        <v>0</v>
      </c>
      <c r="H194" s="208">
        <f t="shared" si="95"/>
        <v>0</v>
      </c>
      <c r="I194" s="208">
        <f t="shared" si="96"/>
        <v>0</v>
      </c>
      <c r="J194" s="132"/>
      <c r="K194" s="208">
        <f t="shared" si="97"/>
        <v>0</v>
      </c>
      <c r="L194" s="208">
        <v>0</v>
      </c>
      <c r="M194" s="208">
        <v>0</v>
      </c>
      <c r="N194" s="118"/>
    </row>
    <row r="195" spans="1:14" x14ac:dyDescent="0.25">
      <c r="A195" s="233" t="s">
        <v>1284</v>
      </c>
      <c r="B195" s="118" t="s">
        <v>758</v>
      </c>
      <c r="C195" s="118" t="s">
        <v>789</v>
      </c>
      <c r="D195" s="119">
        <v>1</v>
      </c>
      <c r="E195" s="119">
        <v>4</v>
      </c>
      <c r="F195" s="208">
        <v>0</v>
      </c>
      <c r="G195" s="208">
        <f t="shared" si="94"/>
        <v>0</v>
      </c>
      <c r="H195" s="208">
        <f t="shared" si="95"/>
        <v>0</v>
      </c>
      <c r="I195" s="208">
        <f t="shared" si="96"/>
        <v>0</v>
      </c>
      <c r="J195" s="132"/>
      <c r="K195" s="208">
        <f t="shared" si="97"/>
        <v>0</v>
      </c>
      <c r="L195" s="208">
        <v>0</v>
      </c>
      <c r="M195" s="208">
        <v>0</v>
      </c>
      <c r="N195" s="118"/>
    </row>
    <row r="196" spans="1:14" x14ac:dyDescent="0.25">
      <c r="A196" s="233" t="s">
        <v>1285</v>
      </c>
      <c r="B196" s="118" t="s">
        <v>759</v>
      </c>
      <c r="C196" s="118" t="s">
        <v>790</v>
      </c>
      <c r="D196" s="119">
        <v>1</v>
      </c>
      <c r="E196" s="119">
        <v>4</v>
      </c>
      <c r="F196" s="208">
        <v>0</v>
      </c>
      <c r="G196" s="208">
        <f t="shared" si="94"/>
        <v>0</v>
      </c>
      <c r="H196" s="208">
        <f t="shared" si="95"/>
        <v>0</v>
      </c>
      <c r="I196" s="208">
        <f t="shared" si="96"/>
        <v>0</v>
      </c>
      <c r="J196" s="132"/>
      <c r="K196" s="208">
        <f t="shared" si="97"/>
        <v>0</v>
      </c>
      <c r="L196" s="208">
        <v>0</v>
      </c>
      <c r="M196" s="208">
        <v>0</v>
      </c>
      <c r="N196" s="118"/>
    </row>
    <row r="197" spans="1:14" x14ac:dyDescent="0.25">
      <c r="A197" s="233" t="s">
        <v>1286</v>
      </c>
      <c r="B197" s="118" t="s">
        <v>818</v>
      </c>
      <c r="C197" s="118" t="s">
        <v>791</v>
      </c>
      <c r="D197" s="119">
        <v>1</v>
      </c>
      <c r="E197" s="119">
        <v>4</v>
      </c>
      <c r="F197" s="208">
        <v>0</v>
      </c>
      <c r="G197" s="208">
        <f t="shared" si="94"/>
        <v>0</v>
      </c>
      <c r="H197" s="208">
        <f t="shared" si="95"/>
        <v>0</v>
      </c>
      <c r="I197" s="208">
        <f t="shared" si="96"/>
        <v>0</v>
      </c>
      <c r="J197" s="132"/>
      <c r="K197" s="208">
        <f t="shared" si="97"/>
        <v>0</v>
      </c>
      <c r="L197" s="208">
        <v>0</v>
      </c>
      <c r="M197" s="208">
        <v>0</v>
      </c>
      <c r="N197" s="118"/>
    </row>
    <row r="198" spans="1:14" x14ac:dyDescent="0.25">
      <c r="A198" s="233" t="s">
        <v>1287</v>
      </c>
      <c r="B198" s="118" t="s">
        <v>760</v>
      </c>
      <c r="C198" s="118" t="s">
        <v>792</v>
      </c>
      <c r="D198" s="119">
        <v>1</v>
      </c>
      <c r="E198" s="119">
        <v>4</v>
      </c>
      <c r="F198" s="208">
        <v>0</v>
      </c>
      <c r="G198" s="208">
        <f t="shared" si="94"/>
        <v>0</v>
      </c>
      <c r="H198" s="208">
        <f t="shared" si="95"/>
        <v>0</v>
      </c>
      <c r="I198" s="208">
        <f t="shared" si="96"/>
        <v>0</v>
      </c>
      <c r="J198" s="132"/>
      <c r="K198" s="208">
        <f t="shared" si="97"/>
        <v>0</v>
      </c>
      <c r="L198" s="208">
        <v>0</v>
      </c>
      <c r="M198" s="208">
        <v>0</v>
      </c>
      <c r="N198" s="118"/>
    </row>
    <row r="199" spans="1:14" x14ac:dyDescent="0.25">
      <c r="A199" s="233" t="s">
        <v>1288</v>
      </c>
      <c r="B199" s="118" t="s">
        <v>753</v>
      </c>
      <c r="C199" s="118" t="s">
        <v>793</v>
      </c>
      <c r="D199" s="119">
        <v>1</v>
      </c>
      <c r="E199" s="119">
        <v>4</v>
      </c>
      <c r="F199" s="208">
        <v>0</v>
      </c>
      <c r="G199" s="208">
        <f t="shared" si="94"/>
        <v>0</v>
      </c>
      <c r="H199" s="208">
        <f t="shared" si="95"/>
        <v>0</v>
      </c>
      <c r="I199" s="208">
        <f t="shared" si="96"/>
        <v>0</v>
      </c>
      <c r="J199" s="132"/>
      <c r="K199" s="208">
        <f t="shared" si="97"/>
        <v>0</v>
      </c>
      <c r="L199" s="208">
        <v>0</v>
      </c>
      <c r="M199" s="208">
        <v>0</v>
      </c>
      <c r="N199" s="118"/>
    </row>
    <row r="200" spans="1:14" x14ac:dyDescent="0.25">
      <c r="A200" s="233" t="s">
        <v>1289</v>
      </c>
      <c r="B200" s="118" t="s">
        <v>756</v>
      </c>
      <c r="C200" s="118" t="s">
        <v>794</v>
      </c>
      <c r="D200" s="119">
        <v>1</v>
      </c>
      <c r="E200" s="119">
        <v>4</v>
      </c>
      <c r="F200" s="208">
        <v>0</v>
      </c>
      <c r="G200" s="208">
        <f t="shared" si="94"/>
        <v>0</v>
      </c>
      <c r="H200" s="208">
        <f t="shared" si="95"/>
        <v>0</v>
      </c>
      <c r="I200" s="208">
        <f t="shared" si="96"/>
        <v>0</v>
      </c>
      <c r="J200" s="132"/>
      <c r="K200" s="208">
        <f t="shared" si="97"/>
        <v>0</v>
      </c>
      <c r="L200" s="208">
        <v>0</v>
      </c>
      <c r="M200" s="208">
        <v>0</v>
      </c>
      <c r="N200" s="118"/>
    </row>
    <row r="201" spans="1:14" x14ac:dyDescent="0.25">
      <c r="A201" s="233" t="s">
        <v>1290</v>
      </c>
      <c r="B201" s="118" t="s">
        <v>761</v>
      </c>
      <c r="C201" s="118" t="s">
        <v>795</v>
      </c>
      <c r="D201" s="119">
        <v>1</v>
      </c>
      <c r="E201" s="119">
        <v>4</v>
      </c>
      <c r="F201" s="208">
        <v>0</v>
      </c>
      <c r="G201" s="208">
        <f t="shared" si="94"/>
        <v>0</v>
      </c>
      <c r="H201" s="208">
        <f t="shared" si="95"/>
        <v>0</v>
      </c>
      <c r="I201" s="208">
        <f t="shared" si="96"/>
        <v>0</v>
      </c>
      <c r="J201" s="132"/>
      <c r="K201" s="208">
        <f t="shared" si="97"/>
        <v>0</v>
      </c>
      <c r="L201" s="208">
        <v>0</v>
      </c>
      <c r="M201" s="208">
        <v>0</v>
      </c>
      <c r="N201" s="118"/>
    </row>
    <row r="202" spans="1:14" x14ac:dyDescent="0.25">
      <c r="A202" s="233" t="s">
        <v>1291</v>
      </c>
      <c r="B202" s="118" t="s">
        <v>903</v>
      </c>
      <c r="C202" s="118" t="s">
        <v>796</v>
      </c>
      <c r="D202" s="119">
        <v>1</v>
      </c>
      <c r="E202" s="119">
        <v>4</v>
      </c>
      <c r="F202" s="208">
        <v>0</v>
      </c>
      <c r="G202" s="208">
        <f t="shared" si="94"/>
        <v>0</v>
      </c>
      <c r="H202" s="208">
        <f t="shared" si="95"/>
        <v>0</v>
      </c>
      <c r="I202" s="208">
        <f t="shared" si="96"/>
        <v>0</v>
      </c>
      <c r="J202" s="132"/>
      <c r="K202" s="208">
        <f t="shared" si="97"/>
        <v>0</v>
      </c>
      <c r="L202" s="208">
        <v>0</v>
      </c>
      <c r="M202" s="208">
        <v>0</v>
      </c>
      <c r="N202" s="118"/>
    </row>
    <row r="203" spans="1:14" x14ac:dyDescent="0.25">
      <c r="A203" s="233" t="s">
        <v>1292</v>
      </c>
      <c r="B203" s="118" t="s">
        <v>762</v>
      </c>
      <c r="C203" s="118" t="s">
        <v>797</v>
      </c>
      <c r="D203" s="119">
        <v>1</v>
      </c>
      <c r="E203" s="119">
        <v>4</v>
      </c>
      <c r="F203" s="208">
        <v>0</v>
      </c>
      <c r="G203" s="208">
        <f t="shared" si="94"/>
        <v>0</v>
      </c>
      <c r="H203" s="208">
        <f t="shared" si="95"/>
        <v>0</v>
      </c>
      <c r="I203" s="208">
        <f t="shared" si="96"/>
        <v>0</v>
      </c>
      <c r="J203" s="132"/>
      <c r="K203" s="208">
        <f t="shared" si="97"/>
        <v>0</v>
      </c>
      <c r="L203" s="208">
        <v>0</v>
      </c>
      <c r="M203" s="208">
        <v>0</v>
      </c>
      <c r="N203" s="118"/>
    </row>
    <row r="204" spans="1:14" x14ac:dyDescent="0.25">
      <c r="A204" s="233" t="s">
        <v>1293</v>
      </c>
      <c r="B204" s="118" t="s">
        <v>763</v>
      </c>
      <c r="C204" s="118" t="s">
        <v>798</v>
      </c>
      <c r="D204" s="119">
        <v>1</v>
      </c>
      <c r="E204" s="119">
        <v>4</v>
      </c>
      <c r="F204" s="208">
        <v>0</v>
      </c>
      <c r="G204" s="208">
        <f t="shared" si="94"/>
        <v>0</v>
      </c>
      <c r="H204" s="208">
        <f t="shared" si="95"/>
        <v>0</v>
      </c>
      <c r="I204" s="208">
        <f t="shared" si="96"/>
        <v>0</v>
      </c>
      <c r="J204" s="132"/>
      <c r="K204" s="208">
        <f t="shared" si="97"/>
        <v>0</v>
      </c>
      <c r="L204" s="208">
        <v>0</v>
      </c>
      <c r="M204" s="208">
        <v>0</v>
      </c>
      <c r="N204" s="118"/>
    </row>
    <row r="205" spans="1:14" x14ac:dyDescent="0.25">
      <c r="A205" s="233" t="s">
        <v>1294</v>
      </c>
      <c r="B205" s="118" t="s">
        <v>764</v>
      </c>
      <c r="C205" s="118" t="s">
        <v>798</v>
      </c>
      <c r="D205" s="119">
        <v>1</v>
      </c>
      <c r="E205" s="119">
        <v>4</v>
      </c>
      <c r="F205" s="208">
        <v>0</v>
      </c>
      <c r="G205" s="208">
        <f t="shared" si="94"/>
        <v>0</v>
      </c>
      <c r="H205" s="208">
        <f t="shared" si="95"/>
        <v>0</v>
      </c>
      <c r="I205" s="208">
        <f t="shared" si="96"/>
        <v>0</v>
      </c>
      <c r="J205" s="132"/>
      <c r="K205" s="208">
        <f t="shared" si="97"/>
        <v>0</v>
      </c>
      <c r="L205" s="208">
        <v>0</v>
      </c>
      <c r="M205" s="208">
        <v>0</v>
      </c>
      <c r="N205" s="118"/>
    </row>
    <row r="206" spans="1:14" s="229" customFormat="1" x14ac:dyDescent="0.25">
      <c r="A206" s="233" t="s">
        <v>1295</v>
      </c>
      <c r="B206" s="118" t="s">
        <v>913</v>
      </c>
      <c r="C206" s="118" t="s">
        <v>811</v>
      </c>
      <c r="D206" s="119">
        <v>1</v>
      </c>
      <c r="E206" s="119">
        <v>4</v>
      </c>
      <c r="F206" s="208">
        <v>0</v>
      </c>
      <c r="G206" s="208">
        <f t="shared" si="94"/>
        <v>0</v>
      </c>
      <c r="H206" s="208">
        <f t="shared" si="95"/>
        <v>0</v>
      </c>
      <c r="I206" s="208">
        <f t="shared" si="96"/>
        <v>0</v>
      </c>
      <c r="J206" s="132"/>
      <c r="K206" s="208">
        <f t="shared" si="97"/>
        <v>0</v>
      </c>
      <c r="L206" s="208">
        <v>0</v>
      </c>
      <c r="M206" s="208">
        <v>0</v>
      </c>
      <c r="N206" s="118"/>
    </row>
    <row r="207" spans="1:14" s="156" customFormat="1" ht="15.75" x14ac:dyDescent="0.25">
      <c r="A207" s="235" t="s">
        <v>1296</v>
      </c>
      <c r="B207" s="126" t="s">
        <v>519</v>
      </c>
      <c r="C207" s="127"/>
      <c r="D207" s="288" t="s">
        <v>893</v>
      </c>
      <c r="E207" s="128"/>
      <c r="F207" s="274"/>
      <c r="G207" s="128"/>
      <c r="H207" s="281"/>
      <c r="I207" s="319"/>
      <c r="J207" s="126"/>
      <c r="K207" s="126"/>
      <c r="L207" s="126"/>
      <c r="M207" s="126"/>
      <c r="N207" s="407"/>
    </row>
    <row r="208" spans="1:14" x14ac:dyDescent="0.25">
      <c r="A208" s="233" t="s">
        <v>1297</v>
      </c>
      <c r="B208" s="129" t="s">
        <v>829</v>
      </c>
      <c r="C208" s="129" t="s">
        <v>806</v>
      </c>
      <c r="D208" s="119">
        <v>1</v>
      </c>
      <c r="E208" s="119">
        <v>4</v>
      </c>
      <c r="F208" s="208">
        <v>0</v>
      </c>
      <c r="G208" s="208">
        <f t="shared" ref="G208:G213" si="98">F208*E208</f>
        <v>0</v>
      </c>
      <c r="H208" s="208">
        <f t="shared" ref="H208:H213" si="99">G208*$H$4</f>
        <v>0</v>
      </c>
      <c r="I208" s="208">
        <f t="shared" ref="I208:I213" si="100">G208+H208</f>
        <v>0</v>
      </c>
      <c r="J208" s="132"/>
      <c r="K208" s="208">
        <f t="shared" ref="K208:K213" si="101">L208+M208</f>
        <v>0</v>
      </c>
      <c r="L208" s="208">
        <v>0</v>
      </c>
      <c r="M208" s="208">
        <v>0</v>
      </c>
      <c r="N208" s="118"/>
    </row>
    <row r="209" spans="1:14" x14ac:dyDescent="0.25">
      <c r="A209" s="233" t="s">
        <v>1497</v>
      </c>
      <c r="B209" s="129" t="s">
        <v>832</v>
      </c>
      <c r="C209" s="129" t="s">
        <v>808</v>
      </c>
      <c r="D209" s="119">
        <v>1</v>
      </c>
      <c r="E209" s="119">
        <v>4</v>
      </c>
      <c r="F209" s="208">
        <v>0</v>
      </c>
      <c r="G209" s="208">
        <f t="shared" si="98"/>
        <v>0</v>
      </c>
      <c r="H209" s="208">
        <f t="shared" si="99"/>
        <v>0</v>
      </c>
      <c r="I209" s="208">
        <f t="shared" si="100"/>
        <v>0</v>
      </c>
      <c r="J209" s="132"/>
      <c r="K209" s="208">
        <f t="shared" si="101"/>
        <v>0</v>
      </c>
      <c r="L209" s="208">
        <v>0</v>
      </c>
      <c r="M209" s="208">
        <v>0</v>
      </c>
      <c r="N209" s="118"/>
    </row>
    <row r="210" spans="1:14" x14ac:dyDescent="0.25">
      <c r="A210" s="233" t="s">
        <v>1298</v>
      </c>
      <c r="B210" s="129" t="s">
        <v>895</v>
      </c>
      <c r="C210" s="129" t="s">
        <v>805</v>
      </c>
      <c r="D210" s="119" t="s">
        <v>906</v>
      </c>
      <c r="E210" s="119">
        <v>4</v>
      </c>
      <c r="F210" s="208">
        <v>0</v>
      </c>
      <c r="G210" s="208">
        <f t="shared" si="98"/>
        <v>0</v>
      </c>
      <c r="H210" s="208">
        <f t="shared" si="99"/>
        <v>0</v>
      </c>
      <c r="I210" s="208">
        <f t="shared" si="100"/>
        <v>0</v>
      </c>
      <c r="J210" s="132"/>
      <c r="K210" s="208">
        <f t="shared" si="101"/>
        <v>0</v>
      </c>
      <c r="L210" s="208">
        <v>0</v>
      </c>
      <c r="M210" s="208">
        <v>0</v>
      </c>
      <c r="N210" s="118"/>
    </row>
    <row r="211" spans="1:14" x14ac:dyDescent="0.25">
      <c r="A211" s="233" t="s">
        <v>1299</v>
      </c>
      <c r="B211" s="129" t="s">
        <v>833</v>
      </c>
      <c r="C211" s="129" t="s">
        <v>804</v>
      </c>
      <c r="D211" s="119">
        <v>1</v>
      </c>
      <c r="E211" s="119">
        <v>4</v>
      </c>
      <c r="F211" s="208">
        <v>0</v>
      </c>
      <c r="G211" s="208">
        <f t="shared" si="98"/>
        <v>0</v>
      </c>
      <c r="H211" s="208">
        <f t="shared" si="99"/>
        <v>0</v>
      </c>
      <c r="I211" s="208">
        <f t="shared" si="100"/>
        <v>0</v>
      </c>
      <c r="J211" s="132"/>
      <c r="K211" s="208">
        <f t="shared" si="101"/>
        <v>0</v>
      </c>
      <c r="L211" s="208">
        <v>0</v>
      </c>
      <c r="M211" s="208">
        <v>0</v>
      </c>
      <c r="N211" s="118"/>
    </row>
    <row r="212" spans="1:14" x14ac:dyDescent="0.25">
      <c r="A212" s="233" t="s">
        <v>1498</v>
      </c>
      <c r="B212" s="151" t="s">
        <v>834</v>
      </c>
      <c r="C212" s="129" t="s">
        <v>804</v>
      </c>
      <c r="D212" s="119">
        <v>2</v>
      </c>
      <c r="E212" s="119">
        <v>8</v>
      </c>
      <c r="F212" s="208">
        <v>0</v>
      </c>
      <c r="G212" s="208">
        <f t="shared" si="98"/>
        <v>0</v>
      </c>
      <c r="H212" s="208">
        <f t="shared" si="99"/>
        <v>0</v>
      </c>
      <c r="I212" s="208">
        <f t="shared" si="100"/>
        <v>0</v>
      </c>
      <c r="J212" s="132"/>
      <c r="K212" s="208">
        <f t="shared" si="101"/>
        <v>0</v>
      </c>
      <c r="L212" s="208">
        <v>0</v>
      </c>
      <c r="M212" s="208">
        <v>0</v>
      </c>
      <c r="N212" s="118"/>
    </row>
    <row r="213" spans="1:14" x14ac:dyDescent="0.25">
      <c r="A213" s="233" t="s">
        <v>1300</v>
      </c>
      <c r="B213" s="129" t="s">
        <v>905</v>
      </c>
      <c r="C213" s="129" t="s">
        <v>804</v>
      </c>
      <c r="D213" s="119" t="s">
        <v>906</v>
      </c>
      <c r="E213" s="119">
        <v>4</v>
      </c>
      <c r="F213" s="208">
        <v>0</v>
      </c>
      <c r="G213" s="208">
        <f t="shared" si="98"/>
        <v>0</v>
      </c>
      <c r="H213" s="208">
        <f t="shared" si="99"/>
        <v>0</v>
      </c>
      <c r="I213" s="208">
        <f t="shared" si="100"/>
        <v>0</v>
      </c>
      <c r="J213" s="132"/>
      <c r="K213" s="208">
        <f t="shared" si="101"/>
        <v>0</v>
      </c>
      <c r="L213" s="208">
        <v>0</v>
      </c>
      <c r="M213" s="208">
        <v>0</v>
      </c>
      <c r="N213" s="118"/>
    </row>
    <row r="214" spans="1:14" s="156" customFormat="1" ht="15.75" x14ac:dyDescent="0.25">
      <c r="A214" s="235" t="s">
        <v>1301</v>
      </c>
      <c r="B214" s="126" t="s">
        <v>839</v>
      </c>
      <c r="C214" s="126"/>
      <c r="D214" s="288" t="s">
        <v>893</v>
      </c>
      <c r="E214" s="128"/>
      <c r="F214" s="274"/>
      <c r="G214" s="128"/>
      <c r="H214" s="281"/>
      <c r="I214" s="319"/>
      <c r="J214" s="126"/>
      <c r="K214" s="126"/>
      <c r="L214" s="126"/>
      <c r="M214" s="126"/>
      <c r="N214" s="407"/>
    </row>
    <row r="215" spans="1:14" x14ac:dyDescent="0.25">
      <c r="A215" s="233" t="s">
        <v>1302</v>
      </c>
      <c r="B215" s="129" t="s">
        <v>521</v>
      </c>
      <c r="C215" s="129" t="s">
        <v>786</v>
      </c>
      <c r="D215" s="130">
        <v>1</v>
      </c>
      <c r="E215" s="119">
        <v>4</v>
      </c>
      <c r="F215" s="208">
        <v>0</v>
      </c>
      <c r="G215" s="208">
        <f t="shared" ref="G215" si="102">F215*E215</f>
        <v>0</v>
      </c>
      <c r="H215" s="208">
        <f t="shared" ref="H215" si="103">G215*$H$4</f>
        <v>0</v>
      </c>
      <c r="I215" s="208">
        <f t="shared" ref="I215" si="104">G215+H215</f>
        <v>0</v>
      </c>
      <c r="J215" s="132"/>
      <c r="K215" s="208">
        <f t="shared" ref="K215" si="105">L215+M215</f>
        <v>0</v>
      </c>
      <c r="L215" s="208">
        <v>0</v>
      </c>
      <c r="M215" s="208">
        <v>0</v>
      </c>
      <c r="N215" s="118"/>
    </row>
    <row r="216" spans="1:14" s="156" customFormat="1" ht="15.75" x14ac:dyDescent="0.25">
      <c r="A216" s="235" t="s">
        <v>1303</v>
      </c>
      <c r="B216" s="126" t="s">
        <v>896</v>
      </c>
      <c r="C216" s="126"/>
      <c r="D216" s="288" t="s">
        <v>893</v>
      </c>
      <c r="E216" s="128"/>
      <c r="F216" s="274"/>
      <c r="G216" s="128"/>
      <c r="H216" s="281"/>
      <c r="I216" s="319"/>
      <c r="J216" s="126"/>
      <c r="K216" s="126"/>
      <c r="L216" s="126"/>
      <c r="M216" s="126"/>
      <c r="N216" s="407"/>
    </row>
    <row r="217" spans="1:14" x14ac:dyDescent="0.25">
      <c r="A217" s="233" t="s">
        <v>1304</v>
      </c>
      <c r="B217" s="129" t="s">
        <v>776</v>
      </c>
      <c r="C217" s="129" t="s">
        <v>821</v>
      </c>
      <c r="D217" s="130">
        <v>1</v>
      </c>
      <c r="E217" s="119">
        <v>4</v>
      </c>
      <c r="F217" s="208">
        <v>0</v>
      </c>
      <c r="G217" s="208">
        <f t="shared" ref="G217:G221" si="106">F217*E217</f>
        <v>0</v>
      </c>
      <c r="H217" s="208">
        <f t="shared" ref="H217:H221" si="107">G217*$H$4</f>
        <v>0</v>
      </c>
      <c r="I217" s="208">
        <f t="shared" ref="I217:I221" si="108">G217+H217</f>
        <v>0</v>
      </c>
      <c r="J217" s="132"/>
      <c r="K217" s="208">
        <f t="shared" ref="K217:K221" si="109">L217+M217</f>
        <v>0</v>
      </c>
      <c r="L217" s="208">
        <v>0</v>
      </c>
      <c r="M217" s="208">
        <v>0</v>
      </c>
      <c r="N217" s="118"/>
    </row>
    <row r="218" spans="1:14" x14ac:dyDescent="0.25">
      <c r="A218" s="233" t="s">
        <v>1305</v>
      </c>
      <c r="B218" s="129" t="s">
        <v>899</v>
      </c>
      <c r="C218" s="129" t="s">
        <v>897</v>
      </c>
      <c r="D218" s="130">
        <v>1</v>
      </c>
      <c r="E218" s="119">
        <v>4</v>
      </c>
      <c r="F218" s="208">
        <v>0</v>
      </c>
      <c r="G218" s="208">
        <f t="shared" si="106"/>
        <v>0</v>
      </c>
      <c r="H218" s="208">
        <f t="shared" si="107"/>
        <v>0</v>
      </c>
      <c r="I218" s="208">
        <f t="shared" si="108"/>
        <v>0</v>
      </c>
      <c r="J218" s="132"/>
      <c r="K218" s="208">
        <f t="shared" si="109"/>
        <v>0</v>
      </c>
      <c r="L218" s="208">
        <v>0</v>
      </c>
      <c r="M218" s="208">
        <v>0</v>
      </c>
      <c r="N218" s="118"/>
    </row>
    <row r="219" spans="1:14" x14ac:dyDescent="0.25">
      <c r="A219" s="233" t="s">
        <v>1306</v>
      </c>
      <c r="B219" s="129" t="s">
        <v>900</v>
      </c>
      <c r="C219" s="129" t="s">
        <v>897</v>
      </c>
      <c r="D219" s="130">
        <v>1</v>
      </c>
      <c r="E219" s="119">
        <v>4</v>
      </c>
      <c r="F219" s="208">
        <v>0</v>
      </c>
      <c r="G219" s="208">
        <f t="shared" si="106"/>
        <v>0</v>
      </c>
      <c r="H219" s="208">
        <f t="shared" si="107"/>
        <v>0</v>
      </c>
      <c r="I219" s="208">
        <f t="shared" si="108"/>
        <v>0</v>
      </c>
      <c r="J219" s="132"/>
      <c r="K219" s="208">
        <f t="shared" si="109"/>
        <v>0</v>
      </c>
      <c r="L219" s="208">
        <v>0</v>
      </c>
      <c r="M219" s="208">
        <v>0</v>
      </c>
      <c r="N219" s="118"/>
    </row>
    <row r="220" spans="1:14" x14ac:dyDescent="0.25">
      <c r="A220" s="233" t="s">
        <v>1499</v>
      </c>
      <c r="B220" s="129" t="s">
        <v>898</v>
      </c>
      <c r="C220" s="129" t="s">
        <v>804</v>
      </c>
      <c r="D220" s="119">
        <v>4</v>
      </c>
      <c r="E220" s="119">
        <v>16</v>
      </c>
      <c r="F220" s="208">
        <v>0</v>
      </c>
      <c r="G220" s="208">
        <f t="shared" si="106"/>
        <v>0</v>
      </c>
      <c r="H220" s="208">
        <f t="shared" si="107"/>
        <v>0</v>
      </c>
      <c r="I220" s="208">
        <f t="shared" si="108"/>
        <v>0</v>
      </c>
      <c r="J220" s="132"/>
      <c r="K220" s="208">
        <f t="shared" si="109"/>
        <v>0</v>
      </c>
      <c r="L220" s="208">
        <v>0</v>
      </c>
      <c r="M220" s="208">
        <v>0</v>
      </c>
      <c r="N220" s="118"/>
    </row>
    <row r="221" spans="1:14" x14ac:dyDescent="0.25">
      <c r="A221" s="233" t="s">
        <v>1307</v>
      </c>
      <c r="B221" s="129" t="s">
        <v>941</v>
      </c>
      <c r="C221" s="129" t="s">
        <v>804</v>
      </c>
      <c r="D221" s="119" t="s">
        <v>906</v>
      </c>
      <c r="E221" s="119">
        <v>2</v>
      </c>
      <c r="F221" s="208">
        <v>0</v>
      </c>
      <c r="G221" s="208">
        <f t="shared" si="106"/>
        <v>0</v>
      </c>
      <c r="H221" s="208">
        <f t="shared" si="107"/>
        <v>0</v>
      </c>
      <c r="I221" s="208">
        <f t="shared" si="108"/>
        <v>0</v>
      </c>
      <c r="J221" s="132"/>
      <c r="K221" s="208">
        <f t="shared" si="109"/>
        <v>0</v>
      </c>
      <c r="L221" s="208">
        <v>0</v>
      </c>
      <c r="M221" s="208">
        <v>0</v>
      </c>
      <c r="N221" s="118"/>
    </row>
    <row r="222" spans="1:14" s="156" customFormat="1" ht="15.75" x14ac:dyDescent="0.25">
      <c r="A222" s="235" t="s">
        <v>1308</v>
      </c>
      <c r="B222" s="126" t="s">
        <v>503</v>
      </c>
      <c r="C222" s="127"/>
      <c r="D222" s="288" t="s">
        <v>893</v>
      </c>
      <c r="E222" s="128"/>
      <c r="F222" s="274"/>
      <c r="G222" s="128"/>
      <c r="H222" s="281"/>
      <c r="I222" s="319"/>
      <c r="J222" s="126"/>
      <c r="K222" s="126"/>
      <c r="L222" s="126"/>
      <c r="M222" s="126"/>
      <c r="N222" s="407"/>
    </row>
    <row r="223" spans="1:14" x14ac:dyDescent="0.25">
      <c r="A223" s="233" t="s">
        <v>1309</v>
      </c>
      <c r="B223" s="129" t="s">
        <v>504</v>
      </c>
      <c r="C223" s="129" t="s">
        <v>802</v>
      </c>
      <c r="D223" s="119">
        <v>1</v>
      </c>
      <c r="E223" s="119">
        <v>4</v>
      </c>
      <c r="F223" s="208">
        <v>0</v>
      </c>
      <c r="G223" s="208">
        <f t="shared" ref="G223:G225" si="110">F223*E223</f>
        <v>0</v>
      </c>
      <c r="H223" s="208">
        <f t="shared" ref="H223:H225" si="111">G223*$H$4</f>
        <v>0</v>
      </c>
      <c r="I223" s="208">
        <f t="shared" ref="I223:I225" si="112">G223+H223</f>
        <v>0</v>
      </c>
      <c r="J223" s="132"/>
      <c r="K223" s="208">
        <f t="shared" ref="K223:K225" si="113">L223+M223</f>
        <v>0</v>
      </c>
      <c r="L223" s="208">
        <v>0</v>
      </c>
      <c r="M223" s="208">
        <v>0</v>
      </c>
      <c r="N223" s="118"/>
    </row>
    <row r="224" spans="1:14" x14ac:dyDescent="0.25">
      <c r="A224" s="233" t="s">
        <v>1310</v>
      </c>
      <c r="B224" s="129" t="s">
        <v>505</v>
      </c>
      <c r="C224" s="129" t="s">
        <v>802</v>
      </c>
      <c r="D224" s="119">
        <v>1</v>
      </c>
      <c r="E224" s="119">
        <v>4</v>
      </c>
      <c r="F224" s="208">
        <v>0</v>
      </c>
      <c r="G224" s="208">
        <f t="shared" si="110"/>
        <v>0</v>
      </c>
      <c r="H224" s="208">
        <f t="shared" si="111"/>
        <v>0</v>
      </c>
      <c r="I224" s="208">
        <f t="shared" si="112"/>
        <v>0</v>
      </c>
      <c r="J224" s="132"/>
      <c r="K224" s="208">
        <f t="shared" si="113"/>
        <v>0</v>
      </c>
      <c r="L224" s="208">
        <v>0</v>
      </c>
      <c r="M224" s="208">
        <v>0</v>
      </c>
      <c r="N224" s="118"/>
    </row>
    <row r="225" spans="1:14" x14ac:dyDescent="0.25">
      <c r="A225" s="233" t="s">
        <v>1311</v>
      </c>
      <c r="B225" s="129" t="s">
        <v>506</v>
      </c>
      <c r="C225" s="129" t="s">
        <v>802</v>
      </c>
      <c r="D225" s="119">
        <v>1</v>
      </c>
      <c r="E225" s="119">
        <v>4</v>
      </c>
      <c r="F225" s="208">
        <v>0</v>
      </c>
      <c r="G225" s="208">
        <f t="shared" si="110"/>
        <v>0</v>
      </c>
      <c r="H225" s="208">
        <f t="shared" si="111"/>
        <v>0</v>
      </c>
      <c r="I225" s="208">
        <f t="shared" si="112"/>
        <v>0</v>
      </c>
      <c r="J225" s="132"/>
      <c r="K225" s="208">
        <f t="shared" si="113"/>
        <v>0</v>
      </c>
      <c r="L225" s="208">
        <v>0</v>
      </c>
      <c r="M225" s="208">
        <v>0</v>
      </c>
      <c r="N225" s="118"/>
    </row>
    <row r="226" spans="1:14" s="156" customFormat="1" ht="15.75" x14ac:dyDescent="0.25">
      <c r="A226" s="235" t="s">
        <v>1312</v>
      </c>
      <c r="B226" s="126" t="s">
        <v>508</v>
      </c>
      <c r="C226" s="131"/>
      <c r="D226" s="288" t="s">
        <v>893</v>
      </c>
      <c r="E226" s="128"/>
      <c r="F226" s="274"/>
      <c r="G226" s="128"/>
      <c r="H226" s="281"/>
      <c r="I226" s="319"/>
      <c r="J226" s="126"/>
      <c r="K226" s="126"/>
      <c r="L226" s="126"/>
      <c r="M226" s="126"/>
      <c r="N226" s="407"/>
    </row>
    <row r="227" spans="1:14" x14ac:dyDescent="0.25">
      <c r="A227" s="233" t="s">
        <v>1313</v>
      </c>
      <c r="B227" s="129" t="s">
        <v>509</v>
      </c>
      <c r="C227" s="129" t="s">
        <v>802</v>
      </c>
      <c r="D227" s="119">
        <v>1</v>
      </c>
      <c r="E227" s="119">
        <v>4</v>
      </c>
      <c r="F227" s="208">
        <v>0</v>
      </c>
      <c r="G227" s="208">
        <f t="shared" ref="G227:G228" si="114">F227*E227</f>
        <v>0</v>
      </c>
      <c r="H227" s="208">
        <f t="shared" ref="H227:H228" si="115">G227*$H$4</f>
        <v>0</v>
      </c>
      <c r="I227" s="208">
        <f>G227+H227</f>
        <v>0</v>
      </c>
      <c r="J227" s="132"/>
      <c r="K227" s="208">
        <f t="shared" ref="K227:K228" si="116">L227+M227</f>
        <v>0</v>
      </c>
      <c r="L227" s="208">
        <v>0</v>
      </c>
      <c r="M227" s="208">
        <v>0</v>
      </c>
      <c r="N227" s="118"/>
    </row>
    <row r="228" spans="1:14" x14ac:dyDescent="0.25">
      <c r="A228" s="233" t="s">
        <v>1314</v>
      </c>
      <c r="B228" s="129" t="s">
        <v>510</v>
      </c>
      <c r="C228" s="129" t="s">
        <v>802</v>
      </c>
      <c r="D228" s="119">
        <v>1</v>
      </c>
      <c r="E228" s="119">
        <v>4</v>
      </c>
      <c r="F228" s="208">
        <v>0</v>
      </c>
      <c r="G228" s="208">
        <f t="shared" si="114"/>
        <v>0</v>
      </c>
      <c r="H228" s="208">
        <f t="shared" si="115"/>
        <v>0</v>
      </c>
      <c r="I228" s="208">
        <f t="shared" ref="I228" si="117">G228+H228</f>
        <v>0</v>
      </c>
      <c r="J228" s="132"/>
      <c r="K228" s="208">
        <f t="shared" si="116"/>
        <v>0</v>
      </c>
      <c r="L228" s="208">
        <v>0</v>
      </c>
      <c r="M228" s="208">
        <v>0</v>
      </c>
      <c r="N228" s="118"/>
    </row>
    <row r="229" spans="1:14" s="156" customFormat="1" ht="15.75" x14ac:dyDescent="0.25">
      <c r="A229" s="235" t="s">
        <v>1315</v>
      </c>
      <c r="B229" s="126" t="s">
        <v>512</v>
      </c>
      <c r="C229" s="127"/>
      <c r="D229" s="288" t="s">
        <v>893</v>
      </c>
      <c r="E229" s="128"/>
      <c r="F229" s="274"/>
      <c r="G229" s="128"/>
      <c r="H229" s="281"/>
      <c r="I229" s="319"/>
      <c r="J229" s="126"/>
      <c r="K229" s="126"/>
      <c r="L229" s="126"/>
      <c r="M229" s="126"/>
      <c r="N229" s="407"/>
    </row>
    <row r="230" spans="1:14" x14ac:dyDescent="0.25">
      <c r="A230" s="233" t="s">
        <v>1316</v>
      </c>
      <c r="B230" s="129" t="s">
        <v>513</v>
      </c>
      <c r="C230" s="129" t="s">
        <v>802</v>
      </c>
      <c r="D230" s="119">
        <v>1</v>
      </c>
      <c r="E230" s="119">
        <v>4</v>
      </c>
      <c r="F230" s="208">
        <v>0</v>
      </c>
      <c r="G230" s="208">
        <f t="shared" ref="G230:G232" si="118">F230*E230</f>
        <v>0</v>
      </c>
      <c r="H230" s="208">
        <f t="shared" ref="H230:H232" si="119">G230*$H$4</f>
        <v>0</v>
      </c>
      <c r="I230" s="208">
        <f t="shared" ref="I230:I232" si="120">G230+H230</f>
        <v>0</v>
      </c>
      <c r="J230" s="132"/>
      <c r="K230" s="208">
        <f t="shared" ref="K230:K232" si="121">L230+M230</f>
        <v>0</v>
      </c>
      <c r="L230" s="208">
        <v>0</v>
      </c>
      <c r="M230" s="208">
        <v>0</v>
      </c>
      <c r="N230" s="118"/>
    </row>
    <row r="231" spans="1:14" x14ac:dyDescent="0.25">
      <c r="A231" s="233" t="s">
        <v>1317</v>
      </c>
      <c r="B231" s="129" t="s">
        <v>514</v>
      </c>
      <c r="C231" s="129" t="s">
        <v>802</v>
      </c>
      <c r="D231" s="119">
        <v>1</v>
      </c>
      <c r="E231" s="119">
        <v>4</v>
      </c>
      <c r="F231" s="208">
        <v>0</v>
      </c>
      <c r="G231" s="208">
        <f t="shared" si="118"/>
        <v>0</v>
      </c>
      <c r="H231" s="208">
        <f t="shared" si="119"/>
        <v>0</v>
      </c>
      <c r="I231" s="208">
        <f t="shared" si="120"/>
        <v>0</v>
      </c>
      <c r="J231" s="132"/>
      <c r="K231" s="208">
        <f t="shared" si="121"/>
        <v>0</v>
      </c>
      <c r="L231" s="208">
        <v>0</v>
      </c>
      <c r="M231" s="208">
        <v>0</v>
      </c>
      <c r="N231" s="118"/>
    </row>
    <row r="232" spans="1:14" x14ac:dyDescent="0.25">
      <c r="A232" s="233" t="s">
        <v>1318</v>
      </c>
      <c r="B232" s="129" t="s">
        <v>515</v>
      </c>
      <c r="C232" s="129" t="s">
        <v>802</v>
      </c>
      <c r="D232" s="119">
        <v>1</v>
      </c>
      <c r="E232" s="119">
        <v>4</v>
      </c>
      <c r="F232" s="208">
        <v>0</v>
      </c>
      <c r="G232" s="208">
        <f t="shared" si="118"/>
        <v>0</v>
      </c>
      <c r="H232" s="208">
        <f t="shared" si="119"/>
        <v>0</v>
      </c>
      <c r="I232" s="208">
        <f t="shared" si="120"/>
        <v>0</v>
      </c>
      <c r="J232" s="132"/>
      <c r="K232" s="208">
        <f t="shared" si="121"/>
        <v>0</v>
      </c>
      <c r="L232" s="208">
        <v>0</v>
      </c>
      <c r="M232" s="208">
        <v>0</v>
      </c>
      <c r="N232" s="118"/>
    </row>
    <row r="233" spans="1:14" s="156" customFormat="1" ht="15.75" x14ac:dyDescent="0.25">
      <c r="A233" s="235" t="s">
        <v>1319</v>
      </c>
      <c r="B233" s="126" t="s">
        <v>750</v>
      </c>
      <c r="C233" s="127"/>
      <c r="D233" s="288" t="s">
        <v>893</v>
      </c>
      <c r="E233" s="128"/>
      <c r="F233" s="274"/>
      <c r="G233" s="128"/>
      <c r="H233" s="281"/>
      <c r="I233" s="319"/>
      <c r="J233" s="126"/>
      <c r="K233" s="126"/>
      <c r="L233" s="126"/>
      <c r="M233" s="126"/>
      <c r="N233" s="407"/>
    </row>
    <row r="234" spans="1:14" x14ac:dyDescent="0.25">
      <c r="A234" s="233" t="s">
        <v>1320</v>
      </c>
      <c r="B234" s="129" t="s">
        <v>751</v>
      </c>
      <c r="C234" s="129" t="s">
        <v>802</v>
      </c>
      <c r="D234" s="119">
        <v>1</v>
      </c>
      <c r="E234" s="119">
        <v>4</v>
      </c>
      <c r="F234" s="208">
        <v>0</v>
      </c>
      <c r="G234" s="208">
        <f t="shared" ref="G234" si="122">F234*E234</f>
        <v>0</v>
      </c>
      <c r="H234" s="208">
        <f t="shared" ref="H234" si="123">G234*$H$4</f>
        <v>0</v>
      </c>
      <c r="I234" s="208">
        <f t="shared" ref="I234" si="124">G234+H234</f>
        <v>0</v>
      </c>
      <c r="J234" s="132"/>
      <c r="K234" s="208">
        <f t="shared" ref="K234" si="125">L234+M234</f>
        <v>0</v>
      </c>
      <c r="L234" s="208">
        <v>0</v>
      </c>
      <c r="M234" s="208">
        <v>0</v>
      </c>
      <c r="N234" s="118"/>
    </row>
    <row r="235" spans="1:14" s="156" customFormat="1" ht="15.75" x14ac:dyDescent="0.25">
      <c r="A235" s="235" t="s">
        <v>1321</v>
      </c>
      <c r="B235" s="126" t="s">
        <v>517</v>
      </c>
      <c r="C235" s="127"/>
      <c r="D235" s="288" t="s">
        <v>893</v>
      </c>
      <c r="E235" s="128"/>
      <c r="F235" s="274"/>
      <c r="G235" s="128"/>
      <c r="H235" s="281"/>
      <c r="I235" s="319"/>
      <c r="J235" s="126"/>
      <c r="K235" s="126"/>
      <c r="L235" s="126"/>
      <c r="M235" s="126"/>
      <c r="N235" s="407"/>
    </row>
    <row r="236" spans="1:14" x14ac:dyDescent="0.25">
      <c r="A236" s="233" t="s">
        <v>1322</v>
      </c>
      <c r="B236" s="129" t="s">
        <v>769</v>
      </c>
      <c r="C236" s="129" t="s">
        <v>802</v>
      </c>
      <c r="D236" s="119">
        <v>1</v>
      </c>
      <c r="E236" s="119">
        <v>4</v>
      </c>
      <c r="F236" s="208">
        <v>0</v>
      </c>
      <c r="G236" s="208">
        <f t="shared" ref="G236:G237" si="126">F236*E236</f>
        <v>0</v>
      </c>
      <c r="H236" s="208">
        <f t="shared" ref="H236:H237" si="127">G236*$H$4</f>
        <v>0</v>
      </c>
      <c r="I236" s="208">
        <f t="shared" ref="I236:I237" si="128">G236+H236</f>
        <v>0</v>
      </c>
      <c r="J236" s="132"/>
      <c r="K236" s="208">
        <f t="shared" ref="K236:K237" si="129">L236+M236</f>
        <v>0</v>
      </c>
      <c r="L236" s="208">
        <v>0</v>
      </c>
      <c r="M236" s="208">
        <v>0</v>
      </c>
      <c r="N236" s="118"/>
    </row>
    <row r="237" spans="1:14" x14ac:dyDescent="0.25">
      <c r="A237" s="233" t="s">
        <v>1323</v>
      </c>
      <c r="B237" s="129" t="s">
        <v>768</v>
      </c>
      <c r="C237" s="129" t="s">
        <v>802</v>
      </c>
      <c r="D237" s="119">
        <v>1</v>
      </c>
      <c r="E237" s="119">
        <v>4</v>
      </c>
      <c r="F237" s="208">
        <v>0</v>
      </c>
      <c r="G237" s="208">
        <f t="shared" si="126"/>
        <v>0</v>
      </c>
      <c r="H237" s="208">
        <f t="shared" si="127"/>
        <v>0</v>
      </c>
      <c r="I237" s="208">
        <f t="shared" si="128"/>
        <v>0</v>
      </c>
      <c r="J237" s="132"/>
      <c r="K237" s="208">
        <f t="shared" si="129"/>
        <v>0</v>
      </c>
      <c r="L237" s="208">
        <v>0</v>
      </c>
      <c r="M237" s="208">
        <v>0</v>
      </c>
      <c r="N237" s="118"/>
    </row>
    <row r="238" spans="1:14" s="156" customFormat="1" ht="15.75" x14ac:dyDescent="0.25">
      <c r="A238" s="235" t="s">
        <v>1922</v>
      </c>
      <c r="B238" s="126" t="s">
        <v>518</v>
      </c>
      <c r="C238" s="127"/>
      <c r="D238" s="288" t="s">
        <v>893</v>
      </c>
      <c r="E238" s="128"/>
      <c r="F238" s="274"/>
      <c r="G238" s="128"/>
      <c r="H238" s="281"/>
      <c r="I238" s="319"/>
      <c r="J238" s="126"/>
      <c r="K238" s="126"/>
      <c r="L238" s="126"/>
      <c r="M238" s="126"/>
      <c r="N238" s="407"/>
    </row>
    <row r="239" spans="1:14" x14ac:dyDescent="0.25">
      <c r="A239" s="233" t="s">
        <v>1324</v>
      </c>
      <c r="B239" s="129" t="s">
        <v>770</v>
      </c>
      <c r="C239" s="129" t="s">
        <v>802</v>
      </c>
      <c r="D239" s="119">
        <v>1</v>
      </c>
      <c r="E239" s="119">
        <v>4</v>
      </c>
      <c r="F239" s="208">
        <v>0</v>
      </c>
      <c r="G239" s="208">
        <f t="shared" ref="G239" si="130">F239*E239</f>
        <v>0</v>
      </c>
      <c r="H239" s="208">
        <f t="shared" ref="H239" si="131">G239*$H$4</f>
        <v>0</v>
      </c>
      <c r="I239" s="208">
        <f t="shared" ref="I239" si="132">G239+H239</f>
        <v>0</v>
      </c>
      <c r="J239" s="132"/>
      <c r="K239" s="208">
        <f t="shared" ref="K239" si="133">L239+M239</f>
        <v>0</v>
      </c>
      <c r="L239" s="208">
        <v>0</v>
      </c>
      <c r="M239" s="208">
        <v>0</v>
      </c>
      <c r="N239" s="118"/>
    </row>
    <row r="240" spans="1:14" s="156" customFormat="1" ht="15.75" x14ac:dyDescent="0.25">
      <c r="A240" s="235" t="s">
        <v>1325</v>
      </c>
      <c r="B240" s="126" t="s">
        <v>520</v>
      </c>
      <c r="C240" s="127"/>
      <c r="D240" s="288" t="s">
        <v>893</v>
      </c>
      <c r="E240" s="128"/>
      <c r="F240" s="274"/>
      <c r="G240" s="128"/>
      <c r="H240" s="281"/>
      <c r="I240" s="319"/>
      <c r="J240" s="126"/>
      <c r="K240" s="126"/>
      <c r="L240" s="126"/>
      <c r="M240" s="126"/>
      <c r="N240" s="407"/>
    </row>
    <row r="241" spans="1:14" x14ac:dyDescent="0.25">
      <c r="A241" s="233" t="s">
        <v>1326</v>
      </c>
      <c r="B241" s="118" t="s">
        <v>814</v>
      </c>
      <c r="C241" s="129" t="s">
        <v>813</v>
      </c>
      <c r="D241" s="119">
        <v>1</v>
      </c>
      <c r="E241" s="119">
        <v>4</v>
      </c>
      <c r="F241" s="208">
        <v>0</v>
      </c>
      <c r="G241" s="208">
        <f t="shared" ref="G241:G244" si="134">F241*E241</f>
        <v>0</v>
      </c>
      <c r="H241" s="208">
        <f t="shared" ref="H241:H244" si="135">G241*$H$4</f>
        <v>0</v>
      </c>
      <c r="I241" s="208">
        <f t="shared" ref="I241:I244" si="136">G241+H241</f>
        <v>0</v>
      </c>
      <c r="J241" s="132"/>
      <c r="K241" s="208">
        <f t="shared" ref="K241:K244" si="137">L241+M241</f>
        <v>0</v>
      </c>
      <c r="L241" s="208">
        <v>0</v>
      </c>
      <c r="M241" s="208">
        <v>0</v>
      </c>
      <c r="N241" s="118"/>
    </row>
    <row r="242" spans="1:14" x14ac:dyDescent="0.25">
      <c r="A242" s="233" t="s">
        <v>1327</v>
      </c>
      <c r="B242" s="118" t="s">
        <v>904</v>
      </c>
      <c r="C242" s="129" t="s">
        <v>813</v>
      </c>
      <c r="D242" s="119">
        <v>2</v>
      </c>
      <c r="E242" s="119">
        <v>8</v>
      </c>
      <c r="F242" s="208">
        <v>0</v>
      </c>
      <c r="G242" s="208">
        <f t="shared" si="134"/>
        <v>0</v>
      </c>
      <c r="H242" s="208">
        <f t="shared" si="135"/>
        <v>0</v>
      </c>
      <c r="I242" s="208">
        <f t="shared" si="136"/>
        <v>0</v>
      </c>
      <c r="J242" s="132"/>
      <c r="K242" s="208">
        <f t="shared" si="137"/>
        <v>0</v>
      </c>
      <c r="L242" s="208">
        <v>0</v>
      </c>
      <c r="M242" s="208">
        <v>0</v>
      </c>
      <c r="N242" s="118"/>
    </row>
    <row r="243" spans="1:14" x14ac:dyDescent="0.25">
      <c r="A243" s="233" t="s">
        <v>1328</v>
      </c>
      <c r="B243" s="118" t="s">
        <v>775</v>
      </c>
      <c r="C243" s="129" t="s">
        <v>815</v>
      </c>
      <c r="D243" s="119">
        <v>2</v>
      </c>
      <c r="E243" s="119">
        <v>8</v>
      </c>
      <c r="F243" s="208">
        <v>0</v>
      </c>
      <c r="G243" s="208">
        <f t="shared" si="134"/>
        <v>0</v>
      </c>
      <c r="H243" s="208">
        <f t="shared" si="135"/>
        <v>0</v>
      </c>
      <c r="I243" s="208">
        <f t="shared" si="136"/>
        <v>0</v>
      </c>
      <c r="J243" s="132"/>
      <c r="K243" s="208">
        <f t="shared" si="137"/>
        <v>0</v>
      </c>
      <c r="L243" s="208">
        <v>0</v>
      </c>
      <c r="M243" s="208">
        <v>0</v>
      </c>
      <c r="N243" s="118"/>
    </row>
    <row r="244" spans="1:14" x14ac:dyDescent="0.25">
      <c r="A244" s="233" t="s">
        <v>1329</v>
      </c>
      <c r="B244" s="118" t="s">
        <v>774</v>
      </c>
      <c r="C244" s="129" t="s">
        <v>816</v>
      </c>
      <c r="D244" s="119">
        <v>2</v>
      </c>
      <c r="E244" s="119">
        <v>8</v>
      </c>
      <c r="F244" s="208">
        <v>0</v>
      </c>
      <c r="G244" s="208">
        <f t="shared" si="134"/>
        <v>0</v>
      </c>
      <c r="H244" s="208">
        <f t="shared" si="135"/>
        <v>0</v>
      </c>
      <c r="I244" s="208">
        <f t="shared" si="136"/>
        <v>0</v>
      </c>
      <c r="J244" s="132"/>
      <c r="K244" s="208">
        <f t="shared" si="137"/>
        <v>0</v>
      </c>
      <c r="L244" s="208">
        <v>0</v>
      </c>
      <c r="M244" s="208">
        <v>0</v>
      </c>
      <c r="N244" s="118"/>
    </row>
    <row r="245" spans="1:14" s="179" customFormat="1" ht="18.75" x14ac:dyDescent="0.25">
      <c r="A245" s="239" t="s">
        <v>1330</v>
      </c>
      <c r="B245" s="240" t="str">
        <f>'# Batch Composition'!B7</f>
        <v>Transit Node (TN)</v>
      </c>
      <c r="C245" s="237" t="s">
        <v>820</v>
      </c>
      <c r="D245" s="238">
        <v>2</v>
      </c>
      <c r="E245" s="124"/>
      <c r="F245" s="273"/>
      <c r="G245" s="124"/>
      <c r="H245" s="280"/>
      <c r="I245" s="124"/>
      <c r="J245" s="125"/>
      <c r="K245" s="125"/>
      <c r="L245" s="125"/>
      <c r="M245" s="125"/>
      <c r="N245" s="408"/>
    </row>
    <row r="246" spans="1:14" s="156" customFormat="1" ht="15.75" x14ac:dyDescent="0.25">
      <c r="A246" s="235" t="s">
        <v>1331</v>
      </c>
      <c r="B246" s="126" t="s">
        <v>755</v>
      </c>
      <c r="C246" s="127"/>
      <c r="D246" s="288" t="s">
        <v>893</v>
      </c>
      <c r="E246" s="128"/>
      <c r="F246" s="274"/>
      <c r="G246" s="128"/>
      <c r="H246" s="281"/>
      <c r="I246" s="319"/>
      <c r="J246" s="126"/>
      <c r="K246" s="126"/>
      <c r="L246" s="126"/>
      <c r="M246" s="126"/>
      <c r="N246" s="407"/>
    </row>
    <row r="247" spans="1:14" x14ac:dyDescent="0.25">
      <c r="A247" s="233" t="s">
        <v>1332</v>
      </c>
      <c r="B247" s="118" t="s">
        <v>522</v>
      </c>
      <c r="C247" s="118" t="s">
        <v>787</v>
      </c>
      <c r="D247" s="119">
        <v>1</v>
      </c>
      <c r="E247" s="119">
        <v>2</v>
      </c>
      <c r="F247" s="208">
        <v>0</v>
      </c>
      <c r="G247" s="208">
        <f t="shared" ref="G247:G261" si="138">F247*E247</f>
        <v>0</v>
      </c>
      <c r="H247" s="208">
        <f t="shared" ref="H247:H261" si="139">G247*$H$4</f>
        <v>0</v>
      </c>
      <c r="I247" s="208">
        <f t="shared" ref="I247:I261" si="140">G247+H247</f>
        <v>0</v>
      </c>
      <c r="J247" s="132"/>
      <c r="K247" s="208">
        <f t="shared" ref="K247:K261" si="141">L247+M247</f>
        <v>0</v>
      </c>
      <c r="L247" s="208">
        <v>0</v>
      </c>
      <c r="M247" s="208">
        <v>0</v>
      </c>
      <c r="N247" s="118"/>
    </row>
    <row r="248" spans="1:14" x14ac:dyDescent="0.25">
      <c r="A248" s="233" t="s">
        <v>1333</v>
      </c>
      <c r="B248" s="157" t="s">
        <v>933</v>
      </c>
      <c r="C248" s="118" t="s">
        <v>929</v>
      </c>
      <c r="D248" s="119">
        <v>1</v>
      </c>
      <c r="E248" s="119">
        <v>2</v>
      </c>
      <c r="F248" s="208">
        <v>0</v>
      </c>
      <c r="G248" s="208">
        <f t="shared" si="138"/>
        <v>0</v>
      </c>
      <c r="H248" s="208">
        <f t="shared" si="139"/>
        <v>0</v>
      </c>
      <c r="I248" s="208">
        <f t="shared" si="140"/>
        <v>0</v>
      </c>
      <c r="J248" s="132"/>
      <c r="K248" s="208">
        <f t="shared" si="141"/>
        <v>0</v>
      </c>
      <c r="L248" s="208">
        <v>0</v>
      </c>
      <c r="M248" s="208">
        <v>0</v>
      </c>
      <c r="N248" s="118"/>
    </row>
    <row r="249" spans="1:14" x14ac:dyDescent="0.25">
      <c r="A249" s="233" t="s">
        <v>1334</v>
      </c>
      <c r="B249" s="118" t="s">
        <v>754</v>
      </c>
      <c r="C249" s="118" t="s">
        <v>788</v>
      </c>
      <c r="D249" s="119">
        <v>1</v>
      </c>
      <c r="E249" s="119">
        <v>2</v>
      </c>
      <c r="F249" s="208">
        <v>0</v>
      </c>
      <c r="G249" s="208">
        <f t="shared" si="138"/>
        <v>0</v>
      </c>
      <c r="H249" s="208">
        <f t="shared" si="139"/>
        <v>0</v>
      </c>
      <c r="I249" s="208">
        <f t="shared" si="140"/>
        <v>0</v>
      </c>
      <c r="J249" s="132"/>
      <c r="K249" s="208">
        <f t="shared" si="141"/>
        <v>0</v>
      </c>
      <c r="L249" s="208">
        <v>0</v>
      </c>
      <c r="M249" s="208">
        <v>0</v>
      </c>
      <c r="N249" s="118"/>
    </row>
    <row r="250" spans="1:14" x14ac:dyDescent="0.25">
      <c r="A250" s="233" t="s">
        <v>1335</v>
      </c>
      <c r="B250" s="118" t="s">
        <v>758</v>
      </c>
      <c r="C250" s="118" t="s">
        <v>789</v>
      </c>
      <c r="D250" s="119">
        <v>1</v>
      </c>
      <c r="E250" s="119">
        <v>2</v>
      </c>
      <c r="F250" s="208">
        <v>0</v>
      </c>
      <c r="G250" s="208">
        <f t="shared" si="138"/>
        <v>0</v>
      </c>
      <c r="H250" s="208">
        <f t="shared" si="139"/>
        <v>0</v>
      </c>
      <c r="I250" s="208">
        <f t="shared" si="140"/>
        <v>0</v>
      </c>
      <c r="J250" s="132"/>
      <c r="K250" s="208">
        <f t="shared" si="141"/>
        <v>0</v>
      </c>
      <c r="L250" s="208">
        <v>0</v>
      </c>
      <c r="M250" s="208">
        <v>0</v>
      </c>
      <c r="N250" s="118"/>
    </row>
    <row r="251" spans="1:14" x14ac:dyDescent="0.25">
      <c r="A251" s="233" t="s">
        <v>1336</v>
      </c>
      <c r="B251" s="118" t="s">
        <v>759</v>
      </c>
      <c r="C251" s="118" t="s">
        <v>790</v>
      </c>
      <c r="D251" s="119">
        <v>1</v>
      </c>
      <c r="E251" s="119">
        <v>2</v>
      </c>
      <c r="F251" s="208">
        <v>0</v>
      </c>
      <c r="G251" s="208">
        <f t="shared" si="138"/>
        <v>0</v>
      </c>
      <c r="H251" s="208">
        <f t="shared" si="139"/>
        <v>0</v>
      </c>
      <c r="I251" s="208">
        <f t="shared" si="140"/>
        <v>0</v>
      </c>
      <c r="J251" s="132"/>
      <c r="K251" s="208">
        <f t="shared" si="141"/>
        <v>0</v>
      </c>
      <c r="L251" s="208">
        <v>0</v>
      </c>
      <c r="M251" s="208">
        <v>0</v>
      </c>
      <c r="N251" s="118"/>
    </row>
    <row r="252" spans="1:14" x14ac:dyDescent="0.25">
      <c r="A252" s="233" t="s">
        <v>1337</v>
      </c>
      <c r="B252" s="118" t="s">
        <v>818</v>
      </c>
      <c r="C252" s="118" t="s">
        <v>791</v>
      </c>
      <c r="D252" s="119">
        <v>1</v>
      </c>
      <c r="E252" s="119">
        <v>2</v>
      </c>
      <c r="F252" s="208">
        <v>0</v>
      </c>
      <c r="G252" s="208">
        <f t="shared" si="138"/>
        <v>0</v>
      </c>
      <c r="H252" s="208">
        <f t="shared" si="139"/>
        <v>0</v>
      </c>
      <c r="I252" s="208">
        <f t="shared" si="140"/>
        <v>0</v>
      </c>
      <c r="J252" s="132"/>
      <c r="K252" s="208">
        <f t="shared" si="141"/>
        <v>0</v>
      </c>
      <c r="L252" s="208">
        <v>0</v>
      </c>
      <c r="M252" s="208">
        <v>0</v>
      </c>
      <c r="N252" s="118"/>
    </row>
    <row r="253" spans="1:14" x14ac:dyDescent="0.25">
      <c r="A253" s="233" t="s">
        <v>1338</v>
      </c>
      <c r="B253" s="118" t="s">
        <v>760</v>
      </c>
      <c r="C253" s="118" t="s">
        <v>792</v>
      </c>
      <c r="D253" s="119">
        <v>1</v>
      </c>
      <c r="E253" s="119">
        <v>2</v>
      </c>
      <c r="F253" s="208">
        <v>0</v>
      </c>
      <c r="G253" s="208">
        <f t="shared" si="138"/>
        <v>0</v>
      </c>
      <c r="H253" s="208">
        <f t="shared" si="139"/>
        <v>0</v>
      </c>
      <c r="I253" s="208">
        <f t="shared" si="140"/>
        <v>0</v>
      </c>
      <c r="J253" s="132"/>
      <c r="K253" s="208">
        <f t="shared" si="141"/>
        <v>0</v>
      </c>
      <c r="L253" s="208">
        <v>0</v>
      </c>
      <c r="M253" s="208">
        <v>0</v>
      </c>
      <c r="N253" s="118"/>
    </row>
    <row r="254" spans="1:14" x14ac:dyDescent="0.25">
      <c r="A254" s="233" t="s">
        <v>1339</v>
      </c>
      <c r="B254" s="118" t="s">
        <v>753</v>
      </c>
      <c r="C254" s="118" t="s">
        <v>793</v>
      </c>
      <c r="D254" s="119">
        <v>1</v>
      </c>
      <c r="E254" s="119">
        <v>2</v>
      </c>
      <c r="F254" s="208">
        <v>0</v>
      </c>
      <c r="G254" s="208">
        <f t="shared" si="138"/>
        <v>0</v>
      </c>
      <c r="H254" s="208">
        <f t="shared" si="139"/>
        <v>0</v>
      </c>
      <c r="I254" s="208">
        <f t="shared" si="140"/>
        <v>0</v>
      </c>
      <c r="J254" s="132"/>
      <c r="K254" s="208">
        <f t="shared" si="141"/>
        <v>0</v>
      </c>
      <c r="L254" s="208">
        <v>0</v>
      </c>
      <c r="M254" s="208">
        <v>0</v>
      </c>
      <c r="N254" s="118"/>
    </row>
    <row r="255" spans="1:14" x14ac:dyDescent="0.25">
      <c r="A255" s="233" t="s">
        <v>1340</v>
      </c>
      <c r="B255" s="118" t="s">
        <v>756</v>
      </c>
      <c r="C255" s="118" t="s">
        <v>794</v>
      </c>
      <c r="D255" s="119">
        <v>1</v>
      </c>
      <c r="E255" s="119">
        <v>2</v>
      </c>
      <c r="F255" s="208">
        <v>0</v>
      </c>
      <c r="G255" s="208">
        <f t="shared" si="138"/>
        <v>0</v>
      </c>
      <c r="H255" s="208">
        <f t="shared" si="139"/>
        <v>0</v>
      </c>
      <c r="I255" s="208">
        <f t="shared" si="140"/>
        <v>0</v>
      </c>
      <c r="J255" s="132"/>
      <c r="K255" s="208">
        <f t="shared" si="141"/>
        <v>0</v>
      </c>
      <c r="L255" s="208">
        <v>0</v>
      </c>
      <c r="M255" s="208">
        <v>0</v>
      </c>
      <c r="N255" s="118"/>
    </row>
    <row r="256" spans="1:14" x14ac:dyDescent="0.25">
      <c r="A256" s="233" t="s">
        <v>1341</v>
      </c>
      <c r="B256" s="118" t="s">
        <v>761</v>
      </c>
      <c r="C256" s="118" t="s">
        <v>795</v>
      </c>
      <c r="D256" s="119">
        <v>1</v>
      </c>
      <c r="E256" s="119">
        <v>2</v>
      </c>
      <c r="F256" s="208">
        <v>0</v>
      </c>
      <c r="G256" s="208">
        <f t="shared" si="138"/>
        <v>0</v>
      </c>
      <c r="H256" s="208">
        <f t="shared" si="139"/>
        <v>0</v>
      </c>
      <c r="I256" s="208">
        <f t="shared" si="140"/>
        <v>0</v>
      </c>
      <c r="J256" s="132"/>
      <c r="K256" s="208">
        <f t="shared" si="141"/>
        <v>0</v>
      </c>
      <c r="L256" s="208">
        <v>0</v>
      </c>
      <c r="M256" s="208">
        <v>0</v>
      </c>
      <c r="N256" s="118"/>
    </row>
    <row r="257" spans="1:14" x14ac:dyDescent="0.25">
      <c r="A257" s="233" t="s">
        <v>1342</v>
      </c>
      <c r="B257" s="118" t="s">
        <v>903</v>
      </c>
      <c r="C257" s="118" t="s">
        <v>796</v>
      </c>
      <c r="D257" s="119">
        <v>1</v>
      </c>
      <c r="E257" s="119">
        <v>2</v>
      </c>
      <c r="F257" s="208">
        <v>0</v>
      </c>
      <c r="G257" s="208">
        <f t="shared" si="138"/>
        <v>0</v>
      </c>
      <c r="H257" s="208">
        <f t="shared" si="139"/>
        <v>0</v>
      </c>
      <c r="I257" s="208">
        <f t="shared" si="140"/>
        <v>0</v>
      </c>
      <c r="J257" s="132"/>
      <c r="K257" s="208">
        <f t="shared" si="141"/>
        <v>0</v>
      </c>
      <c r="L257" s="208">
        <v>0</v>
      </c>
      <c r="M257" s="208">
        <v>0</v>
      </c>
      <c r="N257" s="118"/>
    </row>
    <row r="258" spans="1:14" x14ac:dyDescent="0.25">
      <c r="A258" s="233" t="s">
        <v>1343</v>
      </c>
      <c r="B258" s="118" t="s">
        <v>762</v>
      </c>
      <c r="C258" s="118" t="s">
        <v>797</v>
      </c>
      <c r="D258" s="119">
        <v>1</v>
      </c>
      <c r="E258" s="119">
        <v>2</v>
      </c>
      <c r="F258" s="208">
        <v>0</v>
      </c>
      <c r="G258" s="208">
        <f t="shared" si="138"/>
        <v>0</v>
      </c>
      <c r="H258" s="208">
        <f t="shared" si="139"/>
        <v>0</v>
      </c>
      <c r="I258" s="208">
        <f t="shared" si="140"/>
        <v>0</v>
      </c>
      <c r="J258" s="132"/>
      <c r="K258" s="208">
        <f t="shared" si="141"/>
        <v>0</v>
      </c>
      <c r="L258" s="208">
        <v>0</v>
      </c>
      <c r="M258" s="208">
        <v>0</v>
      </c>
      <c r="N258" s="118"/>
    </row>
    <row r="259" spans="1:14" x14ac:dyDescent="0.25">
      <c r="A259" s="233" t="s">
        <v>1344</v>
      </c>
      <c r="B259" s="118" t="s">
        <v>763</v>
      </c>
      <c r="C259" s="118" t="s">
        <v>798</v>
      </c>
      <c r="D259" s="119">
        <v>1</v>
      </c>
      <c r="E259" s="119">
        <v>2</v>
      </c>
      <c r="F259" s="208">
        <v>0</v>
      </c>
      <c r="G259" s="208">
        <f t="shared" si="138"/>
        <v>0</v>
      </c>
      <c r="H259" s="208">
        <f t="shared" si="139"/>
        <v>0</v>
      </c>
      <c r="I259" s="208">
        <f t="shared" si="140"/>
        <v>0</v>
      </c>
      <c r="J259" s="132"/>
      <c r="K259" s="208">
        <f t="shared" si="141"/>
        <v>0</v>
      </c>
      <c r="L259" s="208">
        <v>0</v>
      </c>
      <c r="M259" s="208">
        <v>0</v>
      </c>
      <c r="N259" s="118"/>
    </row>
    <row r="260" spans="1:14" x14ac:dyDescent="0.25">
      <c r="A260" s="233" t="s">
        <v>1345</v>
      </c>
      <c r="B260" s="118" t="s">
        <v>764</v>
      </c>
      <c r="C260" s="118" t="s">
        <v>798</v>
      </c>
      <c r="D260" s="119">
        <v>1</v>
      </c>
      <c r="E260" s="119">
        <v>2</v>
      </c>
      <c r="F260" s="208">
        <v>0</v>
      </c>
      <c r="G260" s="208">
        <f t="shared" si="138"/>
        <v>0</v>
      </c>
      <c r="H260" s="208">
        <f t="shared" si="139"/>
        <v>0</v>
      </c>
      <c r="I260" s="208">
        <f t="shared" si="140"/>
        <v>0</v>
      </c>
      <c r="J260" s="132"/>
      <c r="K260" s="208">
        <f t="shared" si="141"/>
        <v>0</v>
      </c>
      <c r="L260" s="208">
        <v>0</v>
      </c>
      <c r="M260" s="208">
        <v>0</v>
      </c>
      <c r="N260" s="118"/>
    </row>
    <row r="261" spans="1:14" s="229" customFormat="1" x14ac:dyDescent="0.25">
      <c r="A261" s="233" t="s">
        <v>1346</v>
      </c>
      <c r="B261" s="118" t="s">
        <v>913</v>
      </c>
      <c r="C261" s="118" t="s">
        <v>811</v>
      </c>
      <c r="D261" s="119">
        <v>1</v>
      </c>
      <c r="E261" s="119">
        <v>2</v>
      </c>
      <c r="F261" s="208">
        <v>0</v>
      </c>
      <c r="G261" s="208">
        <f t="shared" si="138"/>
        <v>0</v>
      </c>
      <c r="H261" s="208">
        <f t="shared" si="139"/>
        <v>0</v>
      </c>
      <c r="I261" s="208">
        <f t="shared" si="140"/>
        <v>0</v>
      </c>
      <c r="J261" s="132"/>
      <c r="K261" s="208">
        <f t="shared" si="141"/>
        <v>0</v>
      </c>
      <c r="L261" s="208">
        <v>0</v>
      </c>
      <c r="M261" s="208">
        <v>0</v>
      </c>
      <c r="N261" s="118"/>
    </row>
    <row r="262" spans="1:14" s="156" customFormat="1" ht="15.75" x14ac:dyDescent="0.25">
      <c r="A262" s="235" t="s">
        <v>1347</v>
      </c>
      <c r="B262" s="126" t="s">
        <v>519</v>
      </c>
      <c r="C262" s="127"/>
      <c r="D262" s="288" t="s">
        <v>893</v>
      </c>
      <c r="E262" s="128"/>
      <c r="F262" s="274"/>
      <c r="G262" s="128"/>
      <c r="H262" s="281"/>
      <c r="I262" s="319"/>
      <c r="J262" s="126"/>
      <c r="K262" s="126"/>
      <c r="L262" s="126"/>
      <c r="M262" s="126"/>
      <c r="N262" s="407"/>
    </row>
    <row r="263" spans="1:14" x14ac:dyDescent="0.25">
      <c r="A263" s="233" t="s">
        <v>1500</v>
      </c>
      <c r="B263" s="129" t="s">
        <v>830</v>
      </c>
      <c r="C263" s="129" t="s">
        <v>807</v>
      </c>
      <c r="D263" s="119">
        <v>4</v>
      </c>
      <c r="E263" s="119">
        <v>8</v>
      </c>
      <c r="F263" s="208">
        <v>0</v>
      </c>
      <c r="G263" s="208">
        <f t="shared" ref="G263:G266" si="142">F263*E263</f>
        <v>0</v>
      </c>
      <c r="H263" s="208">
        <f t="shared" ref="H263:H266" si="143">G263*$H$4</f>
        <v>0</v>
      </c>
      <c r="I263" s="208">
        <f t="shared" ref="I263:I266" si="144">G263+H263</f>
        <v>0</v>
      </c>
      <c r="J263" s="132"/>
      <c r="K263" s="208">
        <f t="shared" ref="K263:K266" si="145">L263+M263</f>
        <v>0</v>
      </c>
      <c r="L263" s="208">
        <v>0</v>
      </c>
      <c r="M263" s="208">
        <v>0</v>
      </c>
      <c r="N263" s="118"/>
    </row>
    <row r="264" spans="1:14" x14ac:dyDescent="0.25">
      <c r="A264" s="233" t="s">
        <v>1348</v>
      </c>
      <c r="B264" s="129" t="s">
        <v>828</v>
      </c>
      <c r="C264" s="129" t="s">
        <v>804</v>
      </c>
      <c r="D264" s="119" t="s">
        <v>906</v>
      </c>
      <c r="E264" s="119">
        <v>2</v>
      </c>
      <c r="F264" s="208">
        <v>0</v>
      </c>
      <c r="G264" s="208">
        <f t="shared" si="142"/>
        <v>0</v>
      </c>
      <c r="H264" s="208">
        <f t="shared" si="143"/>
        <v>0</v>
      </c>
      <c r="I264" s="208">
        <f t="shared" si="144"/>
        <v>0</v>
      </c>
      <c r="J264" s="132"/>
      <c r="K264" s="208">
        <f t="shared" si="145"/>
        <v>0</v>
      </c>
      <c r="L264" s="208">
        <v>0</v>
      </c>
      <c r="M264" s="208">
        <v>0</v>
      </c>
      <c r="N264" s="118"/>
    </row>
    <row r="265" spans="1:14" x14ac:dyDescent="0.25">
      <c r="A265" s="233" t="s">
        <v>1501</v>
      </c>
      <c r="B265" s="129" t="s">
        <v>833</v>
      </c>
      <c r="C265" s="129" t="s">
        <v>804</v>
      </c>
      <c r="D265" s="119">
        <v>1</v>
      </c>
      <c r="E265" s="119">
        <v>2</v>
      </c>
      <c r="F265" s="208">
        <v>0</v>
      </c>
      <c r="G265" s="208">
        <f t="shared" si="142"/>
        <v>0</v>
      </c>
      <c r="H265" s="208">
        <f t="shared" si="143"/>
        <v>0</v>
      </c>
      <c r="I265" s="208">
        <f t="shared" si="144"/>
        <v>0</v>
      </c>
      <c r="J265" s="132"/>
      <c r="K265" s="208">
        <f t="shared" si="145"/>
        <v>0</v>
      </c>
      <c r="L265" s="208">
        <v>0</v>
      </c>
      <c r="M265" s="208">
        <v>0</v>
      </c>
      <c r="N265" s="118"/>
    </row>
    <row r="266" spans="1:14" x14ac:dyDescent="0.25">
      <c r="A266" s="233" t="s">
        <v>1502</v>
      </c>
      <c r="B266" s="151" t="s">
        <v>834</v>
      </c>
      <c r="C266" s="129" t="s">
        <v>804</v>
      </c>
      <c r="D266" s="119">
        <v>2</v>
      </c>
      <c r="E266" s="119">
        <v>4</v>
      </c>
      <c r="F266" s="208">
        <v>0</v>
      </c>
      <c r="G266" s="208">
        <f t="shared" si="142"/>
        <v>0</v>
      </c>
      <c r="H266" s="208">
        <f t="shared" si="143"/>
        <v>0</v>
      </c>
      <c r="I266" s="208">
        <f t="shared" si="144"/>
        <v>0</v>
      </c>
      <c r="J266" s="132"/>
      <c r="K266" s="208">
        <f t="shared" si="145"/>
        <v>0</v>
      </c>
      <c r="L266" s="208">
        <v>0</v>
      </c>
      <c r="M266" s="208">
        <v>0</v>
      </c>
      <c r="N266" s="118"/>
    </row>
    <row r="267" spans="1:14" s="156" customFormat="1" ht="15.75" x14ac:dyDescent="0.25">
      <c r="A267" s="235" t="s">
        <v>1349</v>
      </c>
      <c r="B267" s="126" t="s">
        <v>839</v>
      </c>
      <c r="C267" s="126"/>
      <c r="D267" s="288" t="s">
        <v>893</v>
      </c>
      <c r="E267" s="128"/>
      <c r="F267" s="274"/>
      <c r="G267" s="128"/>
      <c r="H267" s="281"/>
      <c r="I267" s="319"/>
      <c r="J267" s="126"/>
      <c r="K267" s="126"/>
      <c r="L267" s="126"/>
      <c r="M267" s="126"/>
      <c r="N267" s="407"/>
    </row>
    <row r="268" spans="1:14" x14ac:dyDescent="0.25">
      <c r="A268" s="233" t="s">
        <v>1350</v>
      </c>
      <c r="B268" s="129" t="s">
        <v>521</v>
      </c>
      <c r="C268" s="129" t="s">
        <v>786</v>
      </c>
      <c r="D268" s="130">
        <v>1</v>
      </c>
      <c r="E268" s="119">
        <v>2</v>
      </c>
      <c r="F268" s="208">
        <v>0</v>
      </c>
      <c r="G268" s="208">
        <f t="shared" ref="G268" si="146">F268*E268</f>
        <v>0</v>
      </c>
      <c r="H268" s="208">
        <f t="shared" ref="H268" si="147">G268*$H$4</f>
        <v>0</v>
      </c>
      <c r="I268" s="208">
        <f t="shared" ref="I268" si="148">G268+H268</f>
        <v>0</v>
      </c>
      <c r="J268" s="132"/>
      <c r="K268" s="208">
        <f t="shared" ref="K268" si="149">L268+M268</f>
        <v>0</v>
      </c>
      <c r="L268" s="208">
        <v>0</v>
      </c>
      <c r="M268" s="208">
        <v>0</v>
      </c>
      <c r="N268" s="118"/>
    </row>
    <row r="269" spans="1:14" s="156" customFormat="1" ht="15.75" x14ac:dyDescent="0.25">
      <c r="A269" s="235" t="s">
        <v>1351</v>
      </c>
      <c r="B269" s="126" t="s">
        <v>896</v>
      </c>
      <c r="C269" s="126"/>
      <c r="D269" s="288" t="s">
        <v>893</v>
      </c>
      <c r="E269" s="128"/>
      <c r="F269" s="274"/>
      <c r="G269" s="128"/>
      <c r="H269" s="281"/>
      <c r="I269" s="319"/>
      <c r="J269" s="126"/>
      <c r="K269" s="126"/>
      <c r="L269" s="126"/>
      <c r="M269" s="126"/>
      <c r="N269" s="407"/>
    </row>
    <row r="270" spans="1:14" x14ac:dyDescent="0.25">
      <c r="A270" s="233" t="s">
        <v>1352</v>
      </c>
      <c r="B270" s="129" t="s">
        <v>776</v>
      </c>
      <c r="C270" s="129" t="s">
        <v>821</v>
      </c>
      <c r="D270" s="130">
        <v>1</v>
      </c>
      <c r="E270" s="119">
        <v>2</v>
      </c>
      <c r="F270" s="208">
        <v>0</v>
      </c>
      <c r="G270" s="208">
        <f t="shared" ref="G270:G272" si="150">F270*E270</f>
        <v>0</v>
      </c>
      <c r="H270" s="208">
        <f t="shared" ref="H270:H272" si="151">G270*$H$4</f>
        <v>0</v>
      </c>
      <c r="I270" s="208">
        <f t="shared" ref="I270:I272" si="152">G270+H270</f>
        <v>0</v>
      </c>
      <c r="J270" s="132"/>
      <c r="K270" s="208">
        <f t="shared" ref="K270:K272" si="153">L270+M270</f>
        <v>0</v>
      </c>
      <c r="L270" s="208">
        <v>0</v>
      </c>
      <c r="M270" s="208">
        <v>0</v>
      </c>
      <c r="N270" s="118"/>
    </row>
    <row r="271" spans="1:14" x14ac:dyDescent="0.25">
      <c r="A271" s="233" t="s">
        <v>1353</v>
      </c>
      <c r="B271" s="129" t="s">
        <v>899</v>
      </c>
      <c r="C271" s="129" t="s">
        <v>897</v>
      </c>
      <c r="D271" s="130">
        <v>1</v>
      </c>
      <c r="E271" s="119">
        <v>2</v>
      </c>
      <c r="F271" s="208">
        <v>0</v>
      </c>
      <c r="G271" s="208">
        <f t="shared" si="150"/>
        <v>0</v>
      </c>
      <c r="H271" s="208">
        <f t="shared" si="151"/>
        <v>0</v>
      </c>
      <c r="I271" s="208">
        <f t="shared" si="152"/>
        <v>0</v>
      </c>
      <c r="J271" s="132"/>
      <c r="K271" s="208">
        <f t="shared" si="153"/>
        <v>0</v>
      </c>
      <c r="L271" s="208">
        <v>0</v>
      </c>
      <c r="M271" s="208">
        <v>0</v>
      </c>
      <c r="N271" s="118"/>
    </row>
    <row r="272" spans="1:14" x14ac:dyDescent="0.25">
      <c r="A272" s="233" t="s">
        <v>1503</v>
      </c>
      <c r="B272" s="390" t="s">
        <v>898</v>
      </c>
      <c r="C272" s="129" t="s">
        <v>804</v>
      </c>
      <c r="D272" s="119">
        <v>4</v>
      </c>
      <c r="E272" s="119">
        <v>8</v>
      </c>
      <c r="F272" s="208">
        <v>0</v>
      </c>
      <c r="G272" s="208">
        <f t="shared" si="150"/>
        <v>0</v>
      </c>
      <c r="H272" s="208">
        <f t="shared" si="151"/>
        <v>0</v>
      </c>
      <c r="I272" s="208">
        <f t="shared" si="152"/>
        <v>0</v>
      </c>
      <c r="J272" s="132"/>
      <c r="K272" s="208">
        <f t="shared" si="153"/>
        <v>0</v>
      </c>
      <c r="L272" s="208">
        <v>0</v>
      </c>
      <c r="M272" s="208">
        <v>0</v>
      </c>
      <c r="N272" s="118"/>
    </row>
    <row r="273" spans="1:14" s="156" customFormat="1" ht="15.75" x14ac:dyDescent="0.25">
      <c r="A273" s="235" t="s">
        <v>1354</v>
      </c>
      <c r="B273" s="126" t="s">
        <v>503</v>
      </c>
      <c r="C273" s="127"/>
      <c r="D273" s="288" t="s">
        <v>893</v>
      </c>
      <c r="E273" s="128"/>
      <c r="F273" s="274"/>
      <c r="G273" s="128"/>
      <c r="H273" s="281"/>
      <c r="I273" s="319"/>
      <c r="J273" s="126"/>
      <c r="K273" s="126"/>
      <c r="L273" s="126"/>
      <c r="M273" s="126"/>
      <c r="N273" s="407"/>
    </row>
    <row r="274" spans="1:14" x14ac:dyDescent="0.25">
      <c r="A274" s="233" t="s">
        <v>1355</v>
      </c>
      <c r="B274" s="129" t="s">
        <v>504</v>
      </c>
      <c r="C274" s="129" t="s">
        <v>802</v>
      </c>
      <c r="D274" s="119">
        <v>1</v>
      </c>
      <c r="E274" s="119">
        <v>2</v>
      </c>
      <c r="F274" s="208">
        <v>0</v>
      </c>
      <c r="G274" s="208">
        <f t="shared" ref="G274:G275" si="154">F274*E274</f>
        <v>0</v>
      </c>
      <c r="H274" s="208">
        <f t="shared" ref="H274:H275" si="155">G274*$H$4</f>
        <v>0</v>
      </c>
      <c r="I274" s="208">
        <f t="shared" ref="I274:I275" si="156">G274+H274</f>
        <v>0</v>
      </c>
      <c r="J274" s="132"/>
      <c r="K274" s="208">
        <f t="shared" ref="K274:K275" si="157">L274+M274</f>
        <v>0</v>
      </c>
      <c r="L274" s="208">
        <v>0</v>
      </c>
      <c r="M274" s="208">
        <v>0</v>
      </c>
      <c r="N274" s="118"/>
    </row>
    <row r="275" spans="1:14" x14ac:dyDescent="0.25">
      <c r="A275" s="233" t="s">
        <v>1356</v>
      </c>
      <c r="B275" s="129" t="s">
        <v>505</v>
      </c>
      <c r="C275" s="129" t="s">
        <v>802</v>
      </c>
      <c r="D275" s="119">
        <v>1</v>
      </c>
      <c r="E275" s="119">
        <v>2</v>
      </c>
      <c r="F275" s="208">
        <v>0</v>
      </c>
      <c r="G275" s="208">
        <f t="shared" si="154"/>
        <v>0</v>
      </c>
      <c r="H275" s="208">
        <f t="shared" si="155"/>
        <v>0</v>
      </c>
      <c r="I275" s="208">
        <f t="shared" si="156"/>
        <v>0</v>
      </c>
      <c r="J275" s="132"/>
      <c r="K275" s="208">
        <f t="shared" si="157"/>
        <v>0</v>
      </c>
      <c r="L275" s="208">
        <v>0</v>
      </c>
      <c r="M275" s="208">
        <v>0</v>
      </c>
      <c r="N275" s="118"/>
    </row>
    <row r="276" spans="1:14" s="156" customFormat="1" ht="15.75" x14ac:dyDescent="0.25">
      <c r="A276" s="235" t="s">
        <v>1357</v>
      </c>
      <c r="B276" s="126" t="s">
        <v>508</v>
      </c>
      <c r="C276" s="131"/>
      <c r="D276" s="288" t="s">
        <v>893</v>
      </c>
      <c r="E276" s="128"/>
      <c r="F276" s="274"/>
      <c r="G276" s="128"/>
      <c r="H276" s="281"/>
      <c r="I276" s="319"/>
      <c r="J276" s="126"/>
      <c r="K276" s="126"/>
      <c r="L276" s="126"/>
      <c r="M276" s="126"/>
      <c r="N276" s="407"/>
    </row>
    <row r="277" spans="1:14" x14ac:dyDescent="0.25">
      <c r="A277" s="233" t="s">
        <v>1358</v>
      </c>
      <c r="B277" s="129" t="s">
        <v>509</v>
      </c>
      <c r="C277" s="129" t="s">
        <v>802</v>
      </c>
      <c r="D277" s="119">
        <v>1</v>
      </c>
      <c r="E277" s="119">
        <v>2</v>
      </c>
      <c r="F277" s="208">
        <v>0</v>
      </c>
      <c r="G277" s="208">
        <f t="shared" ref="G277" si="158">F277*E277</f>
        <v>0</v>
      </c>
      <c r="H277" s="208">
        <f t="shared" ref="H277" si="159">G277*$H$4</f>
        <v>0</v>
      </c>
      <c r="I277" s="208">
        <f>G277+H277</f>
        <v>0</v>
      </c>
      <c r="J277" s="132"/>
      <c r="K277" s="208">
        <f t="shared" ref="K277" si="160">L277+M277</f>
        <v>0</v>
      </c>
      <c r="L277" s="208">
        <v>0</v>
      </c>
      <c r="M277" s="208">
        <v>0</v>
      </c>
      <c r="N277" s="118"/>
    </row>
    <row r="278" spans="1:14" s="156" customFormat="1" ht="15.75" x14ac:dyDescent="0.25">
      <c r="A278" s="235" t="s">
        <v>1359</v>
      </c>
      <c r="B278" s="126" t="s">
        <v>512</v>
      </c>
      <c r="C278" s="127"/>
      <c r="D278" s="288" t="s">
        <v>893</v>
      </c>
      <c r="E278" s="128"/>
      <c r="F278" s="274"/>
      <c r="G278" s="128"/>
      <c r="H278" s="281"/>
      <c r="I278" s="319"/>
      <c r="J278" s="126"/>
      <c r="K278" s="126"/>
      <c r="L278" s="126"/>
      <c r="M278" s="126"/>
      <c r="N278" s="407"/>
    </row>
    <row r="279" spans="1:14" x14ac:dyDescent="0.25">
      <c r="A279" s="233" t="s">
        <v>1360</v>
      </c>
      <c r="B279" s="129" t="s">
        <v>513</v>
      </c>
      <c r="C279" s="129" t="s">
        <v>802</v>
      </c>
      <c r="D279" s="119">
        <v>1</v>
      </c>
      <c r="E279" s="119">
        <v>2</v>
      </c>
      <c r="F279" s="208">
        <v>0</v>
      </c>
      <c r="G279" s="208">
        <f t="shared" ref="G279:G280" si="161">F279*E279</f>
        <v>0</v>
      </c>
      <c r="H279" s="208">
        <f t="shared" ref="H279:H280" si="162">G279*$H$4</f>
        <v>0</v>
      </c>
      <c r="I279" s="208">
        <f t="shared" ref="I279:I280" si="163">G279+H279</f>
        <v>0</v>
      </c>
      <c r="J279" s="132"/>
      <c r="K279" s="208">
        <f t="shared" ref="K279:K280" si="164">L279+M279</f>
        <v>0</v>
      </c>
      <c r="L279" s="208">
        <v>0</v>
      </c>
      <c r="M279" s="208">
        <v>0</v>
      </c>
      <c r="N279" s="118"/>
    </row>
    <row r="280" spans="1:14" x14ac:dyDescent="0.25">
      <c r="A280" s="233" t="s">
        <v>1361</v>
      </c>
      <c r="B280" s="129" t="s">
        <v>514</v>
      </c>
      <c r="C280" s="129" t="s">
        <v>802</v>
      </c>
      <c r="D280" s="119">
        <v>1</v>
      </c>
      <c r="E280" s="119">
        <v>2</v>
      </c>
      <c r="F280" s="208">
        <v>0</v>
      </c>
      <c r="G280" s="208">
        <f t="shared" si="161"/>
        <v>0</v>
      </c>
      <c r="H280" s="208">
        <f t="shared" si="162"/>
        <v>0</v>
      </c>
      <c r="I280" s="208">
        <f t="shared" si="163"/>
        <v>0</v>
      </c>
      <c r="J280" s="132"/>
      <c r="K280" s="208">
        <f t="shared" si="164"/>
        <v>0</v>
      </c>
      <c r="L280" s="208">
        <v>0</v>
      </c>
      <c r="M280" s="208">
        <v>0</v>
      </c>
      <c r="N280" s="118"/>
    </row>
    <row r="281" spans="1:14" s="156" customFormat="1" ht="15.75" x14ac:dyDescent="0.25">
      <c r="A281" s="235" t="s">
        <v>1923</v>
      </c>
      <c r="B281" s="126" t="s">
        <v>520</v>
      </c>
      <c r="C281" s="127"/>
      <c r="D281" s="288" t="s">
        <v>893</v>
      </c>
      <c r="E281" s="128"/>
      <c r="F281" s="274"/>
      <c r="G281" s="128"/>
      <c r="H281" s="281"/>
      <c r="I281" s="319"/>
      <c r="J281" s="126"/>
      <c r="K281" s="126"/>
      <c r="L281" s="126"/>
      <c r="M281" s="126"/>
      <c r="N281" s="407"/>
    </row>
    <row r="282" spans="1:14" x14ac:dyDescent="0.25">
      <c r="A282" s="233" t="s">
        <v>1924</v>
      </c>
      <c r="B282" s="118" t="s">
        <v>904</v>
      </c>
      <c r="C282" s="129" t="s">
        <v>813</v>
      </c>
      <c r="D282" s="119">
        <v>2</v>
      </c>
      <c r="E282" s="119">
        <v>4</v>
      </c>
      <c r="F282" s="208">
        <v>0</v>
      </c>
      <c r="G282" s="208">
        <f t="shared" ref="G282:G283" si="165">F282*E282</f>
        <v>0</v>
      </c>
      <c r="H282" s="208">
        <f t="shared" ref="H282:H283" si="166">G282*$H$4</f>
        <v>0</v>
      </c>
      <c r="I282" s="208">
        <f t="shared" ref="I282:I283" si="167">G282+H282</f>
        <v>0</v>
      </c>
      <c r="J282" s="132"/>
      <c r="K282" s="208">
        <f t="shared" ref="K282:K283" si="168">L282+M282</f>
        <v>0</v>
      </c>
      <c r="L282" s="208">
        <v>0</v>
      </c>
      <c r="M282" s="208">
        <v>0</v>
      </c>
      <c r="N282" s="118"/>
    </row>
    <row r="283" spans="1:14" x14ac:dyDescent="0.25">
      <c r="A283" s="233" t="s">
        <v>1925</v>
      </c>
      <c r="B283" s="118" t="s">
        <v>775</v>
      </c>
      <c r="C283" s="129" t="s">
        <v>815</v>
      </c>
      <c r="D283" s="119">
        <v>2</v>
      </c>
      <c r="E283" s="119">
        <v>4</v>
      </c>
      <c r="F283" s="208">
        <v>0</v>
      </c>
      <c r="G283" s="208">
        <f t="shared" si="165"/>
        <v>0</v>
      </c>
      <c r="H283" s="208">
        <f t="shared" si="166"/>
        <v>0</v>
      </c>
      <c r="I283" s="208">
        <f t="shared" si="167"/>
        <v>0</v>
      </c>
      <c r="J283" s="132"/>
      <c r="K283" s="208">
        <f t="shared" si="168"/>
        <v>0</v>
      </c>
      <c r="L283" s="208">
        <v>0</v>
      </c>
      <c r="M283" s="208">
        <v>0</v>
      </c>
      <c r="N283" s="118"/>
    </row>
    <row r="284" spans="1:14" s="179" customFormat="1" ht="18.75" x14ac:dyDescent="0.25">
      <c r="A284" s="239" t="s">
        <v>1362</v>
      </c>
      <c r="B284" s="240" t="str">
        <f>'# Batch Composition'!B8</f>
        <v>Rear Link (RL) Node</v>
      </c>
      <c r="C284" s="237" t="s">
        <v>820</v>
      </c>
      <c r="D284" s="238">
        <v>1</v>
      </c>
      <c r="E284" s="125"/>
      <c r="F284" s="273"/>
      <c r="G284" s="124"/>
      <c r="H284" s="280"/>
      <c r="I284" s="124"/>
      <c r="J284" s="125"/>
      <c r="K284" s="125"/>
      <c r="L284" s="125"/>
      <c r="M284" s="125"/>
      <c r="N284" s="408"/>
    </row>
    <row r="285" spans="1:14" s="156" customFormat="1" ht="15.75" x14ac:dyDescent="0.25">
      <c r="A285" s="235" t="s">
        <v>1363</v>
      </c>
      <c r="B285" s="126" t="s">
        <v>765</v>
      </c>
      <c r="C285" s="127"/>
      <c r="D285" s="288" t="s">
        <v>893</v>
      </c>
      <c r="E285" s="128"/>
      <c r="F285" s="274"/>
      <c r="G285" s="128"/>
      <c r="H285" s="281"/>
      <c r="I285" s="319"/>
      <c r="J285" s="126"/>
      <c r="K285" s="126"/>
      <c r="L285" s="126"/>
      <c r="M285" s="126"/>
      <c r="N285" s="407"/>
    </row>
    <row r="286" spans="1:14" x14ac:dyDescent="0.25">
      <c r="A286" s="233" t="s">
        <v>1364</v>
      </c>
      <c r="B286" s="118" t="s">
        <v>522</v>
      </c>
      <c r="C286" s="118" t="s">
        <v>787</v>
      </c>
      <c r="D286" s="119">
        <v>1</v>
      </c>
      <c r="E286" s="119">
        <v>1</v>
      </c>
      <c r="F286" s="208">
        <v>0</v>
      </c>
      <c r="G286" s="208">
        <f t="shared" ref="G286:G300" si="169">F286*E286</f>
        <v>0</v>
      </c>
      <c r="H286" s="208">
        <f t="shared" ref="H286:H300" si="170">G286*$H$4</f>
        <v>0</v>
      </c>
      <c r="I286" s="208">
        <f t="shared" ref="I286:I300" si="171">G286+H286</f>
        <v>0</v>
      </c>
      <c r="J286" s="132"/>
      <c r="K286" s="208">
        <f t="shared" ref="K286:K300" si="172">L286+M286</f>
        <v>0</v>
      </c>
      <c r="L286" s="208">
        <v>0</v>
      </c>
      <c r="M286" s="208">
        <v>0</v>
      </c>
      <c r="N286" s="118"/>
    </row>
    <row r="287" spans="1:14" x14ac:dyDescent="0.25">
      <c r="A287" s="233" t="s">
        <v>1365</v>
      </c>
      <c r="B287" s="157" t="s">
        <v>933</v>
      </c>
      <c r="C287" s="118" t="s">
        <v>902</v>
      </c>
      <c r="D287" s="119">
        <v>1</v>
      </c>
      <c r="E287" s="119">
        <v>1</v>
      </c>
      <c r="F287" s="208">
        <v>0</v>
      </c>
      <c r="G287" s="208">
        <f t="shared" si="169"/>
        <v>0</v>
      </c>
      <c r="H287" s="208">
        <f t="shared" si="170"/>
        <v>0</v>
      </c>
      <c r="I287" s="208">
        <f t="shared" si="171"/>
        <v>0</v>
      </c>
      <c r="J287" s="132"/>
      <c r="K287" s="208">
        <f t="shared" si="172"/>
        <v>0</v>
      </c>
      <c r="L287" s="208">
        <v>0</v>
      </c>
      <c r="M287" s="208">
        <v>0</v>
      </c>
      <c r="N287" s="118"/>
    </row>
    <row r="288" spans="1:14" x14ac:dyDescent="0.25">
      <c r="A288" s="233" t="s">
        <v>1366</v>
      </c>
      <c r="B288" s="118" t="s">
        <v>754</v>
      </c>
      <c r="C288" s="118" t="s">
        <v>788</v>
      </c>
      <c r="D288" s="119">
        <v>1</v>
      </c>
      <c r="E288" s="119">
        <v>1</v>
      </c>
      <c r="F288" s="208">
        <v>0</v>
      </c>
      <c r="G288" s="208">
        <f t="shared" si="169"/>
        <v>0</v>
      </c>
      <c r="H288" s="208">
        <f t="shared" si="170"/>
        <v>0</v>
      </c>
      <c r="I288" s="208">
        <f t="shared" si="171"/>
        <v>0</v>
      </c>
      <c r="J288" s="132"/>
      <c r="K288" s="208">
        <f t="shared" si="172"/>
        <v>0</v>
      </c>
      <c r="L288" s="208">
        <v>0</v>
      </c>
      <c r="M288" s="208">
        <v>0</v>
      </c>
      <c r="N288" s="118"/>
    </row>
    <row r="289" spans="1:14" x14ac:dyDescent="0.25">
      <c r="A289" s="233" t="s">
        <v>1367</v>
      </c>
      <c r="B289" s="118" t="s">
        <v>758</v>
      </c>
      <c r="C289" s="118" t="s">
        <v>789</v>
      </c>
      <c r="D289" s="119">
        <v>1</v>
      </c>
      <c r="E289" s="119">
        <v>1</v>
      </c>
      <c r="F289" s="208">
        <v>0</v>
      </c>
      <c r="G289" s="208">
        <f t="shared" si="169"/>
        <v>0</v>
      </c>
      <c r="H289" s="208">
        <f t="shared" si="170"/>
        <v>0</v>
      </c>
      <c r="I289" s="208">
        <f t="shared" si="171"/>
        <v>0</v>
      </c>
      <c r="J289" s="132"/>
      <c r="K289" s="208">
        <f t="shared" si="172"/>
        <v>0</v>
      </c>
      <c r="L289" s="208">
        <v>0</v>
      </c>
      <c r="M289" s="208">
        <v>0</v>
      </c>
      <c r="N289" s="118"/>
    </row>
    <row r="290" spans="1:14" x14ac:dyDescent="0.25">
      <c r="A290" s="233" t="s">
        <v>1368</v>
      </c>
      <c r="B290" s="118" t="s">
        <v>759</v>
      </c>
      <c r="C290" s="118" t="s">
        <v>790</v>
      </c>
      <c r="D290" s="119">
        <v>1</v>
      </c>
      <c r="E290" s="119">
        <v>1</v>
      </c>
      <c r="F290" s="208">
        <v>0</v>
      </c>
      <c r="G290" s="208">
        <f t="shared" si="169"/>
        <v>0</v>
      </c>
      <c r="H290" s="208">
        <f t="shared" si="170"/>
        <v>0</v>
      </c>
      <c r="I290" s="208">
        <f t="shared" si="171"/>
        <v>0</v>
      </c>
      <c r="J290" s="132"/>
      <c r="K290" s="208">
        <f t="shared" si="172"/>
        <v>0</v>
      </c>
      <c r="L290" s="208">
        <v>0</v>
      </c>
      <c r="M290" s="208">
        <v>0</v>
      </c>
      <c r="N290" s="118"/>
    </row>
    <row r="291" spans="1:14" x14ac:dyDescent="0.25">
      <c r="A291" s="233" t="s">
        <v>1369</v>
      </c>
      <c r="B291" s="118" t="s">
        <v>818</v>
      </c>
      <c r="C291" s="118" t="s">
        <v>791</v>
      </c>
      <c r="D291" s="119">
        <v>1</v>
      </c>
      <c r="E291" s="119">
        <v>1</v>
      </c>
      <c r="F291" s="208">
        <v>0</v>
      </c>
      <c r="G291" s="208">
        <f t="shared" si="169"/>
        <v>0</v>
      </c>
      <c r="H291" s="208">
        <f t="shared" si="170"/>
        <v>0</v>
      </c>
      <c r="I291" s="208">
        <f t="shared" si="171"/>
        <v>0</v>
      </c>
      <c r="J291" s="132"/>
      <c r="K291" s="208">
        <f t="shared" si="172"/>
        <v>0</v>
      </c>
      <c r="L291" s="208">
        <v>0</v>
      </c>
      <c r="M291" s="208">
        <v>0</v>
      </c>
      <c r="N291" s="118"/>
    </row>
    <row r="292" spans="1:14" x14ac:dyDescent="0.25">
      <c r="A292" s="233" t="s">
        <v>1370</v>
      </c>
      <c r="B292" s="118" t="s">
        <v>760</v>
      </c>
      <c r="C292" s="118" t="s">
        <v>792</v>
      </c>
      <c r="D292" s="119">
        <v>1</v>
      </c>
      <c r="E292" s="119">
        <v>1</v>
      </c>
      <c r="F292" s="208">
        <v>0</v>
      </c>
      <c r="G292" s="208">
        <f t="shared" si="169"/>
        <v>0</v>
      </c>
      <c r="H292" s="208">
        <f t="shared" si="170"/>
        <v>0</v>
      </c>
      <c r="I292" s="208">
        <f t="shared" si="171"/>
        <v>0</v>
      </c>
      <c r="J292" s="132"/>
      <c r="K292" s="208">
        <f t="shared" si="172"/>
        <v>0</v>
      </c>
      <c r="L292" s="208">
        <v>0</v>
      </c>
      <c r="M292" s="208">
        <v>0</v>
      </c>
      <c r="N292" s="118"/>
    </row>
    <row r="293" spans="1:14" x14ac:dyDescent="0.25">
      <c r="A293" s="233" t="s">
        <v>1371</v>
      </c>
      <c r="B293" s="118" t="s">
        <v>753</v>
      </c>
      <c r="C293" s="118" t="s">
        <v>793</v>
      </c>
      <c r="D293" s="119">
        <v>1</v>
      </c>
      <c r="E293" s="119">
        <v>1</v>
      </c>
      <c r="F293" s="208">
        <v>0</v>
      </c>
      <c r="G293" s="208">
        <f t="shared" si="169"/>
        <v>0</v>
      </c>
      <c r="H293" s="208">
        <f t="shared" si="170"/>
        <v>0</v>
      </c>
      <c r="I293" s="208">
        <f t="shared" si="171"/>
        <v>0</v>
      </c>
      <c r="J293" s="132"/>
      <c r="K293" s="208">
        <f t="shared" si="172"/>
        <v>0</v>
      </c>
      <c r="L293" s="208">
        <v>0</v>
      </c>
      <c r="M293" s="208">
        <v>0</v>
      </c>
      <c r="N293" s="118"/>
    </row>
    <row r="294" spans="1:14" x14ac:dyDescent="0.25">
      <c r="A294" s="233" t="s">
        <v>1372</v>
      </c>
      <c r="B294" s="118" t="s">
        <v>756</v>
      </c>
      <c r="C294" s="118" t="s">
        <v>794</v>
      </c>
      <c r="D294" s="119">
        <v>1</v>
      </c>
      <c r="E294" s="119">
        <v>1</v>
      </c>
      <c r="F294" s="208">
        <v>0</v>
      </c>
      <c r="G294" s="208">
        <f t="shared" si="169"/>
        <v>0</v>
      </c>
      <c r="H294" s="208">
        <f t="shared" si="170"/>
        <v>0</v>
      </c>
      <c r="I294" s="208">
        <f t="shared" si="171"/>
        <v>0</v>
      </c>
      <c r="J294" s="132"/>
      <c r="K294" s="208">
        <f t="shared" si="172"/>
        <v>0</v>
      </c>
      <c r="L294" s="208">
        <v>0</v>
      </c>
      <c r="M294" s="208">
        <v>0</v>
      </c>
      <c r="N294" s="118"/>
    </row>
    <row r="295" spans="1:14" x14ac:dyDescent="0.25">
      <c r="A295" s="233" t="s">
        <v>1373</v>
      </c>
      <c r="B295" s="118" t="s">
        <v>761</v>
      </c>
      <c r="C295" s="118" t="s">
        <v>795</v>
      </c>
      <c r="D295" s="119">
        <v>1</v>
      </c>
      <c r="E295" s="119">
        <v>1</v>
      </c>
      <c r="F295" s="208">
        <v>0</v>
      </c>
      <c r="G295" s="208">
        <f t="shared" si="169"/>
        <v>0</v>
      </c>
      <c r="H295" s="208">
        <f t="shared" si="170"/>
        <v>0</v>
      </c>
      <c r="I295" s="208">
        <f t="shared" si="171"/>
        <v>0</v>
      </c>
      <c r="J295" s="132"/>
      <c r="K295" s="208">
        <f t="shared" si="172"/>
        <v>0</v>
      </c>
      <c r="L295" s="208">
        <v>0</v>
      </c>
      <c r="M295" s="208">
        <v>0</v>
      </c>
      <c r="N295" s="118"/>
    </row>
    <row r="296" spans="1:14" x14ac:dyDescent="0.25">
      <c r="A296" s="233" t="s">
        <v>1374</v>
      </c>
      <c r="B296" s="118" t="s">
        <v>903</v>
      </c>
      <c r="C296" s="118" t="s">
        <v>803</v>
      </c>
      <c r="D296" s="119">
        <v>1</v>
      </c>
      <c r="E296" s="119">
        <v>1</v>
      </c>
      <c r="F296" s="208">
        <v>0</v>
      </c>
      <c r="G296" s="208">
        <f t="shared" si="169"/>
        <v>0</v>
      </c>
      <c r="H296" s="208">
        <f t="shared" si="170"/>
        <v>0</v>
      </c>
      <c r="I296" s="208">
        <f t="shared" si="171"/>
        <v>0</v>
      </c>
      <c r="J296" s="132"/>
      <c r="K296" s="208">
        <f t="shared" si="172"/>
        <v>0</v>
      </c>
      <c r="L296" s="208">
        <v>0</v>
      </c>
      <c r="M296" s="208">
        <v>0</v>
      </c>
      <c r="N296" s="118"/>
    </row>
    <row r="297" spans="1:14" x14ac:dyDescent="0.25">
      <c r="A297" s="233" t="s">
        <v>1375</v>
      </c>
      <c r="B297" s="118" t="s">
        <v>762</v>
      </c>
      <c r="C297" s="118" t="s">
        <v>797</v>
      </c>
      <c r="D297" s="119">
        <v>1</v>
      </c>
      <c r="E297" s="119">
        <v>1</v>
      </c>
      <c r="F297" s="208">
        <v>0</v>
      </c>
      <c r="G297" s="208">
        <f t="shared" si="169"/>
        <v>0</v>
      </c>
      <c r="H297" s="208">
        <f t="shared" si="170"/>
        <v>0</v>
      </c>
      <c r="I297" s="208">
        <f t="shared" si="171"/>
        <v>0</v>
      </c>
      <c r="J297" s="132"/>
      <c r="K297" s="208">
        <f t="shared" si="172"/>
        <v>0</v>
      </c>
      <c r="L297" s="208">
        <v>0</v>
      </c>
      <c r="M297" s="208">
        <v>0</v>
      </c>
      <c r="N297" s="118"/>
    </row>
    <row r="298" spans="1:14" x14ac:dyDescent="0.25">
      <c r="A298" s="233" t="s">
        <v>1376</v>
      </c>
      <c r="B298" s="118" t="s">
        <v>763</v>
      </c>
      <c r="C298" s="118" t="s">
        <v>798</v>
      </c>
      <c r="D298" s="119">
        <v>1</v>
      </c>
      <c r="E298" s="119">
        <v>1</v>
      </c>
      <c r="F298" s="208">
        <v>0</v>
      </c>
      <c r="G298" s="208">
        <f t="shared" si="169"/>
        <v>0</v>
      </c>
      <c r="H298" s="208">
        <f t="shared" si="170"/>
        <v>0</v>
      </c>
      <c r="I298" s="208">
        <f t="shared" si="171"/>
        <v>0</v>
      </c>
      <c r="J298" s="132"/>
      <c r="K298" s="208">
        <f t="shared" si="172"/>
        <v>0</v>
      </c>
      <c r="L298" s="208">
        <v>0</v>
      </c>
      <c r="M298" s="208">
        <v>0</v>
      </c>
      <c r="N298" s="118"/>
    </row>
    <row r="299" spans="1:14" x14ac:dyDescent="0.25">
      <c r="A299" s="233" t="s">
        <v>1377</v>
      </c>
      <c r="B299" s="118" t="s">
        <v>764</v>
      </c>
      <c r="C299" s="118" t="s">
        <v>798</v>
      </c>
      <c r="D299" s="119">
        <v>1</v>
      </c>
      <c r="E299" s="119">
        <v>1</v>
      </c>
      <c r="F299" s="208">
        <v>0</v>
      </c>
      <c r="G299" s="208">
        <f t="shared" si="169"/>
        <v>0</v>
      </c>
      <c r="H299" s="208">
        <f t="shared" si="170"/>
        <v>0</v>
      </c>
      <c r="I299" s="208">
        <f t="shared" si="171"/>
        <v>0</v>
      </c>
      <c r="J299" s="132"/>
      <c r="K299" s="208">
        <f t="shared" si="172"/>
        <v>0</v>
      </c>
      <c r="L299" s="208">
        <v>0</v>
      </c>
      <c r="M299" s="208">
        <v>0</v>
      </c>
      <c r="N299" s="118"/>
    </row>
    <row r="300" spans="1:14" s="229" customFormat="1" x14ac:dyDescent="0.25">
      <c r="A300" s="233" t="s">
        <v>1378</v>
      </c>
      <c r="B300" s="118" t="s">
        <v>913</v>
      </c>
      <c r="C300" s="118" t="s">
        <v>811</v>
      </c>
      <c r="D300" s="119">
        <v>1</v>
      </c>
      <c r="E300" s="119">
        <v>1</v>
      </c>
      <c r="F300" s="208">
        <v>0</v>
      </c>
      <c r="G300" s="208">
        <f t="shared" si="169"/>
        <v>0</v>
      </c>
      <c r="H300" s="208">
        <f t="shared" si="170"/>
        <v>0</v>
      </c>
      <c r="I300" s="208">
        <f t="shared" si="171"/>
        <v>0</v>
      </c>
      <c r="J300" s="132"/>
      <c r="K300" s="208">
        <f t="shared" si="172"/>
        <v>0</v>
      </c>
      <c r="L300" s="208">
        <v>0</v>
      </c>
      <c r="M300" s="208">
        <v>0</v>
      </c>
      <c r="N300" s="118"/>
    </row>
    <row r="301" spans="1:14" s="156" customFormat="1" ht="15.75" x14ac:dyDescent="0.25">
      <c r="A301" s="235" t="s">
        <v>1379</v>
      </c>
      <c r="B301" s="126" t="s">
        <v>519</v>
      </c>
      <c r="C301" s="127"/>
      <c r="D301" s="288" t="s">
        <v>893</v>
      </c>
      <c r="E301" s="128"/>
      <c r="F301" s="274"/>
      <c r="G301" s="128"/>
      <c r="H301" s="281"/>
      <c r="I301" s="128"/>
      <c r="J301" s="126"/>
      <c r="K301" s="126"/>
      <c r="L301" s="126"/>
      <c r="M301" s="126"/>
      <c r="N301" s="407"/>
    </row>
    <row r="302" spans="1:14" x14ac:dyDescent="0.25">
      <c r="A302" s="233" t="s">
        <v>1504</v>
      </c>
      <c r="B302" s="129" t="s">
        <v>895</v>
      </c>
      <c r="C302" s="129" t="s">
        <v>805</v>
      </c>
      <c r="D302" s="119">
        <v>1</v>
      </c>
      <c r="E302" s="119">
        <v>1</v>
      </c>
      <c r="F302" s="208">
        <v>0</v>
      </c>
      <c r="G302" s="208">
        <f t="shared" ref="G302:G306" si="173">F302*E302</f>
        <v>0</v>
      </c>
      <c r="H302" s="208">
        <f t="shared" ref="H302:H306" si="174">G302*$H$4</f>
        <v>0</v>
      </c>
      <c r="I302" s="208">
        <f t="shared" ref="I302:I306" si="175">G302+H302</f>
        <v>0</v>
      </c>
      <c r="J302" s="132"/>
      <c r="K302" s="208">
        <f t="shared" ref="K302:K306" si="176">L302+M302</f>
        <v>0</v>
      </c>
      <c r="L302" s="208">
        <v>0</v>
      </c>
      <c r="M302" s="208">
        <v>0</v>
      </c>
      <c r="N302" s="118"/>
    </row>
    <row r="303" spans="1:14" x14ac:dyDescent="0.25">
      <c r="A303" s="233" t="s">
        <v>1505</v>
      </c>
      <c r="B303" s="129" t="s">
        <v>828</v>
      </c>
      <c r="C303" s="129" t="s">
        <v>804</v>
      </c>
      <c r="D303" s="119">
        <v>1</v>
      </c>
      <c r="E303" s="119">
        <v>1</v>
      </c>
      <c r="F303" s="208">
        <v>0</v>
      </c>
      <c r="G303" s="208">
        <f t="shared" si="173"/>
        <v>0</v>
      </c>
      <c r="H303" s="208">
        <f t="shared" si="174"/>
        <v>0</v>
      </c>
      <c r="I303" s="208">
        <f t="shared" si="175"/>
        <v>0</v>
      </c>
      <c r="J303" s="132"/>
      <c r="K303" s="208">
        <f t="shared" si="176"/>
        <v>0</v>
      </c>
      <c r="L303" s="208">
        <v>0</v>
      </c>
      <c r="M303" s="208">
        <v>0</v>
      </c>
      <c r="N303" s="118"/>
    </row>
    <row r="304" spans="1:14" x14ac:dyDescent="0.25">
      <c r="A304" s="233" t="s">
        <v>1506</v>
      </c>
      <c r="B304" s="129" t="s">
        <v>833</v>
      </c>
      <c r="C304" s="129" t="s">
        <v>804</v>
      </c>
      <c r="D304" s="119">
        <v>1</v>
      </c>
      <c r="E304" s="119">
        <v>1</v>
      </c>
      <c r="F304" s="208">
        <v>0</v>
      </c>
      <c r="G304" s="208">
        <f t="shared" si="173"/>
        <v>0</v>
      </c>
      <c r="H304" s="208">
        <f t="shared" si="174"/>
        <v>0</v>
      </c>
      <c r="I304" s="208">
        <f t="shared" si="175"/>
        <v>0</v>
      </c>
      <c r="J304" s="132"/>
      <c r="K304" s="208">
        <f t="shared" si="176"/>
        <v>0</v>
      </c>
      <c r="L304" s="208">
        <v>0</v>
      </c>
      <c r="M304" s="208">
        <v>0</v>
      </c>
      <c r="N304" s="118"/>
    </row>
    <row r="305" spans="1:14" x14ac:dyDescent="0.25">
      <c r="A305" s="233" t="s">
        <v>1380</v>
      </c>
      <c r="B305" s="151" t="s">
        <v>834</v>
      </c>
      <c r="C305" s="129" t="s">
        <v>804</v>
      </c>
      <c r="D305" s="119">
        <v>2</v>
      </c>
      <c r="E305" s="119">
        <v>2</v>
      </c>
      <c r="F305" s="208">
        <v>0</v>
      </c>
      <c r="G305" s="208">
        <f t="shared" si="173"/>
        <v>0</v>
      </c>
      <c r="H305" s="208">
        <f t="shared" si="174"/>
        <v>0</v>
      </c>
      <c r="I305" s="208">
        <f t="shared" si="175"/>
        <v>0</v>
      </c>
      <c r="J305" s="132"/>
      <c r="K305" s="208">
        <f t="shared" si="176"/>
        <v>0</v>
      </c>
      <c r="L305" s="208">
        <v>0</v>
      </c>
      <c r="M305" s="208">
        <v>0</v>
      </c>
      <c r="N305" s="118"/>
    </row>
    <row r="306" spans="1:14" x14ac:dyDescent="0.25">
      <c r="A306" s="233" t="s">
        <v>1381</v>
      </c>
      <c r="B306" s="129" t="s">
        <v>894</v>
      </c>
      <c r="C306" s="129" t="s">
        <v>804</v>
      </c>
      <c r="D306" s="119" t="s">
        <v>906</v>
      </c>
      <c r="E306" s="119">
        <v>1</v>
      </c>
      <c r="F306" s="208">
        <v>0</v>
      </c>
      <c r="G306" s="208">
        <f t="shared" si="173"/>
        <v>0</v>
      </c>
      <c r="H306" s="208">
        <f t="shared" si="174"/>
        <v>0</v>
      </c>
      <c r="I306" s="208">
        <f t="shared" si="175"/>
        <v>0</v>
      </c>
      <c r="J306" s="132"/>
      <c r="K306" s="208">
        <f t="shared" si="176"/>
        <v>0</v>
      </c>
      <c r="L306" s="208">
        <v>0</v>
      </c>
      <c r="M306" s="208">
        <v>0</v>
      </c>
      <c r="N306" s="118"/>
    </row>
    <row r="307" spans="1:14" s="156" customFormat="1" ht="15.75" x14ac:dyDescent="0.25">
      <c r="A307" s="235" t="s">
        <v>1382</v>
      </c>
      <c r="B307" s="126" t="s">
        <v>839</v>
      </c>
      <c r="C307" s="126"/>
      <c r="D307" s="288" t="s">
        <v>893</v>
      </c>
      <c r="E307" s="128"/>
      <c r="F307" s="274"/>
      <c r="G307" s="128"/>
      <c r="H307" s="281"/>
      <c r="I307" s="128"/>
      <c r="J307" s="126"/>
      <c r="K307" s="126"/>
      <c r="L307" s="126"/>
      <c r="M307" s="126"/>
      <c r="N307" s="407"/>
    </row>
    <row r="308" spans="1:14" x14ac:dyDescent="0.25">
      <c r="A308" s="233" t="s">
        <v>1383</v>
      </c>
      <c r="B308" s="129" t="s">
        <v>521</v>
      </c>
      <c r="C308" s="129" t="s">
        <v>786</v>
      </c>
      <c r="D308" s="130">
        <v>1</v>
      </c>
      <c r="E308" s="119">
        <v>1</v>
      </c>
      <c r="F308" s="208">
        <v>0</v>
      </c>
      <c r="G308" s="208">
        <f t="shared" ref="G308" si="177">F308*E308</f>
        <v>0</v>
      </c>
      <c r="H308" s="208">
        <f t="shared" ref="H308" si="178">G308*$H$4</f>
        <v>0</v>
      </c>
      <c r="I308" s="208">
        <f t="shared" ref="I308" si="179">G308+H308</f>
        <v>0</v>
      </c>
      <c r="J308" s="132"/>
      <c r="K308" s="208">
        <f t="shared" ref="K308" si="180">L308+M308</f>
        <v>0</v>
      </c>
      <c r="L308" s="208">
        <v>0</v>
      </c>
      <c r="M308" s="208">
        <v>0</v>
      </c>
      <c r="N308" s="118"/>
    </row>
    <row r="309" spans="1:14" s="156" customFormat="1" ht="15.75" x14ac:dyDescent="0.25">
      <c r="A309" s="235" t="s">
        <v>1384</v>
      </c>
      <c r="B309" s="126" t="s">
        <v>896</v>
      </c>
      <c r="C309" s="126"/>
      <c r="D309" s="288" t="s">
        <v>893</v>
      </c>
      <c r="E309" s="128"/>
      <c r="F309" s="274"/>
      <c r="G309" s="128"/>
      <c r="H309" s="281"/>
      <c r="I309" s="128"/>
      <c r="J309" s="126"/>
      <c r="K309" s="126"/>
      <c r="L309" s="126"/>
      <c r="M309" s="126"/>
      <c r="N309" s="407"/>
    </row>
    <row r="310" spans="1:14" x14ac:dyDescent="0.25">
      <c r="A310" s="233" t="s">
        <v>1385</v>
      </c>
      <c r="B310" s="129" t="s">
        <v>776</v>
      </c>
      <c r="C310" s="129" t="s">
        <v>821</v>
      </c>
      <c r="D310" s="130">
        <v>1</v>
      </c>
      <c r="E310" s="119">
        <v>1</v>
      </c>
      <c r="F310" s="208">
        <v>0</v>
      </c>
      <c r="G310" s="208">
        <f t="shared" ref="G310:G314" si="181">F310*E310</f>
        <v>0</v>
      </c>
      <c r="H310" s="208">
        <f t="shared" ref="H310:H314" si="182">G310*$H$4</f>
        <v>0</v>
      </c>
      <c r="I310" s="208">
        <f t="shared" ref="I310:I314" si="183">G310+H310</f>
        <v>0</v>
      </c>
      <c r="J310" s="132"/>
      <c r="K310" s="208">
        <f t="shared" ref="K310:K314" si="184">L310+M310</f>
        <v>0</v>
      </c>
      <c r="L310" s="208">
        <v>0</v>
      </c>
      <c r="M310" s="208">
        <v>0</v>
      </c>
      <c r="N310" s="118"/>
    </row>
    <row r="311" spans="1:14" x14ac:dyDescent="0.25">
      <c r="A311" s="233" t="s">
        <v>1386</v>
      </c>
      <c r="B311" s="129" t="s">
        <v>899</v>
      </c>
      <c r="C311" s="129" t="s">
        <v>897</v>
      </c>
      <c r="D311" s="130">
        <v>1</v>
      </c>
      <c r="E311" s="119">
        <v>1</v>
      </c>
      <c r="F311" s="208">
        <v>0</v>
      </c>
      <c r="G311" s="208">
        <f t="shared" si="181"/>
        <v>0</v>
      </c>
      <c r="H311" s="208">
        <f t="shared" si="182"/>
        <v>0</v>
      </c>
      <c r="I311" s="208">
        <f t="shared" si="183"/>
        <v>0</v>
      </c>
      <c r="J311" s="132"/>
      <c r="K311" s="208">
        <f t="shared" si="184"/>
        <v>0</v>
      </c>
      <c r="L311" s="208">
        <v>0</v>
      </c>
      <c r="M311" s="208">
        <v>0</v>
      </c>
      <c r="N311" s="118"/>
    </row>
    <row r="312" spans="1:14" x14ac:dyDescent="0.25">
      <c r="A312" s="233" t="s">
        <v>1507</v>
      </c>
      <c r="B312" s="129" t="s">
        <v>898</v>
      </c>
      <c r="C312" s="129" t="s">
        <v>804</v>
      </c>
      <c r="D312" s="119">
        <v>4</v>
      </c>
      <c r="E312" s="119">
        <v>4</v>
      </c>
      <c r="F312" s="208">
        <v>0</v>
      </c>
      <c r="G312" s="208">
        <f t="shared" si="181"/>
        <v>0</v>
      </c>
      <c r="H312" s="208">
        <f t="shared" si="182"/>
        <v>0</v>
      </c>
      <c r="I312" s="208">
        <f t="shared" si="183"/>
        <v>0</v>
      </c>
      <c r="J312" s="132"/>
      <c r="K312" s="208">
        <f t="shared" si="184"/>
        <v>0</v>
      </c>
      <c r="L312" s="208">
        <v>0</v>
      </c>
      <c r="M312" s="208">
        <v>0</v>
      </c>
      <c r="N312" s="118"/>
    </row>
    <row r="313" spans="1:14" x14ac:dyDescent="0.25">
      <c r="A313" s="233" t="s">
        <v>1508</v>
      </c>
      <c r="B313" s="129" t="s">
        <v>835</v>
      </c>
      <c r="C313" s="129" t="s">
        <v>804</v>
      </c>
      <c r="D313" s="119">
        <v>2</v>
      </c>
      <c r="E313" s="119">
        <v>2</v>
      </c>
      <c r="F313" s="208">
        <v>0</v>
      </c>
      <c r="G313" s="208">
        <f t="shared" si="181"/>
        <v>0</v>
      </c>
      <c r="H313" s="208">
        <f t="shared" si="182"/>
        <v>0</v>
      </c>
      <c r="I313" s="208">
        <f t="shared" si="183"/>
        <v>0</v>
      </c>
      <c r="J313" s="132"/>
      <c r="K313" s="208">
        <f t="shared" si="184"/>
        <v>0</v>
      </c>
      <c r="L313" s="208">
        <v>0</v>
      </c>
      <c r="M313" s="208">
        <v>0</v>
      </c>
      <c r="N313" s="118"/>
    </row>
    <row r="314" spans="1:14" x14ac:dyDescent="0.25">
      <c r="A314" s="233" t="s">
        <v>1387</v>
      </c>
      <c r="B314" s="129" t="s">
        <v>941</v>
      </c>
      <c r="C314" s="129" t="s">
        <v>804</v>
      </c>
      <c r="D314" s="119">
        <v>1</v>
      </c>
      <c r="E314" s="119">
        <v>2</v>
      </c>
      <c r="F314" s="208">
        <v>0</v>
      </c>
      <c r="G314" s="208">
        <f t="shared" si="181"/>
        <v>0</v>
      </c>
      <c r="H314" s="208">
        <f t="shared" si="182"/>
        <v>0</v>
      </c>
      <c r="I314" s="208">
        <f t="shared" si="183"/>
        <v>0</v>
      </c>
      <c r="J314" s="132"/>
      <c r="K314" s="208">
        <f t="shared" si="184"/>
        <v>0</v>
      </c>
      <c r="L314" s="208">
        <v>0</v>
      </c>
      <c r="M314" s="208">
        <v>0</v>
      </c>
      <c r="N314" s="118"/>
    </row>
    <row r="315" spans="1:14" s="156" customFormat="1" ht="15.75" x14ac:dyDescent="0.25">
      <c r="A315" s="235" t="s">
        <v>1388</v>
      </c>
      <c r="B315" s="126" t="s">
        <v>503</v>
      </c>
      <c r="C315" s="127"/>
      <c r="D315" s="288" t="s">
        <v>893</v>
      </c>
      <c r="E315" s="128"/>
      <c r="F315" s="274"/>
      <c r="G315" s="128"/>
      <c r="H315" s="281"/>
      <c r="I315" s="128"/>
      <c r="J315" s="126"/>
      <c r="K315" s="126"/>
      <c r="L315" s="126"/>
      <c r="M315" s="126"/>
      <c r="N315" s="407"/>
    </row>
    <row r="316" spans="1:14" x14ac:dyDescent="0.25">
      <c r="A316" s="233" t="s">
        <v>1389</v>
      </c>
      <c r="B316" s="129" t="s">
        <v>504</v>
      </c>
      <c r="C316" s="129" t="s">
        <v>802</v>
      </c>
      <c r="D316" s="119">
        <v>1</v>
      </c>
      <c r="E316" s="119">
        <v>1</v>
      </c>
      <c r="F316" s="208">
        <v>0</v>
      </c>
      <c r="G316" s="208">
        <f t="shared" ref="G316:G317" si="185">F316*E316</f>
        <v>0</v>
      </c>
      <c r="H316" s="208">
        <f t="shared" ref="H316:H317" si="186">G316*$H$4</f>
        <v>0</v>
      </c>
      <c r="I316" s="208">
        <f t="shared" ref="I316:I317" si="187">G316+H316</f>
        <v>0</v>
      </c>
      <c r="J316" s="132"/>
      <c r="K316" s="208">
        <f t="shared" ref="K316:K317" si="188">L316+M316</f>
        <v>0</v>
      </c>
      <c r="L316" s="208">
        <v>0</v>
      </c>
      <c r="M316" s="208">
        <v>0</v>
      </c>
      <c r="N316" s="118"/>
    </row>
    <row r="317" spans="1:14" x14ac:dyDescent="0.25">
      <c r="A317" s="233" t="s">
        <v>1390</v>
      </c>
      <c r="B317" s="129" t="s">
        <v>505</v>
      </c>
      <c r="C317" s="129" t="s">
        <v>802</v>
      </c>
      <c r="D317" s="119">
        <v>1</v>
      </c>
      <c r="E317" s="119">
        <v>1</v>
      </c>
      <c r="F317" s="208">
        <v>0</v>
      </c>
      <c r="G317" s="208">
        <f t="shared" si="185"/>
        <v>0</v>
      </c>
      <c r="H317" s="208">
        <f t="shared" si="186"/>
        <v>0</v>
      </c>
      <c r="I317" s="208">
        <f t="shared" si="187"/>
        <v>0</v>
      </c>
      <c r="J317" s="132"/>
      <c r="K317" s="208">
        <f t="shared" si="188"/>
        <v>0</v>
      </c>
      <c r="L317" s="208">
        <v>0</v>
      </c>
      <c r="M317" s="208">
        <v>0</v>
      </c>
      <c r="N317" s="118"/>
    </row>
    <row r="318" spans="1:14" s="156" customFormat="1" ht="15.75" x14ac:dyDescent="0.25">
      <c r="A318" s="235" t="s">
        <v>1391</v>
      </c>
      <c r="B318" s="126" t="s">
        <v>508</v>
      </c>
      <c r="C318" s="131"/>
      <c r="D318" s="288" t="s">
        <v>893</v>
      </c>
      <c r="E318" s="128"/>
      <c r="F318" s="274"/>
      <c r="G318" s="128"/>
      <c r="H318" s="281"/>
      <c r="I318" s="128"/>
      <c r="J318" s="126"/>
      <c r="K318" s="126"/>
      <c r="L318" s="126"/>
      <c r="M318" s="126"/>
      <c r="N318" s="407"/>
    </row>
    <row r="319" spans="1:14" x14ac:dyDescent="0.25">
      <c r="A319" s="233" t="s">
        <v>1392</v>
      </c>
      <c r="B319" s="129" t="s">
        <v>509</v>
      </c>
      <c r="C319" s="129" t="s">
        <v>802</v>
      </c>
      <c r="D319" s="119">
        <v>1</v>
      </c>
      <c r="E319" s="119">
        <v>1</v>
      </c>
      <c r="F319" s="208">
        <v>0</v>
      </c>
      <c r="G319" s="208">
        <f t="shared" ref="G319" si="189">F319*E319</f>
        <v>0</v>
      </c>
      <c r="H319" s="208">
        <f t="shared" ref="H319" si="190">G319*$H$4</f>
        <v>0</v>
      </c>
      <c r="I319" s="208">
        <f t="shared" ref="I319" si="191">G319+H319</f>
        <v>0</v>
      </c>
      <c r="J319" s="132"/>
      <c r="K319" s="208">
        <f t="shared" ref="K319" si="192">L319+M319</f>
        <v>0</v>
      </c>
      <c r="L319" s="208">
        <v>0</v>
      </c>
      <c r="M319" s="208">
        <v>0</v>
      </c>
      <c r="N319" s="118"/>
    </row>
    <row r="320" spans="1:14" s="156" customFormat="1" ht="15.75" x14ac:dyDescent="0.25">
      <c r="A320" s="235" t="s">
        <v>1393</v>
      </c>
      <c r="B320" s="126" t="s">
        <v>512</v>
      </c>
      <c r="C320" s="127"/>
      <c r="D320" s="288" t="s">
        <v>893</v>
      </c>
      <c r="E320" s="128"/>
      <c r="F320" s="274"/>
      <c r="G320" s="128"/>
      <c r="H320" s="281"/>
      <c r="I320" s="128"/>
      <c r="J320" s="126"/>
      <c r="K320" s="126"/>
      <c r="L320" s="126"/>
      <c r="M320" s="126"/>
      <c r="N320" s="407"/>
    </row>
    <row r="321" spans="1:14" x14ac:dyDescent="0.25">
      <c r="A321" s="233" t="s">
        <v>1394</v>
      </c>
      <c r="B321" s="129" t="s">
        <v>513</v>
      </c>
      <c r="C321" s="129" t="s">
        <v>802</v>
      </c>
      <c r="D321" s="119">
        <v>1</v>
      </c>
      <c r="E321" s="119">
        <v>1</v>
      </c>
      <c r="F321" s="208">
        <v>0</v>
      </c>
      <c r="G321" s="208">
        <f t="shared" ref="G321:G322" si="193">F321*E321</f>
        <v>0</v>
      </c>
      <c r="H321" s="208">
        <f t="shared" ref="H321:H322" si="194">G321*$H$4</f>
        <v>0</v>
      </c>
      <c r="I321" s="208">
        <f t="shared" ref="I321:I322" si="195">G321+H321</f>
        <v>0</v>
      </c>
      <c r="J321" s="132"/>
      <c r="K321" s="208">
        <f t="shared" ref="K321:K322" si="196">L321+M321</f>
        <v>0</v>
      </c>
      <c r="L321" s="208">
        <v>0</v>
      </c>
      <c r="M321" s="208">
        <v>0</v>
      </c>
      <c r="N321" s="118"/>
    </row>
    <row r="322" spans="1:14" x14ac:dyDescent="0.25">
      <c r="A322" s="233" t="s">
        <v>1395</v>
      </c>
      <c r="B322" s="129" t="s">
        <v>514</v>
      </c>
      <c r="C322" s="129" t="s">
        <v>802</v>
      </c>
      <c r="D322" s="119">
        <v>1</v>
      </c>
      <c r="E322" s="119">
        <v>1</v>
      </c>
      <c r="F322" s="208">
        <v>0</v>
      </c>
      <c r="G322" s="208">
        <f t="shared" si="193"/>
        <v>0</v>
      </c>
      <c r="H322" s="208">
        <f t="shared" si="194"/>
        <v>0</v>
      </c>
      <c r="I322" s="208">
        <f t="shared" si="195"/>
        <v>0</v>
      </c>
      <c r="J322" s="132"/>
      <c r="K322" s="208">
        <f t="shared" si="196"/>
        <v>0</v>
      </c>
      <c r="L322" s="208">
        <v>0</v>
      </c>
      <c r="M322" s="208">
        <v>0</v>
      </c>
      <c r="N322" s="118"/>
    </row>
    <row r="323" spans="1:14" s="156" customFormat="1" ht="15.75" x14ac:dyDescent="0.25">
      <c r="A323" s="235" t="s">
        <v>1926</v>
      </c>
      <c r="B323" s="126" t="s">
        <v>520</v>
      </c>
      <c r="C323" s="127"/>
      <c r="D323" s="288" t="s">
        <v>893</v>
      </c>
      <c r="E323" s="128"/>
      <c r="F323" s="274"/>
      <c r="G323" s="128"/>
      <c r="H323" s="281"/>
      <c r="I323" s="128"/>
      <c r="J323" s="126"/>
      <c r="K323" s="126"/>
      <c r="L323" s="126"/>
      <c r="M323" s="126"/>
      <c r="N323" s="407"/>
    </row>
    <row r="324" spans="1:14" x14ac:dyDescent="0.25">
      <c r="A324" s="233" t="s">
        <v>1927</v>
      </c>
      <c r="B324" s="118" t="s">
        <v>814</v>
      </c>
      <c r="C324" s="129" t="s">
        <v>813</v>
      </c>
      <c r="D324" s="119">
        <v>3</v>
      </c>
      <c r="E324" s="119">
        <v>3</v>
      </c>
      <c r="F324" s="208">
        <v>0</v>
      </c>
      <c r="G324" s="208">
        <f t="shared" ref="G324:G326" si="197">F324*E324</f>
        <v>0</v>
      </c>
      <c r="H324" s="208">
        <f t="shared" ref="H324:H326" si="198">G324*$H$4</f>
        <v>0</v>
      </c>
      <c r="I324" s="208">
        <f t="shared" ref="I324:I326" si="199">G324+H324</f>
        <v>0</v>
      </c>
      <c r="J324" s="132"/>
      <c r="K324" s="208">
        <f t="shared" ref="K324:K326" si="200">L324+M324</f>
        <v>0</v>
      </c>
      <c r="L324" s="208">
        <v>0</v>
      </c>
      <c r="M324" s="208">
        <v>0</v>
      </c>
      <c r="N324" s="118"/>
    </row>
    <row r="325" spans="1:14" x14ac:dyDescent="0.25">
      <c r="A325" s="233" t="s">
        <v>1928</v>
      </c>
      <c r="B325" s="118" t="s">
        <v>904</v>
      </c>
      <c r="C325" s="129" t="s">
        <v>813</v>
      </c>
      <c r="D325" s="119">
        <v>2</v>
      </c>
      <c r="E325" s="119">
        <v>2</v>
      </c>
      <c r="F325" s="208">
        <v>0</v>
      </c>
      <c r="G325" s="208">
        <f t="shared" si="197"/>
        <v>0</v>
      </c>
      <c r="H325" s="208">
        <f t="shared" si="198"/>
        <v>0</v>
      </c>
      <c r="I325" s="208">
        <f t="shared" si="199"/>
        <v>0</v>
      </c>
      <c r="J325" s="132"/>
      <c r="K325" s="208">
        <f t="shared" si="200"/>
        <v>0</v>
      </c>
      <c r="L325" s="208">
        <v>0</v>
      </c>
      <c r="M325" s="208">
        <v>0</v>
      </c>
      <c r="N325" s="118"/>
    </row>
    <row r="326" spans="1:14" x14ac:dyDescent="0.25">
      <c r="A326" s="233" t="s">
        <v>1929</v>
      </c>
      <c r="B326" s="118" t="s">
        <v>775</v>
      </c>
      <c r="C326" s="129" t="s">
        <v>815</v>
      </c>
      <c r="D326" s="119">
        <v>2</v>
      </c>
      <c r="E326" s="119">
        <v>2</v>
      </c>
      <c r="F326" s="208">
        <v>0</v>
      </c>
      <c r="G326" s="208">
        <f t="shared" si="197"/>
        <v>0</v>
      </c>
      <c r="H326" s="208">
        <f t="shared" si="198"/>
        <v>0</v>
      </c>
      <c r="I326" s="208">
        <f t="shared" si="199"/>
        <v>0</v>
      </c>
      <c r="J326" s="132"/>
      <c r="K326" s="208">
        <f t="shared" si="200"/>
        <v>0</v>
      </c>
      <c r="L326" s="208">
        <v>0</v>
      </c>
      <c r="M326" s="208">
        <v>0</v>
      </c>
      <c r="N326" s="118"/>
    </row>
    <row r="327" spans="1:14" s="179" customFormat="1" ht="18.75" x14ac:dyDescent="0.25">
      <c r="A327" s="239" t="s">
        <v>1396</v>
      </c>
      <c r="B327" s="240" t="str">
        <f>'# Batch Composition'!B9</f>
        <v>GAR-T HC-LOS Relay</v>
      </c>
      <c r="C327" s="237" t="s">
        <v>820</v>
      </c>
      <c r="D327" s="238">
        <v>1</v>
      </c>
      <c r="E327" s="124"/>
      <c r="F327" s="273"/>
      <c r="G327" s="124"/>
      <c r="H327" s="280"/>
      <c r="I327" s="124"/>
      <c r="J327" s="125"/>
      <c r="K327" s="125"/>
      <c r="L327" s="125"/>
      <c r="M327" s="125"/>
      <c r="N327" s="408"/>
    </row>
    <row r="328" spans="1:14" s="156" customFormat="1" ht="15.75" x14ac:dyDescent="0.25">
      <c r="A328" s="235" t="s">
        <v>1397</v>
      </c>
      <c r="B328" s="126" t="s">
        <v>938</v>
      </c>
      <c r="C328" s="127"/>
      <c r="D328" s="288" t="s">
        <v>893</v>
      </c>
      <c r="E328" s="128"/>
      <c r="F328" s="274"/>
      <c r="G328" s="128"/>
      <c r="H328" s="281"/>
      <c r="I328" s="128"/>
      <c r="J328" s="126"/>
      <c r="K328" s="126"/>
      <c r="L328" s="126"/>
      <c r="M328" s="126"/>
      <c r="N328" s="407"/>
    </row>
    <row r="329" spans="1:14" x14ac:dyDescent="0.25">
      <c r="A329" s="233" t="s">
        <v>1398</v>
      </c>
      <c r="B329" s="118" t="s">
        <v>522</v>
      </c>
      <c r="C329" s="118" t="s">
        <v>935</v>
      </c>
      <c r="D329" s="119">
        <v>1</v>
      </c>
      <c r="E329" s="119">
        <v>1</v>
      </c>
      <c r="F329" s="208">
        <v>0</v>
      </c>
      <c r="G329" s="208">
        <f t="shared" ref="G329:G345" si="201">F329*E329</f>
        <v>0</v>
      </c>
      <c r="H329" s="208">
        <f t="shared" ref="H329:H345" si="202">G329*$H$4</f>
        <v>0</v>
      </c>
      <c r="I329" s="208">
        <f t="shared" ref="I329:I345" si="203">G329+H329</f>
        <v>0</v>
      </c>
      <c r="J329" s="132"/>
      <c r="K329" s="208">
        <f t="shared" ref="K329:K345" si="204">L329+M329</f>
        <v>0</v>
      </c>
      <c r="L329" s="208">
        <v>0</v>
      </c>
      <c r="M329" s="208">
        <v>0</v>
      </c>
      <c r="N329" s="118"/>
    </row>
    <row r="330" spans="1:14" x14ac:dyDescent="0.25">
      <c r="A330" s="233" t="s">
        <v>1399</v>
      </c>
      <c r="B330" s="157" t="s">
        <v>933</v>
      </c>
      <c r="C330" s="118" t="s">
        <v>936</v>
      </c>
      <c r="D330" s="119">
        <v>1</v>
      </c>
      <c r="E330" s="119">
        <v>1</v>
      </c>
      <c r="F330" s="208">
        <v>0</v>
      </c>
      <c r="G330" s="208">
        <f t="shared" si="201"/>
        <v>0</v>
      </c>
      <c r="H330" s="208">
        <f t="shared" si="202"/>
        <v>0</v>
      </c>
      <c r="I330" s="208">
        <f t="shared" si="203"/>
        <v>0</v>
      </c>
      <c r="J330" s="132"/>
      <c r="K330" s="208">
        <f t="shared" si="204"/>
        <v>0</v>
      </c>
      <c r="L330" s="208">
        <v>0</v>
      </c>
      <c r="M330" s="208">
        <v>0</v>
      </c>
      <c r="N330" s="118"/>
    </row>
    <row r="331" spans="1:14" x14ac:dyDescent="0.25">
      <c r="A331" s="233" t="s">
        <v>1400</v>
      </c>
      <c r="B331" s="118" t="s">
        <v>754</v>
      </c>
      <c r="C331" s="118" t="s">
        <v>936</v>
      </c>
      <c r="D331" s="119">
        <v>1</v>
      </c>
      <c r="E331" s="119">
        <v>1</v>
      </c>
      <c r="F331" s="208">
        <v>0</v>
      </c>
      <c r="G331" s="208">
        <f t="shared" si="201"/>
        <v>0</v>
      </c>
      <c r="H331" s="208">
        <f t="shared" si="202"/>
        <v>0</v>
      </c>
      <c r="I331" s="208">
        <f t="shared" si="203"/>
        <v>0</v>
      </c>
      <c r="J331" s="132"/>
      <c r="K331" s="208">
        <f t="shared" si="204"/>
        <v>0</v>
      </c>
      <c r="L331" s="208">
        <v>0</v>
      </c>
      <c r="M331" s="208">
        <v>0</v>
      </c>
      <c r="N331" s="118"/>
    </row>
    <row r="332" spans="1:14" x14ac:dyDescent="0.25">
      <c r="A332" s="233" t="s">
        <v>1401</v>
      </c>
      <c r="B332" s="118" t="s">
        <v>758</v>
      </c>
      <c r="C332" s="118" t="s">
        <v>936</v>
      </c>
      <c r="D332" s="119">
        <v>1</v>
      </c>
      <c r="E332" s="119">
        <v>1</v>
      </c>
      <c r="F332" s="208">
        <v>0</v>
      </c>
      <c r="G332" s="208">
        <f t="shared" si="201"/>
        <v>0</v>
      </c>
      <c r="H332" s="208">
        <f t="shared" si="202"/>
        <v>0</v>
      </c>
      <c r="I332" s="208">
        <f t="shared" si="203"/>
        <v>0</v>
      </c>
      <c r="J332" s="132"/>
      <c r="K332" s="208">
        <f t="shared" si="204"/>
        <v>0</v>
      </c>
      <c r="L332" s="208">
        <v>0</v>
      </c>
      <c r="M332" s="208">
        <v>0</v>
      </c>
      <c r="N332" s="118"/>
    </row>
    <row r="333" spans="1:14" x14ac:dyDescent="0.25">
      <c r="A333" s="233" t="s">
        <v>1402</v>
      </c>
      <c r="B333" s="118" t="s">
        <v>759</v>
      </c>
      <c r="C333" s="118" t="s">
        <v>936</v>
      </c>
      <c r="D333" s="119">
        <v>1</v>
      </c>
      <c r="E333" s="119">
        <v>1</v>
      </c>
      <c r="F333" s="208">
        <v>0</v>
      </c>
      <c r="G333" s="208">
        <f t="shared" si="201"/>
        <v>0</v>
      </c>
      <c r="H333" s="208">
        <f t="shared" si="202"/>
        <v>0</v>
      </c>
      <c r="I333" s="208">
        <f t="shared" si="203"/>
        <v>0</v>
      </c>
      <c r="J333" s="132"/>
      <c r="K333" s="208">
        <f t="shared" si="204"/>
        <v>0</v>
      </c>
      <c r="L333" s="208">
        <v>0</v>
      </c>
      <c r="M333" s="208">
        <v>0</v>
      </c>
      <c r="N333" s="118"/>
    </row>
    <row r="334" spans="1:14" x14ac:dyDescent="0.25">
      <c r="A334" s="233" t="s">
        <v>1403</v>
      </c>
      <c r="B334" s="118" t="s">
        <v>818</v>
      </c>
      <c r="C334" s="118" t="s">
        <v>936</v>
      </c>
      <c r="D334" s="119">
        <v>1</v>
      </c>
      <c r="E334" s="119">
        <v>1</v>
      </c>
      <c r="F334" s="208">
        <v>0</v>
      </c>
      <c r="G334" s="208">
        <f t="shared" si="201"/>
        <v>0</v>
      </c>
      <c r="H334" s="208">
        <f t="shared" si="202"/>
        <v>0</v>
      </c>
      <c r="I334" s="208">
        <f t="shared" si="203"/>
        <v>0</v>
      </c>
      <c r="J334" s="132"/>
      <c r="K334" s="208">
        <f t="shared" si="204"/>
        <v>0</v>
      </c>
      <c r="L334" s="208">
        <v>0</v>
      </c>
      <c r="M334" s="208">
        <v>0</v>
      </c>
      <c r="N334" s="118"/>
    </row>
    <row r="335" spans="1:14" x14ac:dyDescent="0.25">
      <c r="A335" s="233" t="s">
        <v>1404</v>
      </c>
      <c r="B335" s="118" t="s">
        <v>760</v>
      </c>
      <c r="C335" s="118" t="s">
        <v>936</v>
      </c>
      <c r="D335" s="119">
        <v>1</v>
      </c>
      <c r="E335" s="119">
        <v>1</v>
      </c>
      <c r="F335" s="208">
        <v>0</v>
      </c>
      <c r="G335" s="208">
        <f t="shared" si="201"/>
        <v>0</v>
      </c>
      <c r="H335" s="208">
        <f t="shared" si="202"/>
        <v>0</v>
      </c>
      <c r="I335" s="208">
        <f t="shared" si="203"/>
        <v>0</v>
      </c>
      <c r="J335" s="132"/>
      <c r="K335" s="208">
        <f t="shared" si="204"/>
        <v>0</v>
      </c>
      <c r="L335" s="208">
        <v>0</v>
      </c>
      <c r="M335" s="208">
        <v>0</v>
      </c>
      <c r="N335" s="118"/>
    </row>
    <row r="336" spans="1:14" x14ac:dyDescent="0.25">
      <c r="A336" s="233" t="s">
        <v>1405</v>
      </c>
      <c r="B336" s="118" t="s">
        <v>753</v>
      </c>
      <c r="C336" s="118" t="s">
        <v>936</v>
      </c>
      <c r="D336" s="119">
        <v>1</v>
      </c>
      <c r="E336" s="119">
        <v>1</v>
      </c>
      <c r="F336" s="208">
        <v>0</v>
      </c>
      <c r="G336" s="208">
        <f t="shared" si="201"/>
        <v>0</v>
      </c>
      <c r="H336" s="208">
        <f t="shared" si="202"/>
        <v>0</v>
      </c>
      <c r="I336" s="208">
        <f t="shared" si="203"/>
        <v>0</v>
      </c>
      <c r="J336" s="132"/>
      <c r="K336" s="208">
        <f t="shared" si="204"/>
        <v>0</v>
      </c>
      <c r="L336" s="208">
        <v>0</v>
      </c>
      <c r="M336" s="208">
        <v>0</v>
      </c>
      <c r="N336" s="118"/>
    </row>
    <row r="337" spans="1:14" x14ac:dyDescent="0.25">
      <c r="A337" s="233" t="s">
        <v>1406</v>
      </c>
      <c r="B337" s="118" t="s">
        <v>934</v>
      </c>
      <c r="C337" s="118" t="s">
        <v>936</v>
      </c>
      <c r="D337" s="119">
        <v>1</v>
      </c>
      <c r="E337" s="119">
        <v>1</v>
      </c>
      <c r="F337" s="208">
        <v>0</v>
      </c>
      <c r="G337" s="208">
        <f t="shared" si="201"/>
        <v>0</v>
      </c>
      <c r="H337" s="208">
        <f t="shared" si="202"/>
        <v>0</v>
      </c>
      <c r="I337" s="208">
        <f t="shared" si="203"/>
        <v>0</v>
      </c>
      <c r="J337" s="132"/>
      <c r="K337" s="208">
        <f t="shared" si="204"/>
        <v>0</v>
      </c>
      <c r="L337" s="208">
        <v>0</v>
      </c>
      <c r="M337" s="208">
        <v>0</v>
      </c>
      <c r="N337" s="118"/>
    </row>
    <row r="338" spans="1:14" x14ac:dyDescent="0.25">
      <c r="A338" s="233" t="s">
        <v>1407</v>
      </c>
      <c r="B338" s="118" t="s">
        <v>761</v>
      </c>
      <c r="C338" s="118" t="s">
        <v>936</v>
      </c>
      <c r="D338" s="119">
        <v>1</v>
      </c>
      <c r="E338" s="119">
        <v>1</v>
      </c>
      <c r="F338" s="208">
        <v>0</v>
      </c>
      <c r="G338" s="208">
        <f t="shared" si="201"/>
        <v>0</v>
      </c>
      <c r="H338" s="208">
        <f t="shared" si="202"/>
        <v>0</v>
      </c>
      <c r="I338" s="208">
        <f t="shared" si="203"/>
        <v>0</v>
      </c>
      <c r="J338" s="132"/>
      <c r="K338" s="208">
        <f t="shared" si="204"/>
        <v>0</v>
      </c>
      <c r="L338" s="208">
        <v>0</v>
      </c>
      <c r="M338" s="208">
        <v>0</v>
      </c>
      <c r="N338" s="118"/>
    </row>
    <row r="339" spans="1:14" x14ac:dyDescent="0.25">
      <c r="A339" s="233" t="s">
        <v>1408</v>
      </c>
      <c r="B339" s="118" t="s">
        <v>937</v>
      </c>
      <c r="C339" s="118" t="s">
        <v>936</v>
      </c>
      <c r="D339" s="119">
        <v>1</v>
      </c>
      <c r="E339" s="119">
        <v>1</v>
      </c>
      <c r="F339" s="208">
        <v>0</v>
      </c>
      <c r="G339" s="208">
        <f t="shared" si="201"/>
        <v>0</v>
      </c>
      <c r="H339" s="208">
        <f t="shared" si="202"/>
        <v>0</v>
      </c>
      <c r="I339" s="208">
        <f t="shared" si="203"/>
        <v>0</v>
      </c>
      <c r="J339" s="132"/>
      <c r="K339" s="208">
        <f t="shared" si="204"/>
        <v>0</v>
      </c>
      <c r="L339" s="208">
        <v>0</v>
      </c>
      <c r="M339" s="208">
        <v>0</v>
      </c>
      <c r="N339" s="118"/>
    </row>
    <row r="340" spans="1:14" x14ac:dyDescent="0.25">
      <c r="A340" s="233" t="s">
        <v>1409</v>
      </c>
      <c r="B340" s="118" t="s">
        <v>914</v>
      </c>
      <c r="C340" s="118" t="s">
        <v>936</v>
      </c>
      <c r="D340" s="119">
        <v>1</v>
      </c>
      <c r="E340" s="119">
        <v>1</v>
      </c>
      <c r="F340" s="208">
        <v>0</v>
      </c>
      <c r="G340" s="208">
        <f t="shared" si="201"/>
        <v>0</v>
      </c>
      <c r="H340" s="208">
        <f t="shared" si="202"/>
        <v>0</v>
      </c>
      <c r="I340" s="208">
        <f t="shared" si="203"/>
        <v>0</v>
      </c>
      <c r="J340" s="132"/>
      <c r="K340" s="208">
        <f t="shared" si="204"/>
        <v>0</v>
      </c>
      <c r="L340" s="208">
        <v>0</v>
      </c>
      <c r="M340" s="208">
        <v>0</v>
      </c>
      <c r="N340" s="118"/>
    </row>
    <row r="341" spans="1:14" x14ac:dyDescent="0.25">
      <c r="A341" s="233" t="s">
        <v>1410</v>
      </c>
      <c r="B341" s="118" t="s">
        <v>916</v>
      </c>
      <c r="C341" s="118" t="s">
        <v>936</v>
      </c>
      <c r="D341" s="119">
        <v>1</v>
      </c>
      <c r="E341" s="119">
        <v>1</v>
      </c>
      <c r="F341" s="208">
        <v>0</v>
      </c>
      <c r="G341" s="208">
        <f t="shared" si="201"/>
        <v>0</v>
      </c>
      <c r="H341" s="208">
        <f t="shared" si="202"/>
        <v>0</v>
      </c>
      <c r="I341" s="208">
        <f t="shared" si="203"/>
        <v>0</v>
      </c>
      <c r="J341" s="132"/>
      <c r="K341" s="208">
        <f t="shared" si="204"/>
        <v>0</v>
      </c>
      <c r="L341" s="208">
        <v>0</v>
      </c>
      <c r="M341" s="208">
        <v>0</v>
      </c>
      <c r="N341" s="118"/>
    </row>
    <row r="342" spans="1:14" x14ac:dyDescent="0.25">
      <c r="A342" s="233" t="s">
        <v>1411</v>
      </c>
      <c r="B342" s="118" t="s">
        <v>915</v>
      </c>
      <c r="C342" s="118" t="s">
        <v>936</v>
      </c>
      <c r="D342" s="119">
        <v>1</v>
      </c>
      <c r="E342" s="119">
        <v>1</v>
      </c>
      <c r="F342" s="208">
        <v>0</v>
      </c>
      <c r="G342" s="208">
        <f t="shared" si="201"/>
        <v>0</v>
      </c>
      <c r="H342" s="208">
        <f t="shared" si="202"/>
        <v>0</v>
      </c>
      <c r="I342" s="208">
        <f t="shared" si="203"/>
        <v>0</v>
      </c>
      <c r="J342" s="132"/>
      <c r="K342" s="208">
        <f t="shared" si="204"/>
        <v>0</v>
      </c>
      <c r="L342" s="208">
        <v>0</v>
      </c>
      <c r="M342" s="208">
        <v>0</v>
      </c>
      <c r="N342" s="118"/>
    </row>
    <row r="343" spans="1:14" s="229" customFormat="1" x14ac:dyDescent="0.25">
      <c r="A343" s="233" t="s">
        <v>1412</v>
      </c>
      <c r="B343" s="118" t="s">
        <v>917</v>
      </c>
      <c r="C343" s="118" t="s">
        <v>811</v>
      </c>
      <c r="D343" s="119">
        <v>1</v>
      </c>
      <c r="E343" s="119">
        <v>1</v>
      </c>
      <c r="F343" s="208">
        <v>0</v>
      </c>
      <c r="G343" s="208">
        <f t="shared" si="201"/>
        <v>0</v>
      </c>
      <c r="H343" s="208">
        <f t="shared" si="202"/>
        <v>0</v>
      </c>
      <c r="I343" s="208">
        <f t="shared" si="203"/>
        <v>0</v>
      </c>
      <c r="J343" s="132"/>
      <c r="K343" s="208">
        <f t="shared" si="204"/>
        <v>0</v>
      </c>
      <c r="L343" s="208">
        <v>0</v>
      </c>
      <c r="M343" s="208">
        <v>0</v>
      </c>
      <c r="N343" s="118"/>
    </row>
    <row r="344" spans="1:14" x14ac:dyDescent="0.25">
      <c r="A344" s="233" t="s">
        <v>1413</v>
      </c>
      <c r="B344" s="118" t="s">
        <v>764</v>
      </c>
      <c r="C344" s="118" t="s">
        <v>936</v>
      </c>
      <c r="D344" s="119">
        <v>1</v>
      </c>
      <c r="E344" s="119">
        <v>1</v>
      </c>
      <c r="F344" s="208">
        <v>0</v>
      </c>
      <c r="G344" s="208">
        <f t="shared" si="201"/>
        <v>0</v>
      </c>
      <c r="H344" s="208">
        <f t="shared" si="202"/>
        <v>0</v>
      </c>
      <c r="I344" s="208">
        <f t="shared" si="203"/>
        <v>0</v>
      </c>
      <c r="J344" s="132"/>
      <c r="K344" s="208">
        <f t="shared" si="204"/>
        <v>0</v>
      </c>
      <c r="L344" s="208">
        <v>0</v>
      </c>
      <c r="M344" s="208">
        <v>0</v>
      </c>
      <c r="N344" s="118"/>
    </row>
    <row r="345" spans="1:14" s="229" customFormat="1" x14ac:dyDescent="0.25">
      <c r="A345" s="233" t="s">
        <v>1414</v>
      </c>
      <c r="B345" s="118" t="s">
        <v>913</v>
      </c>
      <c r="C345" s="118" t="s">
        <v>811</v>
      </c>
      <c r="D345" s="119">
        <v>1</v>
      </c>
      <c r="E345" s="119">
        <v>1</v>
      </c>
      <c r="F345" s="208">
        <v>0</v>
      </c>
      <c r="G345" s="208">
        <f t="shared" si="201"/>
        <v>0</v>
      </c>
      <c r="H345" s="208">
        <f t="shared" si="202"/>
        <v>0</v>
      </c>
      <c r="I345" s="208">
        <f t="shared" si="203"/>
        <v>0</v>
      </c>
      <c r="J345" s="132"/>
      <c r="K345" s="208">
        <f t="shared" si="204"/>
        <v>0</v>
      </c>
      <c r="L345" s="208">
        <v>0</v>
      </c>
      <c r="M345" s="208">
        <v>0</v>
      </c>
      <c r="N345" s="118"/>
    </row>
    <row r="346" spans="1:14" s="156" customFormat="1" ht="15.75" x14ac:dyDescent="0.25">
      <c r="A346" s="235" t="s">
        <v>1415</v>
      </c>
      <c r="B346" s="126" t="s">
        <v>939</v>
      </c>
      <c r="C346" s="127"/>
      <c r="D346" s="288" t="s">
        <v>893</v>
      </c>
      <c r="E346" s="128"/>
      <c r="F346" s="274"/>
      <c r="G346" s="128"/>
      <c r="H346" s="281"/>
      <c r="I346" s="128"/>
      <c r="J346" s="126"/>
      <c r="K346" s="126"/>
      <c r="L346" s="126"/>
      <c r="M346" s="126"/>
      <c r="N346" s="407"/>
    </row>
    <row r="347" spans="1:14" x14ac:dyDescent="0.25">
      <c r="A347" s="233" t="s">
        <v>1416</v>
      </c>
      <c r="B347" s="118" t="s">
        <v>522</v>
      </c>
      <c r="C347" s="118" t="s">
        <v>935</v>
      </c>
      <c r="D347" s="119">
        <v>1</v>
      </c>
      <c r="E347" s="119">
        <v>1</v>
      </c>
      <c r="F347" s="208">
        <v>0</v>
      </c>
      <c r="G347" s="208">
        <f t="shared" ref="G347:G363" si="205">F347*E347</f>
        <v>0</v>
      </c>
      <c r="H347" s="208">
        <f t="shared" ref="H347:H363" si="206">G347*$H$4</f>
        <v>0</v>
      </c>
      <c r="I347" s="208">
        <f t="shared" ref="I347:I363" si="207">G347+H347</f>
        <v>0</v>
      </c>
      <c r="J347" s="132"/>
      <c r="K347" s="208">
        <f t="shared" ref="K347:K363" si="208">L347+M347</f>
        <v>0</v>
      </c>
      <c r="L347" s="208">
        <v>0</v>
      </c>
      <c r="M347" s="208">
        <v>0</v>
      </c>
      <c r="N347" s="118"/>
    </row>
    <row r="348" spans="1:14" x14ac:dyDescent="0.25">
      <c r="A348" s="233" t="s">
        <v>1417</v>
      </c>
      <c r="B348" s="157" t="s">
        <v>933</v>
      </c>
      <c r="C348" s="118" t="s">
        <v>936</v>
      </c>
      <c r="D348" s="119">
        <v>1</v>
      </c>
      <c r="E348" s="119">
        <v>1</v>
      </c>
      <c r="F348" s="208">
        <v>0</v>
      </c>
      <c r="G348" s="208">
        <f t="shared" si="205"/>
        <v>0</v>
      </c>
      <c r="H348" s="208">
        <f t="shared" si="206"/>
        <v>0</v>
      </c>
      <c r="I348" s="208">
        <f t="shared" si="207"/>
        <v>0</v>
      </c>
      <c r="J348" s="132"/>
      <c r="K348" s="208">
        <f t="shared" si="208"/>
        <v>0</v>
      </c>
      <c r="L348" s="208">
        <v>0</v>
      </c>
      <c r="M348" s="208">
        <v>0</v>
      </c>
      <c r="N348" s="118"/>
    </row>
    <row r="349" spans="1:14" x14ac:dyDescent="0.25">
      <c r="A349" s="233" t="s">
        <v>1418</v>
      </c>
      <c r="B349" s="118" t="s">
        <v>754</v>
      </c>
      <c r="C349" s="118" t="s">
        <v>936</v>
      </c>
      <c r="D349" s="119">
        <v>1</v>
      </c>
      <c r="E349" s="119">
        <v>1</v>
      </c>
      <c r="F349" s="208">
        <v>0</v>
      </c>
      <c r="G349" s="208">
        <f t="shared" si="205"/>
        <v>0</v>
      </c>
      <c r="H349" s="208">
        <f t="shared" si="206"/>
        <v>0</v>
      </c>
      <c r="I349" s="208">
        <f t="shared" si="207"/>
        <v>0</v>
      </c>
      <c r="J349" s="132"/>
      <c r="K349" s="208">
        <f t="shared" si="208"/>
        <v>0</v>
      </c>
      <c r="L349" s="208">
        <v>0</v>
      </c>
      <c r="M349" s="208">
        <v>0</v>
      </c>
      <c r="N349" s="118"/>
    </row>
    <row r="350" spans="1:14" x14ac:dyDescent="0.25">
      <c r="A350" s="233" t="s">
        <v>1419</v>
      </c>
      <c r="B350" s="118" t="s">
        <v>758</v>
      </c>
      <c r="C350" s="118" t="s">
        <v>936</v>
      </c>
      <c r="D350" s="119">
        <v>1</v>
      </c>
      <c r="E350" s="119">
        <v>1</v>
      </c>
      <c r="F350" s="208">
        <v>0</v>
      </c>
      <c r="G350" s="208">
        <f t="shared" si="205"/>
        <v>0</v>
      </c>
      <c r="H350" s="208">
        <f t="shared" si="206"/>
        <v>0</v>
      </c>
      <c r="I350" s="208">
        <f t="shared" si="207"/>
        <v>0</v>
      </c>
      <c r="J350" s="132"/>
      <c r="K350" s="208">
        <f t="shared" si="208"/>
        <v>0</v>
      </c>
      <c r="L350" s="208">
        <v>0</v>
      </c>
      <c r="M350" s="208">
        <v>0</v>
      </c>
      <c r="N350" s="118"/>
    </row>
    <row r="351" spans="1:14" x14ac:dyDescent="0.25">
      <c r="A351" s="233" t="s">
        <v>1420</v>
      </c>
      <c r="B351" s="118" t="s">
        <v>759</v>
      </c>
      <c r="C351" s="118" t="s">
        <v>936</v>
      </c>
      <c r="D351" s="119">
        <v>1</v>
      </c>
      <c r="E351" s="119">
        <v>1</v>
      </c>
      <c r="F351" s="208">
        <v>0</v>
      </c>
      <c r="G351" s="208">
        <f t="shared" si="205"/>
        <v>0</v>
      </c>
      <c r="H351" s="208">
        <f t="shared" si="206"/>
        <v>0</v>
      </c>
      <c r="I351" s="208">
        <f t="shared" si="207"/>
        <v>0</v>
      </c>
      <c r="J351" s="132"/>
      <c r="K351" s="208">
        <f t="shared" si="208"/>
        <v>0</v>
      </c>
      <c r="L351" s="208">
        <v>0</v>
      </c>
      <c r="M351" s="208">
        <v>0</v>
      </c>
      <c r="N351" s="118"/>
    </row>
    <row r="352" spans="1:14" x14ac:dyDescent="0.25">
      <c r="A352" s="233" t="s">
        <v>1421</v>
      </c>
      <c r="B352" s="118" t="s">
        <v>818</v>
      </c>
      <c r="C352" s="118" t="s">
        <v>936</v>
      </c>
      <c r="D352" s="119">
        <v>1</v>
      </c>
      <c r="E352" s="119">
        <v>1</v>
      </c>
      <c r="F352" s="208">
        <v>0</v>
      </c>
      <c r="G352" s="208">
        <f t="shared" si="205"/>
        <v>0</v>
      </c>
      <c r="H352" s="208">
        <f t="shared" si="206"/>
        <v>0</v>
      </c>
      <c r="I352" s="208">
        <f t="shared" si="207"/>
        <v>0</v>
      </c>
      <c r="J352" s="132"/>
      <c r="K352" s="208">
        <f t="shared" si="208"/>
        <v>0</v>
      </c>
      <c r="L352" s="208">
        <v>0</v>
      </c>
      <c r="M352" s="208">
        <v>0</v>
      </c>
      <c r="N352" s="118"/>
    </row>
    <row r="353" spans="1:14" x14ac:dyDescent="0.25">
      <c r="A353" s="233" t="s">
        <v>1422</v>
      </c>
      <c r="B353" s="118" t="s">
        <v>760</v>
      </c>
      <c r="C353" s="118" t="s">
        <v>936</v>
      </c>
      <c r="D353" s="119">
        <v>1</v>
      </c>
      <c r="E353" s="119">
        <v>1</v>
      </c>
      <c r="F353" s="208">
        <v>0</v>
      </c>
      <c r="G353" s="208">
        <f t="shared" si="205"/>
        <v>0</v>
      </c>
      <c r="H353" s="208">
        <f t="shared" si="206"/>
        <v>0</v>
      </c>
      <c r="I353" s="208">
        <f t="shared" si="207"/>
        <v>0</v>
      </c>
      <c r="J353" s="132"/>
      <c r="K353" s="208">
        <f t="shared" si="208"/>
        <v>0</v>
      </c>
      <c r="L353" s="208">
        <v>0</v>
      </c>
      <c r="M353" s="208">
        <v>0</v>
      </c>
      <c r="N353" s="118"/>
    </row>
    <row r="354" spans="1:14" x14ac:dyDescent="0.25">
      <c r="A354" s="233" t="s">
        <v>1423</v>
      </c>
      <c r="B354" s="118" t="s">
        <v>753</v>
      </c>
      <c r="C354" s="118" t="s">
        <v>936</v>
      </c>
      <c r="D354" s="119">
        <v>1</v>
      </c>
      <c r="E354" s="119">
        <v>1</v>
      </c>
      <c r="F354" s="208">
        <v>0</v>
      </c>
      <c r="G354" s="208">
        <f t="shared" si="205"/>
        <v>0</v>
      </c>
      <c r="H354" s="208">
        <f t="shared" si="206"/>
        <v>0</v>
      </c>
      <c r="I354" s="208">
        <f t="shared" si="207"/>
        <v>0</v>
      </c>
      <c r="J354" s="132"/>
      <c r="K354" s="208">
        <f t="shared" si="208"/>
        <v>0</v>
      </c>
      <c r="L354" s="208">
        <v>0</v>
      </c>
      <c r="M354" s="208">
        <v>0</v>
      </c>
      <c r="N354" s="118"/>
    </row>
    <row r="355" spans="1:14" x14ac:dyDescent="0.25">
      <c r="A355" s="233" t="s">
        <v>1424</v>
      </c>
      <c r="B355" s="118" t="s">
        <v>934</v>
      </c>
      <c r="C355" s="118" t="s">
        <v>936</v>
      </c>
      <c r="D355" s="119">
        <v>1</v>
      </c>
      <c r="E355" s="119">
        <v>1</v>
      </c>
      <c r="F355" s="208">
        <v>0</v>
      </c>
      <c r="G355" s="208">
        <f t="shared" si="205"/>
        <v>0</v>
      </c>
      <c r="H355" s="208">
        <f t="shared" si="206"/>
        <v>0</v>
      </c>
      <c r="I355" s="208">
        <f t="shared" si="207"/>
        <v>0</v>
      </c>
      <c r="J355" s="132"/>
      <c r="K355" s="208">
        <f t="shared" si="208"/>
        <v>0</v>
      </c>
      <c r="L355" s="208">
        <v>0</v>
      </c>
      <c r="M355" s="208">
        <v>0</v>
      </c>
      <c r="N355" s="118"/>
    </row>
    <row r="356" spans="1:14" x14ac:dyDescent="0.25">
      <c r="A356" s="233" t="s">
        <v>1425</v>
      </c>
      <c r="B356" s="118" t="s">
        <v>761</v>
      </c>
      <c r="C356" s="118" t="s">
        <v>936</v>
      </c>
      <c r="D356" s="119">
        <v>1</v>
      </c>
      <c r="E356" s="119">
        <v>1</v>
      </c>
      <c r="F356" s="208">
        <v>0</v>
      </c>
      <c r="G356" s="208">
        <f t="shared" si="205"/>
        <v>0</v>
      </c>
      <c r="H356" s="208">
        <f t="shared" si="206"/>
        <v>0</v>
      </c>
      <c r="I356" s="208">
        <f t="shared" si="207"/>
        <v>0</v>
      </c>
      <c r="J356" s="132"/>
      <c r="K356" s="208">
        <f t="shared" si="208"/>
        <v>0</v>
      </c>
      <c r="L356" s="208">
        <v>0</v>
      </c>
      <c r="M356" s="208">
        <v>0</v>
      </c>
      <c r="N356" s="118"/>
    </row>
    <row r="357" spans="1:14" x14ac:dyDescent="0.25">
      <c r="A357" s="233" t="s">
        <v>1426</v>
      </c>
      <c r="B357" s="118" t="s">
        <v>937</v>
      </c>
      <c r="C357" s="118" t="s">
        <v>936</v>
      </c>
      <c r="D357" s="119">
        <v>1</v>
      </c>
      <c r="E357" s="119">
        <v>1</v>
      </c>
      <c r="F357" s="208">
        <v>0</v>
      </c>
      <c r="G357" s="208">
        <f t="shared" si="205"/>
        <v>0</v>
      </c>
      <c r="H357" s="208">
        <f t="shared" si="206"/>
        <v>0</v>
      </c>
      <c r="I357" s="208">
        <f t="shared" si="207"/>
        <v>0</v>
      </c>
      <c r="J357" s="132"/>
      <c r="K357" s="208">
        <f t="shared" si="208"/>
        <v>0</v>
      </c>
      <c r="L357" s="208">
        <v>0</v>
      </c>
      <c r="M357" s="208">
        <v>0</v>
      </c>
      <c r="N357" s="118"/>
    </row>
    <row r="358" spans="1:14" x14ac:dyDescent="0.25">
      <c r="A358" s="233" t="s">
        <v>1427</v>
      </c>
      <c r="B358" s="118" t="s">
        <v>914</v>
      </c>
      <c r="C358" s="118" t="s">
        <v>936</v>
      </c>
      <c r="D358" s="119">
        <v>1</v>
      </c>
      <c r="E358" s="119">
        <v>1</v>
      </c>
      <c r="F358" s="208">
        <v>0</v>
      </c>
      <c r="G358" s="208">
        <f t="shared" si="205"/>
        <v>0</v>
      </c>
      <c r="H358" s="208">
        <f t="shared" si="206"/>
        <v>0</v>
      </c>
      <c r="I358" s="208">
        <f t="shared" si="207"/>
        <v>0</v>
      </c>
      <c r="J358" s="132"/>
      <c r="K358" s="208">
        <f t="shared" si="208"/>
        <v>0</v>
      </c>
      <c r="L358" s="208">
        <v>0</v>
      </c>
      <c r="M358" s="208">
        <v>0</v>
      </c>
      <c r="N358" s="118"/>
    </row>
    <row r="359" spans="1:14" x14ac:dyDescent="0.25">
      <c r="A359" s="233" t="s">
        <v>1428</v>
      </c>
      <c r="B359" s="118" t="s">
        <v>916</v>
      </c>
      <c r="C359" s="118" t="s">
        <v>936</v>
      </c>
      <c r="D359" s="119">
        <v>1</v>
      </c>
      <c r="E359" s="119">
        <v>1</v>
      </c>
      <c r="F359" s="208">
        <v>0</v>
      </c>
      <c r="G359" s="208">
        <f t="shared" si="205"/>
        <v>0</v>
      </c>
      <c r="H359" s="208">
        <f t="shared" si="206"/>
        <v>0</v>
      </c>
      <c r="I359" s="208">
        <f t="shared" si="207"/>
        <v>0</v>
      </c>
      <c r="J359" s="132"/>
      <c r="K359" s="208">
        <f t="shared" si="208"/>
        <v>0</v>
      </c>
      <c r="L359" s="208">
        <v>0</v>
      </c>
      <c r="M359" s="208">
        <v>0</v>
      </c>
      <c r="N359" s="118"/>
    </row>
    <row r="360" spans="1:14" x14ac:dyDescent="0.25">
      <c r="A360" s="233" t="s">
        <v>1429</v>
      </c>
      <c r="B360" s="118" t="s">
        <v>915</v>
      </c>
      <c r="C360" s="118" t="s">
        <v>936</v>
      </c>
      <c r="D360" s="119">
        <v>1</v>
      </c>
      <c r="E360" s="119">
        <v>1</v>
      </c>
      <c r="F360" s="208">
        <v>0</v>
      </c>
      <c r="G360" s="208">
        <f t="shared" si="205"/>
        <v>0</v>
      </c>
      <c r="H360" s="208">
        <f t="shared" si="206"/>
        <v>0</v>
      </c>
      <c r="I360" s="208">
        <f t="shared" si="207"/>
        <v>0</v>
      </c>
      <c r="J360" s="132"/>
      <c r="K360" s="208">
        <f t="shared" si="208"/>
        <v>0</v>
      </c>
      <c r="L360" s="208">
        <v>0</v>
      </c>
      <c r="M360" s="208">
        <v>0</v>
      </c>
      <c r="N360" s="118"/>
    </row>
    <row r="361" spans="1:14" s="229" customFormat="1" x14ac:dyDescent="0.25">
      <c r="A361" s="233" t="s">
        <v>1430</v>
      </c>
      <c r="B361" s="118" t="s">
        <v>917</v>
      </c>
      <c r="C361" s="118" t="s">
        <v>811</v>
      </c>
      <c r="D361" s="119">
        <v>1</v>
      </c>
      <c r="E361" s="119">
        <v>1</v>
      </c>
      <c r="F361" s="208">
        <v>0</v>
      </c>
      <c r="G361" s="208">
        <f t="shared" si="205"/>
        <v>0</v>
      </c>
      <c r="H361" s="208">
        <f t="shared" si="206"/>
        <v>0</v>
      </c>
      <c r="I361" s="208">
        <f t="shared" si="207"/>
        <v>0</v>
      </c>
      <c r="J361" s="132"/>
      <c r="K361" s="208">
        <f t="shared" si="208"/>
        <v>0</v>
      </c>
      <c r="L361" s="208">
        <v>0</v>
      </c>
      <c r="M361" s="208">
        <v>0</v>
      </c>
      <c r="N361" s="118"/>
    </row>
    <row r="362" spans="1:14" x14ac:dyDescent="0.25">
      <c r="A362" s="233" t="s">
        <v>1431</v>
      </c>
      <c r="B362" s="118" t="s">
        <v>764</v>
      </c>
      <c r="C362" s="118" t="s">
        <v>936</v>
      </c>
      <c r="D362" s="119">
        <v>1</v>
      </c>
      <c r="E362" s="119">
        <v>1</v>
      </c>
      <c r="F362" s="208">
        <v>0</v>
      </c>
      <c r="G362" s="208">
        <f t="shared" si="205"/>
        <v>0</v>
      </c>
      <c r="H362" s="208">
        <f t="shared" si="206"/>
        <v>0</v>
      </c>
      <c r="I362" s="208">
        <f t="shared" si="207"/>
        <v>0</v>
      </c>
      <c r="J362" s="132"/>
      <c r="K362" s="208">
        <f t="shared" si="208"/>
        <v>0</v>
      </c>
      <c r="L362" s="208">
        <v>0</v>
      </c>
      <c r="M362" s="208">
        <v>0</v>
      </c>
      <c r="N362" s="118"/>
    </row>
    <row r="363" spans="1:14" s="229" customFormat="1" x14ac:dyDescent="0.25">
      <c r="A363" s="233" t="s">
        <v>1432</v>
      </c>
      <c r="B363" s="118" t="s">
        <v>913</v>
      </c>
      <c r="C363" s="118" t="s">
        <v>811</v>
      </c>
      <c r="D363" s="119">
        <v>1</v>
      </c>
      <c r="E363" s="119">
        <v>1</v>
      </c>
      <c r="F363" s="208">
        <v>0</v>
      </c>
      <c r="G363" s="208">
        <f t="shared" si="205"/>
        <v>0</v>
      </c>
      <c r="H363" s="208">
        <f t="shared" si="206"/>
        <v>0</v>
      </c>
      <c r="I363" s="208">
        <f t="shared" si="207"/>
        <v>0</v>
      </c>
      <c r="J363" s="132"/>
      <c r="K363" s="208">
        <f t="shared" si="208"/>
        <v>0</v>
      </c>
      <c r="L363" s="208">
        <v>0</v>
      </c>
      <c r="M363" s="208">
        <v>0</v>
      </c>
      <c r="N363" s="118"/>
    </row>
    <row r="364" spans="1:14" s="179" customFormat="1" ht="18.75" x14ac:dyDescent="0.25">
      <c r="A364" s="239" t="s">
        <v>1433</v>
      </c>
      <c r="B364" s="240" t="str">
        <f>'# Batch Composition'!B10</f>
        <v>Radio Access Point (RAP)</v>
      </c>
      <c r="C364" s="237" t="s">
        <v>820</v>
      </c>
      <c r="D364" s="238">
        <v>1</v>
      </c>
      <c r="E364" s="124"/>
      <c r="F364" s="273"/>
      <c r="G364" s="124"/>
      <c r="H364" s="280"/>
      <c r="I364" s="124"/>
      <c r="J364" s="125"/>
      <c r="K364" s="125"/>
      <c r="L364" s="125"/>
      <c r="M364" s="125"/>
      <c r="N364" s="408"/>
    </row>
    <row r="365" spans="1:14" s="156" customFormat="1" ht="15.75" x14ac:dyDescent="0.25">
      <c r="A365" s="235" t="s">
        <v>1434</v>
      </c>
      <c r="B365" s="126" t="s">
        <v>755</v>
      </c>
      <c r="C365" s="127"/>
      <c r="D365" s="288" t="s">
        <v>893</v>
      </c>
      <c r="E365" s="128"/>
      <c r="F365" s="274"/>
      <c r="G365" s="128"/>
      <c r="H365" s="281"/>
      <c r="I365" s="128"/>
      <c r="J365" s="126"/>
      <c r="K365" s="126"/>
      <c r="L365" s="126"/>
      <c r="M365" s="126"/>
      <c r="N365" s="407"/>
    </row>
    <row r="366" spans="1:14" x14ac:dyDescent="0.25">
      <c r="A366" s="233" t="s">
        <v>1435</v>
      </c>
      <c r="B366" s="118" t="s">
        <v>522</v>
      </c>
      <c r="C366" s="118" t="s">
        <v>787</v>
      </c>
      <c r="D366" s="119">
        <v>1</v>
      </c>
      <c r="E366" s="119">
        <v>1</v>
      </c>
      <c r="F366" s="208">
        <v>0</v>
      </c>
      <c r="G366" s="208">
        <f t="shared" ref="G366:G380" si="209">F366*E366</f>
        <v>0</v>
      </c>
      <c r="H366" s="208">
        <f t="shared" ref="H366:H380" si="210">G366*$H$4</f>
        <v>0</v>
      </c>
      <c r="I366" s="208">
        <f t="shared" ref="I366:I380" si="211">G366+H366</f>
        <v>0</v>
      </c>
      <c r="J366" s="132"/>
      <c r="K366" s="208">
        <f t="shared" ref="K366:K380" si="212">L366+M366</f>
        <v>0</v>
      </c>
      <c r="L366" s="208">
        <v>0</v>
      </c>
      <c r="M366" s="208">
        <v>0</v>
      </c>
      <c r="N366" s="118"/>
    </row>
    <row r="367" spans="1:14" x14ac:dyDescent="0.25">
      <c r="A367" s="233" t="s">
        <v>1436</v>
      </c>
      <c r="B367" s="157" t="s">
        <v>933</v>
      </c>
      <c r="C367" s="118" t="s">
        <v>929</v>
      </c>
      <c r="D367" s="119">
        <v>1</v>
      </c>
      <c r="E367" s="119">
        <v>1</v>
      </c>
      <c r="F367" s="208">
        <v>0</v>
      </c>
      <c r="G367" s="208">
        <f t="shared" si="209"/>
        <v>0</v>
      </c>
      <c r="H367" s="208">
        <f t="shared" si="210"/>
        <v>0</v>
      </c>
      <c r="I367" s="208">
        <f t="shared" si="211"/>
        <v>0</v>
      </c>
      <c r="J367" s="132"/>
      <c r="K367" s="208">
        <f t="shared" si="212"/>
        <v>0</v>
      </c>
      <c r="L367" s="208">
        <v>0</v>
      </c>
      <c r="M367" s="208">
        <v>0</v>
      </c>
      <c r="N367" s="118"/>
    </row>
    <row r="368" spans="1:14" x14ac:dyDescent="0.25">
      <c r="A368" s="233" t="s">
        <v>1437</v>
      </c>
      <c r="B368" s="118" t="s">
        <v>754</v>
      </c>
      <c r="C368" s="118" t="s">
        <v>788</v>
      </c>
      <c r="D368" s="119">
        <v>1</v>
      </c>
      <c r="E368" s="119">
        <v>1</v>
      </c>
      <c r="F368" s="208">
        <v>0</v>
      </c>
      <c r="G368" s="208">
        <f t="shared" si="209"/>
        <v>0</v>
      </c>
      <c r="H368" s="208">
        <f t="shared" si="210"/>
        <v>0</v>
      </c>
      <c r="I368" s="208">
        <f t="shared" si="211"/>
        <v>0</v>
      </c>
      <c r="J368" s="132"/>
      <c r="K368" s="208">
        <f t="shared" si="212"/>
        <v>0</v>
      </c>
      <c r="L368" s="208">
        <v>0</v>
      </c>
      <c r="M368" s="208">
        <v>0</v>
      </c>
      <c r="N368" s="118"/>
    </row>
    <row r="369" spans="1:14" x14ac:dyDescent="0.25">
      <c r="A369" s="233" t="s">
        <v>1438</v>
      </c>
      <c r="B369" s="118" t="s">
        <v>758</v>
      </c>
      <c r="C369" s="118" t="s">
        <v>789</v>
      </c>
      <c r="D369" s="119">
        <v>1</v>
      </c>
      <c r="E369" s="119">
        <v>1</v>
      </c>
      <c r="F369" s="208">
        <v>0</v>
      </c>
      <c r="G369" s="208">
        <f t="shared" si="209"/>
        <v>0</v>
      </c>
      <c r="H369" s="208">
        <f t="shared" si="210"/>
        <v>0</v>
      </c>
      <c r="I369" s="208">
        <f t="shared" si="211"/>
        <v>0</v>
      </c>
      <c r="J369" s="132"/>
      <c r="K369" s="208">
        <f t="shared" si="212"/>
        <v>0</v>
      </c>
      <c r="L369" s="208">
        <v>0</v>
      </c>
      <c r="M369" s="208">
        <v>0</v>
      </c>
      <c r="N369" s="118"/>
    </row>
    <row r="370" spans="1:14" x14ac:dyDescent="0.25">
      <c r="A370" s="233" t="s">
        <v>1439</v>
      </c>
      <c r="B370" s="118" t="s">
        <v>759</v>
      </c>
      <c r="C370" s="118" t="s">
        <v>790</v>
      </c>
      <c r="D370" s="119">
        <v>1</v>
      </c>
      <c r="E370" s="119">
        <v>1</v>
      </c>
      <c r="F370" s="208">
        <v>0</v>
      </c>
      <c r="G370" s="208">
        <f t="shared" si="209"/>
        <v>0</v>
      </c>
      <c r="H370" s="208">
        <f t="shared" si="210"/>
        <v>0</v>
      </c>
      <c r="I370" s="208">
        <f t="shared" si="211"/>
        <v>0</v>
      </c>
      <c r="J370" s="132"/>
      <c r="K370" s="208">
        <f t="shared" si="212"/>
        <v>0</v>
      </c>
      <c r="L370" s="208">
        <v>0</v>
      </c>
      <c r="M370" s="208">
        <v>0</v>
      </c>
      <c r="N370" s="118"/>
    </row>
    <row r="371" spans="1:14" x14ac:dyDescent="0.25">
      <c r="A371" s="233" t="s">
        <v>1440</v>
      </c>
      <c r="B371" s="118" t="s">
        <v>818</v>
      </c>
      <c r="C371" s="118" t="s">
        <v>791</v>
      </c>
      <c r="D371" s="119">
        <v>1</v>
      </c>
      <c r="E371" s="119">
        <v>1</v>
      </c>
      <c r="F371" s="208">
        <v>0</v>
      </c>
      <c r="G371" s="208">
        <f t="shared" si="209"/>
        <v>0</v>
      </c>
      <c r="H371" s="208">
        <f t="shared" si="210"/>
        <v>0</v>
      </c>
      <c r="I371" s="208">
        <f t="shared" si="211"/>
        <v>0</v>
      </c>
      <c r="J371" s="132"/>
      <c r="K371" s="208">
        <f t="shared" si="212"/>
        <v>0</v>
      </c>
      <c r="L371" s="208">
        <v>0</v>
      </c>
      <c r="M371" s="208">
        <v>0</v>
      </c>
      <c r="N371" s="118"/>
    </row>
    <row r="372" spans="1:14" x14ac:dyDescent="0.25">
      <c r="A372" s="233" t="s">
        <v>1441</v>
      </c>
      <c r="B372" s="118" t="s">
        <v>760</v>
      </c>
      <c r="C372" s="118" t="s">
        <v>792</v>
      </c>
      <c r="D372" s="119">
        <v>1</v>
      </c>
      <c r="E372" s="119">
        <v>1</v>
      </c>
      <c r="F372" s="208">
        <v>0</v>
      </c>
      <c r="G372" s="208">
        <f t="shared" si="209"/>
        <v>0</v>
      </c>
      <c r="H372" s="208">
        <f t="shared" si="210"/>
        <v>0</v>
      </c>
      <c r="I372" s="208">
        <f t="shared" si="211"/>
        <v>0</v>
      </c>
      <c r="J372" s="132"/>
      <c r="K372" s="208">
        <f t="shared" si="212"/>
        <v>0</v>
      </c>
      <c r="L372" s="208">
        <v>0</v>
      </c>
      <c r="M372" s="208">
        <v>0</v>
      </c>
      <c r="N372" s="118"/>
    </row>
    <row r="373" spans="1:14" x14ac:dyDescent="0.25">
      <c r="A373" s="233" t="s">
        <v>1442</v>
      </c>
      <c r="B373" s="118" t="s">
        <v>753</v>
      </c>
      <c r="C373" s="118" t="s">
        <v>793</v>
      </c>
      <c r="D373" s="119">
        <v>1</v>
      </c>
      <c r="E373" s="119">
        <v>1</v>
      </c>
      <c r="F373" s="208">
        <v>0</v>
      </c>
      <c r="G373" s="208">
        <f t="shared" si="209"/>
        <v>0</v>
      </c>
      <c r="H373" s="208">
        <f t="shared" si="210"/>
        <v>0</v>
      </c>
      <c r="I373" s="208">
        <f t="shared" si="211"/>
        <v>0</v>
      </c>
      <c r="J373" s="132"/>
      <c r="K373" s="208">
        <f t="shared" si="212"/>
        <v>0</v>
      </c>
      <c r="L373" s="208">
        <v>0</v>
      </c>
      <c r="M373" s="208">
        <v>0</v>
      </c>
      <c r="N373" s="118"/>
    </row>
    <row r="374" spans="1:14" x14ac:dyDescent="0.25">
      <c r="A374" s="233" t="s">
        <v>1443</v>
      </c>
      <c r="B374" s="118" t="s">
        <v>756</v>
      </c>
      <c r="C374" s="118" t="s">
        <v>794</v>
      </c>
      <c r="D374" s="119">
        <v>1</v>
      </c>
      <c r="E374" s="119">
        <v>1</v>
      </c>
      <c r="F374" s="208">
        <v>0</v>
      </c>
      <c r="G374" s="208">
        <f t="shared" si="209"/>
        <v>0</v>
      </c>
      <c r="H374" s="208">
        <f t="shared" si="210"/>
        <v>0</v>
      </c>
      <c r="I374" s="208">
        <f t="shared" si="211"/>
        <v>0</v>
      </c>
      <c r="J374" s="132"/>
      <c r="K374" s="208">
        <f t="shared" si="212"/>
        <v>0</v>
      </c>
      <c r="L374" s="208">
        <v>0</v>
      </c>
      <c r="M374" s="208">
        <v>0</v>
      </c>
      <c r="N374" s="118"/>
    </row>
    <row r="375" spans="1:14" x14ac:dyDescent="0.25">
      <c r="A375" s="233" t="s">
        <v>1444</v>
      </c>
      <c r="B375" s="118" t="s">
        <v>761</v>
      </c>
      <c r="C375" s="118" t="s">
        <v>795</v>
      </c>
      <c r="D375" s="119">
        <v>1</v>
      </c>
      <c r="E375" s="119">
        <v>1</v>
      </c>
      <c r="F375" s="208">
        <v>0</v>
      </c>
      <c r="G375" s="208">
        <f t="shared" si="209"/>
        <v>0</v>
      </c>
      <c r="H375" s="208">
        <f t="shared" si="210"/>
        <v>0</v>
      </c>
      <c r="I375" s="208">
        <f t="shared" si="211"/>
        <v>0</v>
      </c>
      <c r="J375" s="132"/>
      <c r="K375" s="208">
        <f t="shared" si="212"/>
        <v>0</v>
      </c>
      <c r="L375" s="208">
        <v>0</v>
      </c>
      <c r="M375" s="208">
        <v>0</v>
      </c>
      <c r="N375" s="118"/>
    </row>
    <row r="376" spans="1:14" x14ac:dyDescent="0.25">
      <c r="A376" s="233" t="s">
        <v>1445</v>
      </c>
      <c r="B376" s="118" t="s">
        <v>903</v>
      </c>
      <c r="C376" s="118" t="s">
        <v>796</v>
      </c>
      <c r="D376" s="119">
        <v>1</v>
      </c>
      <c r="E376" s="119">
        <v>1</v>
      </c>
      <c r="F376" s="208">
        <v>0</v>
      </c>
      <c r="G376" s="208">
        <f t="shared" si="209"/>
        <v>0</v>
      </c>
      <c r="H376" s="208">
        <f t="shared" si="210"/>
        <v>0</v>
      </c>
      <c r="I376" s="208">
        <f t="shared" si="211"/>
        <v>0</v>
      </c>
      <c r="J376" s="132"/>
      <c r="K376" s="208">
        <f t="shared" si="212"/>
        <v>0</v>
      </c>
      <c r="L376" s="208">
        <v>0</v>
      </c>
      <c r="M376" s="208">
        <v>0</v>
      </c>
      <c r="N376" s="118"/>
    </row>
    <row r="377" spans="1:14" x14ac:dyDescent="0.25">
      <c r="A377" s="233" t="s">
        <v>1446</v>
      </c>
      <c r="B377" s="118" t="s">
        <v>762</v>
      </c>
      <c r="C377" s="118" t="s">
        <v>797</v>
      </c>
      <c r="D377" s="119">
        <v>1</v>
      </c>
      <c r="E377" s="119">
        <v>1</v>
      </c>
      <c r="F377" s="208">
        <v>0</v>
      </c>
      <c r="G377" s="208">
        <f t="shared" si="209"/>
        <v>0</v>
      </c>
      <c r="H377" s="208">
        <f t="shared" si="210"/>
        <v>0</v>
      </c>
      <c r="I377" s="208">
        <f t="shared" si="211"/>
        <v>0</v>
      </c>
      <c r="J377" s="132"/>
      <c r="K377" s="208">
        <f t="shared" si="212"/>
        <v>0</v>
      </c>
      <c r="L377" s="208">
        <v>0</v>
      </c>
      <c r="M377" s="208">
        <v>0</v>
      </c>
      <c r="N377" s="118"/>
    </row>
    <row r="378" spans="1:14" x14ac:dyDescent="0.25">
      <c r="A378" s="233" t="s">
        <v>1447</v>
      </c>
      <c r="B378" s="118" t="s">
        <v>763</v>
      </c>
      <c r="C378" s="118" t="s">
        <v>798</v>
      </c>
      <c r="D378" s="119">
        <v>1</v>
      </c>
      <c r="E378" s="119">
        <v>1</v>
      </c>
      <c r="F378" s="208">
        <v>0</v>
      </c>
      <c r="G378" s="208">
        <f t="shared" si="209"/>
        <v>0</v>
      </c>
      <c r="H378" s="208">
        <f t="shared" si="210"/>
        <v>0</v>
      </c>
      <c r="I378" s="208">
        <f t="shared" si="211"/>
        <v>0</v>
      </c>
      <c r="J378" s="132"/>
      <c r="K378" s="208">
        <f t="shared" si="212"/>
        <v>0</v>
      </c>
      <c r="L378" s="208">
        <v>0</v>
      </c>
      <c r="M378" s="208">
        <v>0</v>
      </c>
      <c r="N378" s="118"/>
    </row>
    <row r="379" spans="1:14" x14ac:dyDescent="0.25">
      <c r="A379" s="233" t="s">
        <v>1448</v>
      </c>
      <c r="B379" s="118" t="s">
        <v>764</v>
      </c>
      <c r="C379" s="118" t="s">
        <v>798</v>
      </c>
      <c r="D379" s="119">
        <v>1</v>
      </c>
      <c r="E379" s="119">
        <v>1</v>
      </c>
      <c r="F379" s="208">
        <v>0</v>
      </c>
      <c r="G379" s="208">
        <f t="shared" si="209"/>
        <v>0</v>
      </c>
      <c r="H379" s="208">
        <f t="shared" si="210"/>
        <v>0</v>
      </c>
      <c r="I379" s="208">
        <f t="shared" si="211"/>
        <v>0</v>
      </c>
      <c r="J379" s="132"/>
      <c r="K379" s="208">
        <f t="shared" si="212"/>
        <v>0</v>
      </c>
      <c r="L379" s="208">
        <v>0</v>
      </c>
      <c r="M379" s="208">
        <v>0</v>
      </c>
      <c r="N379" s="118"/>
    </row>
    <row r="380" spans="1:14" s="229" customFormat="1" x14ac:dyDescent="0.25">
      <c r="A380" s="233" t="s">
        <v>1449</v>
      </c>
      <c r="B380" s="118" t="s">
        <v>838</v>
      </c>
      <c r="C380" s="118" t="s">
        <v>811</v>
      </c>
      <c r="D380" s="119">
        <v>1</v>
      </c>
      <c r="E380" s="119">
        <v>1</v>
      </c>
      <c r="F380" s="208">
        <v>0</v>
      </c>
      <c r="G380" s="208">
        <f t="shared" si="209"/>
        <v>0</v>
      </c>
      <c r="H380" s="208">
        <f t="shared" si="210"/>
        <v>0</v>
      </c>
      <c r="I380" s="208">
        <f t="shared" si="211"/>
        <v>0</v>
      </c>
      <c r="J380" s="132"/>
      <c r="K380" s="208">
        <f t="shared" si="212"/>
        <v>0</v>
      </c>
      <c r="L380" s="208">
        <v>0</v>
      </c>
      <c r="M380" s="208">
        <v>0</v>
      </c>
      <c r="N380" s="118"/>
    </row>
    <row r="381" spans="1:14" s="156" customFormat="1" ht="15.75" x14ac:dyDescent="0.25">
      <c r="A381" s="235" t="s">
        <v>1450</v>
      </c>
      <c r="B381" s="126" t="s">
        <v>519</v>
      </c>
      <c r="C381" s="127"/>
      <c r="D381" s="288" t="s">
        <v>893</v>
      </c>
      <c r="E381" s="128"/>
      <c r="F381" s="274"/>
      <c r="G381" s="128"/>
      <c r="H381" s="281"/>
      <c r="I381" s="128"/>
      <c r="J381" s="126"/>
      <c r="K381" s="126"/>
      <c r="L381" s="126"/>
      <c r="M381" s="126"/>
      <c r="N381" s="407"/>
    </row>
    <row r="382" spans="1:14" x14ac:dyDescent="0.25">
      <c r="A382" s="233" t="s">
        <v>1509</v>
      </c>
      <c r="B382" s="129" t="s">
        <v>830</v>
      </c>
      <c r="C382" s="129" t="s">
        <v>807</v>
      </c>
      <c r="D382" s="119">
        <v>2</v>
      </c>
      <c r="E382" s="119">
        <v>2</v>
      </c>
      <c r="F382" s="208">
        <v>0</v>
      </c>
      <c r="G382" s="208">
        <f t="shared" ref="G382:G386" si="213">F382*E382</f>
        <v>0</v>
      </c>
      <c r="H382" s="208">
        <f t="shared" ref="H382:H386" si="214">G382*$H$4</f>
        <v>0</v>
      </c>
      <c r="I382" s="208">
        <f t="shared" ref="I382:I386" si="215">G382+H382</f>
        <v>0</v>
      </c>
      <c r="J382" s="132"/>
      <c r="K382" s="208">
        <f t="shared" ref="K382:K386" si="216">L382+M382</f>
        <v>0</v>
      </c>
      <c r="L382" s="208">
        <v>0</v>
      </c>
      <c r="M382" s="208">
        <v>0</v>
      </c>
      <c r="N382" s="118"/>
    </row>
    <row r="383" spans="1:14" x14ac:dyDescent="0.25">
      <c r="A383" s="233" t="s">
        <v>1451</v>
      </c>
      <c r="B383" s="129" t="s">
        <v>832</v>
      </c>
      <c r="C383" s="129" t="s">
        <v>808</v>
      </c>
      <c r="D383" s="119">
        <v>1</v>
      </c>
      <c r="E383" s="119">
        <v>1</v>
      </c>
      <c r="F383" s="208">
        <v>0</v>
      </c>
      <c r="G383" s="208">
        <f t="shared" si="213"/>
        <v>0</v>
      </c>
      <c r="H383" s="208">
        <f t="shared" si="214"/>
        <v>0</v>
      </c>
      <c r="I383" s="208">
        <f t="shared" si="215"/>
        <v>0</v>
      </c>
      <c r="J383" s="132"/>
      <c r="K383" s="208">
        <f t="shared" si="216"/>
        <v>0</v>
      </c>
      <c r="L383" s="208">
        <v>0</v>
      </c>
      <c r="M383" s="208">
        <v>0</v>
      </c>
      <c r="N383" s="118"/>
    </row>
    <row r="384" spans="1:14" x14ac:dyDescent="0.25">
      <c r="A384" s="233" t="s">
        <v>1452</v>
      </c>
      <c r="B384" s="129" t="s">
        <v>833</v>
      </c>
      <c r="C384" s="129" t="s">
        <v>804</v>
      </c>
      <c r="D384" s="119">
        <v>1</v>
      </c>
      <c r="E384" s="119">
        <v>1</v>
      </c>
      <c r="F384" s="208">
        <v>0</v>
      </c>
      <c r="G384" s="208">
        <f t="shared" si="213"/>
        <v>0</v>
      </c>
      <c r="H384" s="208">
        <f t="shared" si="214"/>
        <v>0</v>
      </c>
      <c r="I384" s="208">
        <f t="shared" si="215"/>
        <v>0</v>
      </c>
      <c r="J384" s="132"/>
      <c r="K384" s="208">
        <f t="shared" si="216"/>
        <v>0</v>
      </c>
      <c r="L384" s="208">
        <v>0</v>
      </c>
      <c r="M384" s="208">
        <v>0</v>
      </c>
      <c r="N384" s="118"/>
    </row>
    <row r="385" spans="1:14" x14ac:dyDescent="0.25">
      <c r="A385" s="233" t="s">
        <v>1510</v>
      </c>
      <c r="B385" s="151" t="s">
        <v>834</v>
      </c>
      <c r="C385" s="129" t="s">
        <v>804</v>
      </c>
      <c r="D385" s="119">
        <v>2</v>
      </c>
      <c r="E385" s="119">
        <v>2</v>
      </c>
      <c r="F385" s="208">
        <v>0</v>
      </c>
      <c r="G385" s="208">
        <f t="shared" si="213"/>
        <v>0</v>
      </c>
      <c r="H385" s="208">
        <f t="shared" si="214"/>
        <v>0</v>
      </c>
      <c r="I385" s="208">
        <f t="shared" si="215"/>
        <v>0</v>
      </c>
      <c r="J385" s="132"/>
      <c r="K385" s="208">
        <f t="shared" si="216"/>
        <v>0</v>
      </c>
      <c r="L385" s="208">
        <v>0</v>
      </c>
      <c r="M385" s="208">
        <v>0</v>
      </c>
      <c r="N385" s="118"/>
    </row>
    <row r="386" spans="1:14" x14ac:dyDescent="0.25">
      <c r="A386" s="233" t="s">
        <v>1511</v>
      </c>
      <c r="B386" s="129" t="s">
        <v>905</v>
      </c>
      <c r="C386" s="129" t="s">
        <v>804</v>
      </c>
      <c r="D386" s="119" t="s">
        <v>906</v>
      </c>
      <c r="E386" s="119">
        <v>1</v>
      </c>
      <c r="F386" s="208">
        <v>0</v>
      </c>
      <c r="G386" s="208">
        <f t="shared" si="213"/>
        <v>0</v>
      </c>
      <c r="H386" s="208">
        <f t="shared" si="214"/>
        <v>0</v>
      </c>
      <c r="I386" s="208">
        <f t="shared" si="215"/>
        <v>0</v>
      </c>
      <c r="J386" s="132"/>
      <c r="K386" s="208">
        <f t="shared" si="216"/>
        <v>0</v>
      </c>
      <c r="L386" s="208">
        <v>0</v>
      </c>
      <c r="M386" s="208">
        <v>0</v>
      </c>
      <c r="N386" s="118"/>
    </row>
    <row r="387" spans="1:14" s="156" customFormat="1" ht="15.75" x14ac:dyDescent="0.25">
      <c r="A387" s="235" t="s">
        <v>1453</v>
      </c>
      <c r="B387" s="126" t="s">
        <v>839</v>
      </c>
      <c r="C387" s="126"/>
      <c r="D387" s="288" t="s">
        <v>893</v>
      </c>
      <c r="E387" s="128"/>
      <c r="F387" s="274"/>
      <c r="G387" s="128"/>
      <c r="H387" s="281"/>
      <c r="I387" s="128"/>
      <c r="J387" s="126"/>
      <c r="K387" s="126"/>
      <c r="L387" s="126"/>
      <c r="M387" s="126"/>
      <c r="N387" s="407"/>
    </row>
    <row r="388" spans="1:14" x14ac:dyDescent="0.25">
      <c r="A388" s="233" t="s">
        <v>1454</v>
      </c>
      <c r="B388" s="129" t="s">
        <v>521</v>
      </c>
      <c r="C388" s="129" t="s">
        <v>786</v>
      </c>
      <c r="D388" s="130">
        <v>1</v>
      </c>
      <c r="E388" s="119">
        <v>1</v>
      </c>
      <c r="F388" s="208">
        <v>0</v>
      </c>
      <c r="G388" s="208">
        <f t="shared" ref="G388" si="217">F388*E388</f>
        <v>0</v>
      </c>
      <c r="H388" s="208">
        <f t="shared" ref="H388" si="218">G388*$H$4</f>
        <v>0</v>
      </c>
      <c r="I388" s="208">
        <f t="shared" ref="I388" si="219">G388+H388</f>
        <v>0</v>
      </c>
      <c r="J388" s="132"/>
      <c r="K388" s="208">
        <f t="shared" ref="K388" si="220">L388+M388</f>
        <v>0</v>
      </c>
      <c r="L388" s="208">
        <v>0</v>
      </c>
      <c r="M388" s="208">
        <v>0</v>
      </c>
      <c r="N388" s="118"/>
    </row>
    <row r="389" spans="1:14" s="156" customFormat="1" ht="15.75" x14ac:dyDescent="0.25">
      <c r="A389" s="235" t="s">
        <v>1455</v>
      </c>
      <c r="B389" s="126" t="s">
        <v>896</v>
      </c>
      <c r="C389" s="126"/>
      <c r="D389" s="288" t="s">
        <v>893</v>
      </c>
      <c r="E389" s="128"/>
      <c r="F389" s="274"/>
      <c r="G389" s="128"/>
      <c r="H389" s="281"/>
      <c r="I389" s="128"/>
      <c r="J389" s="126"/>
      <c r="K389" s="126"/>
      <c r="L389" s="126"/>
      <c r="M389" s="126"/>
      <c r="N389" s="407"/>
    </row>
    <row r="390" spans="1:14" x14ac:dyDescent="0.25">
      <c r="A390" s="233" t="s">
        <v>1456</v>
      </c>
      <c r="B390" s="129" t="s">
        <v>776</v>
      </c>
      <c r="C390" s="129" t="s">
        <v>821</v>
      </c>
      <c r="D390" s="130">
        <v>1</v>
      </c>
      <c r="E390" s="119">
        <v>1</v>
      </c>
      <c r="F390" s="208">
        <v>0</v>
      </c>
      <c r="G390" s="208">
        <f t="shared" ref="G390:G396" si="221">F390*E390</f>
        <v>0</v>
      </c>
      <c r="H390" s="208">
        <f t="shared" ref="H390:H417" si="222">G390*$H$4</f>
        <v>0</v>
      </c>
      <c r="I390" s="208">
        <f t="shared" ref="I390:I396" si="223">G390+H390</f>
        <v>0</v>
      </c>
      <c r="J390" s="132"/>
      <c r="K390" s="208">
        <f t="shared" ref="K390:K396" si="224">L390+M390</f>
        <v>0</v>
      </c>
      <c r="L390" s="208">
        <v>0</v>
      </c>
      <c r="M390" s="208">
        <v>0</v>
      </c>
      <c r="N390" s="118"/>
    </row>
    <row r="391" spans="1:14" x14ac:dyDescent="0.25">
      <c r="A391" s="233" t="s">
        <v>1457</v>
      </c>
      <c r="B391" s="129" t="s">
        <v>899</v>
      </c>
      <c r="C391" s="129" t="s">
        <v>897</v>
      </c>
      <c r="D391" s="130">
        <v>1</v>
      </c>
      <c r="E391" s="119">
        <v>1</v>
      </c>
      <c r="F391" s="208">
        <v>0</v>
      </c>
      <c r="G391" s="208">
        <f t="shared" si="221"/>
        <v>0</v>
      </c>
      <c r="H391" s="208">
        <f t="shared" si="222"/>
        <v>0</v>
      </c>
      <c r="I391" s="208">
        <f t="shared" si="223"/>
        <v>0</v>
      </c>
      <c r="J391" s="132"/>
      <c r="K391" s="208">
        <f t="shared" si="224"/>
        <v>0</v>
      </c>
      <c r="L391" s="208">
        <v>0</v>
      </c>
      <c r="M391" s="208">
        <v>0</v>
      </c>
      <c r="N391" s="118"/>
    </row>
    <row r="392" spans="1:14" x14ac:dyDescent="0.25">
      <c r="A392" s="233" t="s">
        <v>1458</v>
      </c>
      <c r="B392" s="129" t="s">
        <v>900</v>
      </c>
      <c r="C392" s="129" t="s">
        <v>897</v>
      </c>
      <c r="D392" s="130">
        <v>1</v>
      </c>
      <c r="E392" s="119">
        <v>1</v>
      </c>
      <c r="F392" s="208">
        <v>0</v>
      </c>
      <c r="G392" s="208">
        <f t="shared" si="221"/>
        <v>0</v>
      </c>
      <c r="H392" s="208">
        <f t="shared" si="222"/>
        <v>0</v>
      </c>
      <c r="I392" s="208">
        <f t="shared" si="223"/>
        <v>0</v>
      </c>
      <c r="J392" s="132"/>
      <c r="K392" s="208">
        <f t="shared" si="224"/>
        <v>0</v>
      </c>
      <c r="L392" s="208">
        <v>0</v>
      </c>
      <c r="M392" s="208">
        <v>0</v>
      </c>
      <c r="N392" s="118"/>
    </row>
    <row r="393" spans="1:14" x14ac:dyDescent="0.25">
      <c r="A393" s="233" t="s">
        <v>1512</v>
      </c>
      <c r="B393" s="129" t="s">
        <v>898</v>
      </c>
      <c r="C393" s="129" t="s">
        <v>804</v>
      </c>
      <c r="D393" s="119">
        <v>4</v>
      </c>
      <c r="E393" s="119">
        <v>4</v>
      </c>
      <c r="F393" s="208">
        <v>0</v>
      </c>
      <c r="G393" s="208">
        <f t="shared" si="221"/>
        <v>0</v>
      </c>
      <c r="H393" s="208">
        <f t="shared" si="222"/>
        <v>0</v>
      </c>
      <c r="I393" s="208">
        <f t="shared" si="223"/>
        <v>0</v>
      </c>
      <c r="J393" s="132"/>
      <c r="K393" s="208">
        <f t="shared" si="224"/>
        <v>0</v>
      </c>
      <c r="L393" s="208">
        <v>0</v>
      </c>
      <c r="M393" s="208">
        <v>0</v>
      </c>
      <c r="N393" s="118"/>
    </row>
    <row r="394" spans="1:14" x14ac:dyDescent="0.25">
      <c r="A394" s="233" t="s">
        <v>1459</v>
      </c>
      <c r="B394" s="129" t="s">
        <v>835</v>
      </c>
      <c r="C394" s="129" t="s">
        <v>804</v>
      </c>
      <c r="D394" s="119">
        <v>1</v>
      </c>
      <c r="E394" s="119">
        <v>1</v>
      </c>
      <c r="F394" s="208">
        <v>0</v>
      </c>
      <c r="G394" s="208">
        <f t="shared" si="221"/>
        <v>0</v>
      </c>
      <c r="H394" s="208">
        <f t="shared" si="222"/>
        <v>0</v>
      </c>
      <c r="I394" s="208">
        <f t="shared" si="223"/>
        <v>0</v>
      </c>
      <c r="J394" s="132"/>
      <c r="K394" s="208">
        <f t="shared" si="224"/>
        <v>0</v>
      </c>
      <c r="L394" s="208">
        <v>0</v>
      </c>
      <c r="M394" s="208">
        <v>0</v>
      </c>
      <c r="N394" s="118"/>
    </row>
    <row r="395" spans="1:14" x14ac:dyDescent="0.25">
      <c r="A395" s="233" t="s">
        <v>1460</v>
      </c>
      <c r="B395" s="129" t="s">
        <v>940</v>
      </c>
      <c r="C395" s="129" t="s">
        <v>804</v>
      </c>
      <c r="D395" s="119" t="s">
        <v>906</v>
      </c>
      <c r="E395" s="119">
        <v>2</v>
      </c>
      <c r="F395" s="208">
        <v>0</v>
      </c>
      <c r="G395" s="208">
        <f t="shared" si="221"/>
        <v>0</v>
      </c>
      <c r="H395" s="208">
        <f t="shared" si="222"/>
        <v>0</v>
      </c>
      <c r="I395" s="208">
        <f t="shared" si="223"/>
        <v>0</v>
      </c>
      <c r="J395" s="132"/>
      <c r="K395" s="208">
        <f t="shared" si="224"/>
        <v>0</v>
      </c>
      <c r="L395" s="208">
        <v>0</v>
      </c>
      <c r="M395" s="208">
        <v>0</v>
      </c>
      <c r="N395" s="118"/>
    </row>
    <row r="396" spans="1:14" x14ac:dyDescent="0.25">
      <c r="A396" s="233" t="s">
        <v>1461</v>
      </c>
      <c r="B396" s="129" t="s">
        <v>941</v>
      </c>
      <c r="C396" s="129" t="s">
        <v>804</v>
      </c>
      <c r="D396" s="119">
        <v>1</v>
      </c>
      <c r="E396" s="119">
        <v>2</v>
      </c>
      <c r="F396" s="208">
        <v>0</v>
      </c>
      <c r="G396" s="208">
        <f t="shared" si="221"/>
        <v>0</v>
      </c>
      <c r="H396" s="208">
        <f t="shared" si="222"/>
        <v>0</v>
      </c>
      <c r="I396" s="208">
        <f t="shared" si="223"/>
        <v>0</v>
      </c>
      <c r="J396" s="132"/>
      <c r="K396" s="208">
        <f t="shared" si="224"/>
        <v>0</v>
      </c>
      <c r="L396" s="208">
        <v>0</v>
      </c>
      <c r="M396" s="208">
        <v>0</v>
      </c>
      <c r="N396" s="118"/>
    </row>
    <row r="397" spans="1:14" s="156" customFormat="1" ht="15.75" x14ac:dyDescent="0.25">
      <c r="A397" s="235" t="s">
        <v>1462</v>
      </c>
      <c r="B397" s="126" t="s">
        <v>503</v>
      </c>
      <c r="C397" s="127"/>
      <c r="D397" s="288" t="s">
        <v>893</v>
      </c>
      <c r="E397" s="128"/>
      <c r="F397" s="274"/>
      <c r="G397" s="128"/>
      <c r="H397" s="281"/>
      <c r="I397" s="128"/>
      <c r="J397" s="126"/>
      <c r="K397" s="126"/>
      <c r="L397" s="126"/>
      <c r="M397" s="126"/>
      <c r="N397" s="407"/>
    </row>
    <row r="398" spans="1:14" x14ac:dyDescent="0.25">
      <c r="A398" s="233" t="s">
        <v>1463</v>
      </c>
      <c r="B398" s="129" t="s">
        <v>504</v>
      </c>
      <c r="C398" s="129" t="s">
        <v>802</v>
      </c>
      <c r="D398" s="119">
        <v>1</v>
      </c>
      <c r="E398" s="119">
        <v>1</v>
      </c>
      <c r="F398" s="208">
        <v>0</v>
      </c>
      <c r="G398" s="208">
        <f t="shared" ref="G398:G400" si="225">F398*E398</f>
        <v>0</v>
      </c>
      <c r="H398" s="208">
        <f t="shared" si="222"/>
        <v>0</v>
      </c>
      <c r="I398" s="208">
        <f t="shared" ref="I398:I400" si="226">G398+H398</f>
        <v>0</v>
      </c>
      <c r="J398" s="132"/>
      <c r="K398" s="208">
        <f t="shared" ref="K398:K400" si="227">L398+M398</f>
        <v>0</v>
      </c>
      <c r="L398" s="208">
        <v>0</v>
      </c>
      <c r="M398" s="208">
        <v>0</v>
      </c>
      <c r="N398" s="118"/>
    </row>
    <row r="399" spans="1:14" x14ac:dyDescent="0.25">
      <c r="A399" s="233" t="s">
        <v>1464</v>
      </c>
      <c r="B399" s="129" t="s">
        <v>505</v>
      </c>
      <c r="C399" s="129" t="s">
        <v>802</v>
      </c>
      <c r="D399" s="119">
        <v>1</v>
      </c>
      <c r="E399" s="119">
        <v>1</v>
      </c>
      <c r="F399" s="208">
        <v>0</v>
      </c>
      <c r="G399" s="208">
        <f t="shared" si="225"/>
        <v>0</v>
      </c>
      <c r="H399" s="208">
        <f t="shared" si="222"/>
        <v>0</v>
      </c>
      <c r="I399" s="208">
        <f t="shared" si="226"/>
        <v>0</v>
      </c>
      <c r="J399" s="132"/>
      <c r="K399" s="208">
        <f t="shared" si="227"/>
        <v>0</v>
      </c>
      <c r="L399" s="208">
        <v>0</v>
      </c>
      <c r="M399" s="208">
        <v>0</v>
      </c>
      <c r="N399" s="118"/>
    </row>
    <row r="400" spans="1:14" x14ac:dyDescent="0.25">
      <c r="A400" s="233" t="s">
        <v>1465</v>
      </c>
      <c r="B400" s="129" t="s">
        <v>506</v>
      </c>
      <c r="C400" s="129" t="s">
        <v>802</v>
      </c>
      <c r="D400" s="119">
        <v>1</v>
      </c>
      <c r="E400" s="119">
        <v>1</v>
      </c>
      <c r="F400" s="208">
        <v>0</v>
      </c>
      <c r="G400" s="208">
        <f t="shared" si="225"/>
        <v>0</v>
      </c>
      <c r="H400" s="208">
        <f t="shared" si="222"/>
        <v>0</v>
      </c>
      <c r="I400" s="208">
        <f t="shared" si="226"/>
        <v>0</v>
      </c>
      <c r="J400" s="132"/>
      <c r="K400" s="208">
        <f t="shared" si="227"/>
        <v>0</v>
      </c>
      <c r="L400" s="208">
        <v>0</v>
      </c>
      <c r="M400" s="208">
        <v>0</v>
      </c>
      <c r="N400" s="118"/>
    </row>
    <row r="401" spans="1:14" s="156" customFormat="1" ht="15.75" x14ac:dyDescent="0.25">
      <c r="A401" s="235" t="s">
        <v>1466</v>
      </c>
      <c r="B401" s="126" t="s">
        <v>508</v>
      </c>
      <c r="C401" s="131"/>
      <c r="D401" s="288" t="s">
        <v>893</v>
      </c>
      <c r="E401" s="128"/>
      <c r="F401" s="274"/>
      <c r="G401" s="128"/>
      <c r="H401" s="281"/>
      <c r="I401" s="128"/>
      <c r="J401" s="126"/>
      <c r="K401" s="126"/>
      <c r="L401" s="126"/>
      <c r="M401" s="126"/>
      <c r="N401" s="407"/>
    </row>
    <row r="402" spans="1:14" x14ac:dyDescent="0.25">
      <c r="A402" s="233" t="s">
        <v>1467</v>
      </c>
      <c r="B402" s="129" t="s">
        <v>509</v>
      </c>
      <c r="C402" s="129" t="s">
        <v>802</v>
      </c>
      <c r="D402" s="119">
        <v>1</v>
      </c>
      <c r="E402" s="119">
        <v>1</v>
      </c>
      <c r="F402" s="208">
        <v>0</v>
      </c>
      <c r="G402" s="208">
        <f t="shared" ref="G402:G403" si="228">F402*E402</f>
        <v>0</v>
      </c>
      <c r="H402" s="208">
        <f t="shared" si="222"/>
        <v>0</v>
      </c>
      <c r="I402" s="208">
        <f t="shared" ref="I402:I403" si="229">G402+H402</f>
        <v>0</v>
      </c>
      <c r="J402" s="132"/>
      <c r="K402" s="208">
        <f t="shared" ref="K402:K403" si="230">L402+M402</f>
        <v>0</v>
      </c>
      <c r="L402" s="208">
        <v>0</v>
      </c>
      <c r="M402" s="208">
        <v>0</v>
      </c>
      <c r="N402" s="118"/>
    </row>
    <row r="403" spans="1:14" x14ac:dyDescent="0.25">
      <c r="A403" s="233" t="s">
        <v>1468</v>
      </c>
      <c r="B403" s="129" t="s">
        <v>510</v>
      </c>
      <c r="C403" s="129" t="s">
        <v>802</v>
      </c>
      <c r="D403" s="119">
        <v>1</v>
      </c>
      <c r="E403" s="119">
        <v>1</v>
      </c>
      <c r="F403" s="208">
        <v>0</v>
      </c>
      <c r="G403" s="208">
        <f t="shared" si="228"/>
        <v>0</v>
      </c>
      <c r="H403" s="208">
        <f t="shared" si="222"/>
        <v>0</v>
      </c>
      <c r="I403" s="208">
        <f t="shared" si="229"/>
        <v>0</v>
      </c>
      <c r="J403" s="132"/>
      <c r="K403" s="208">
        <f t="shared" si="230"/>
        <v>0</v>
      </c>
      <c r="L403" s="208">
        <v>0</v>
      </c>
      <c r="M403" s="208">
        <v>0</v>
      </c>
      <c r="N403" s="118"/>
    </row>
    <row r="404" spans="1:14" s="156" customFormat="1" ht="15.75" x14ac:dyDescent="0.25">
      <c r="A404" s="235" t="s">
        <v>1469</v>
      </c>
      <c r="B404" s="126" t="s">
        <v>512</v>
      </c>
      <c r="C404" s="127"/>
      <c r="D404" s="288" t="s">
        <v>893</v>
      </c>
      <c r="E404" s="128"/>
      <c r="F404" s="274"/>
      <c r="G404" s="128"/>
      <c r="H404" s="281"/>
      <c r="I404" s="128"/>
      <c r="J404" s="126"/>
      <c r="K404" s="126"/>
      <c r="L404" s="126"/>
      <c r="M404" s="126"/>
      <c r="N404" s="407"/>
    </row>
    <row r="405" spans="1:14" x14ac:dyDescent="0.25">
      <c r="A405" s="233" t="s">
        <v>1470</v>
      </c>
      <c r="B405" s="129" t="s">
        <v>513</v>
      </c>
      <c r="C405" s="129" t="s">
        <v>802</v>
      </c>
      <c r="D405" s="119">
        <v>1</v>
      </c>
      <c r="E405" s="119">
        <v>1</v>
      </c>
      <c r="F405" s="208">
        <v>0</v>
      </c>
      <c r="G405" s="208">
        <f t="shared" ref="G405:G407" si="231">F405*E405</f>
        <v>0</v>
      </c>
      <c r="H405" s="208">
        <f t="shared" si="222"/>
        <v>0</v>
      </c>
      <c r="I405" s="208">
        <f t="shared" ref="I405:I407" si="232">G405+H405</f>
        <v>0</v>
      </c>
      <c r="J405" s="132"/>
      <c r="K405" s="208">
        <f t="shared" ref="K405:K407" si="233">L405+M405</f>
        <v>0</v>
      </c>
      <c r="L405" s="208">
        <v>0</v>
      </c>
      <c r="M405" s="208">
        <v>0</v>
      </c>
      <c r="N405" s="118"/>
    </row>
    <row r="406" spans="1:14" x14ac:dyDescent="0.25">
      <c r="A406" s="233" t="s">
        <v>1471</v>
      </c>
      <c r="B406" s="129" t="s">
        <v>514</v>
      </c>
      <c r="C406" s="129" t="s">
        <v>802</v>
      </c>
      <c r="D406" s="119">
        <v>1</v>
      </c>
      <c r="E406" s="119">
        <v>1</v>
      </c>
      <c r="F406" s="208">
        <v>0</v>
      </c>
      <c r="G406" s="208">
        <f t="shared" si="231"/>
        <v>0</v>
      </c>
      <c r="H406" s="208">
        <f t="shared" si="222"/>
        <v>0</v>
      </c>
      <c r="I406" s="208">
        <f t="shared" si="232"/>
        <v>0</v>
      </c>
      <c r="J406" s="132"/>
      <c r="K406" s="208">
        <f t="shared" si="233"/>
        <v>0</v>
      </c>
      <c r="L406" s="208">
        <v>0</v>
      </c>
      <c r="M406" s="208">
        <v>0</v>
      </c>
      <c r="N406" s="118"/>
    </row>
    <row r="407" spans="1:14" x14ac:dyDescent="0.25">
      <c r="A407" s="233" t="s">
        <v>1472</v>
      </c>
      <c r="B407" s="129" t="s">
        <v>515</v>
      </c>
      <c r="C407" s="129" t="s">
        <v>802</v>
      </c>
      <c r="D407" s="119">
        <v>1</v>
      </c>
      <c r="E407" s="119">
        <v>1</v>
      </c>
      <c r="F407" s="208">
        <v>0</v>
      </c>
      <c r="G407" s="208">
        <f t="shared" si="231"/>
        <v>0</v>
      </c>
      <c r="H407" s="208">
        <f t="shared" si="222"/>
        <v>0</v>
      </c>
      <c r="I407" s="208">
        <f t="shared" si="232"/>
        <v>0</v>
      </c>
      <c r="J407" s="132"/>
      <c r="K407" s="208">
        <f t="shared" si="233"/>
        <v>0</v>
      </c>
      <c r="L407" s="208">
        <v>0</v>
      </c>
      <c r="M407" s="208">
        <v>0</v>
      </c>
      <c r="N407" s="118"/>
    </row>
    <row r="408" spans="1:14" s="156" customFormat="1" ht="15.75" x14ac:dyDescent="0.25">
      <c r="A408" s="235" t="s">
        <v>1930</v>
      </c>
      <c r="B408" s="126" t="s">
        <v>517</v>
      </c>
      <c r="C408" s="127"/>
      <c r="D408" s="288" t="s">
        <v>893</v>
      </c>
      <c r="E408" s="128"/>
      <c r="F408" s="274"/>
      <c r="G408" s="128"/>
      <c r="H408" s="281"/>
      <c r="I408" s="128"/>
      <c r="J408" s="126"/>
      <c r="K408" s="126"/>
      <c r="L408" s="126"/>
      <c r="M408" s="126"/>
      <c r="N408" s="407"/>
    </row>
    <row r="409" spans="1:14" x14ac:dyDescent="0.25">
      <c r="A409" s="233" t="s">
        <v>1931</v>
      </c>
      <c r="B409" s="129" t="s">
        <v>769</v>
      </c>
      <c r="C409" s="129" t="s">
        <v>802</v>
      </c>
      <c r="D409" s="119">
        <v>1</v>
      </c>
      <c r="E409" s="119">
        <v>1</v>
      </c>
      <c r="F409" s="208">
        <v>0</v>
      </c>
      <c r="G409" s="208">
        <f t="shared" ref="G409:G410" si="234">F409*E409</f>
        <v>0</v>
      </c>
      <c r="H409" s="208">
        <f t="shared" si="222"/>
        <v>0</v>
      </c>
      <c r="I409" s="208">
        <f t="shared" ref="I409:I410" si="235">G409+H409</f>
        <v>0</v>
      </c>
      <c r="J409" s="132"/>
      <c r="K409" s="208">
        <f t="shared" ref="K409:K410" si="236">L409+M409</f>
        <v>0</v>
      </c>
      <c r="L409" s="208">
        <v>0</v>
      </c>
      <c r="M409" s="208">
        <v>0</v>
      </c>
      <c r="N409" s="118"/>
    </row>
    <row r="410" spans="1:14" x14ac:dyDescent="0.25">
      <c r="A410" s="233" t="s">
        <v>1932</v>
      </c>
      <c r="B410" s="129" t="s">
        <v>768</v>
      </c>
      <c r="C410" s="129" t="s">
        <v>802</v>
      </c>
      <c r="D410" s="119">
        <v>1</v>
      </c>
      <c r="E410" s="119">
        <v>1</v>
      </c>
      <c r="F410" s="208">
        <v>0</v>
      </c>
      <c r="G410" s="208">
        <f t="shared" si="234"/>
        <v>0</v>
      </c>
      <c r="H410" s="208">
        <f t="shared" si="222"/>
        <v>0</v>
      </c>
      <c r="I410" s="208">
        <f t="shared" si="235"/>
        <v>0</v>
      </c>
      <c r="J410" s="132"/>
      <c r="K410" s="208">
        <f t="shared" si="236"/>
        <v>0</v>
      </c>
      <c r="L410" s="208">
        <v>0</v>
      </c>
      <c r="M410" s="208">
        <v>0</v>
      </c>
      <c r="N410" s="118"/>
    </row>
    <row r="411" spans="1:14" s="156" customFormat="1" ht="15.75" x14ac:dyDescent="0.25">
      <c r="A411" s="235" t="s">
        <v>1473</v>
      </c>
      <c r="B411" s="126" t="s">
        <v>518</v>
      </c>
      <c r="C411" s="127"/>
      <c r="D411" s="288" t="s">
        <v>893</v>
      </c>
      <c r="E411" s="128"/>
      <c r="F411" s="274"/>
      <c r="G411" s="128"/>
      <c r="H411" s="281"/>
      <c r="I411" s="128"/>
      <c r="J411" s="126"/>
      <c r="K411" s="126"/>
      <c r="L411" s="126"/>
      <c r="M411" s="126"/>
      <c r="N411" s="407"/>
    </row>
    <row r="412" spans="1:14" x14ac:dyDescent="0.25">
      <c r="A412" s="233" t="s">
        <v>1474</v>
      </c>
      <c r="B412" s="129" t="s">
        <v>770</v>
      </c>
      <c r="C412" s="129" t="s">
        <v>802</v>
      </c>
      <c r="D412" s="119">
        <v>1</v>
      </c>
      <c r="E412" s="119">
        <v>1</v>
      </c>
      <c r="F412" s="208">
        <v>0</v>
      </c>
      <c r="G412" s="208">
        <f t="shared" ref="G412" si="237">F412*E412</f>
        <v>0</v>
      </c>
      <c r="H412" s="208">
        <f t="shared" si="222"/>
        <v>0</v>
      </c>
      <c r="I412" s="208">
        <f t="shared" ref="I412" si="238">G412+H412</f>
        <v>0</v>
      </c>
      <c r="J412" s="132"/>
      <c r="K412" s="208">
        <f t="shared" ref="K412" si="239">L412+M412</f>
        <v>0</v>
      </c>
      <c r="L412" s="208">
        <v>0</v>
      </c>
      <c r="M412" s="208">
        <v>0</v>
      </c>
      <c r="N412" s="118"/>
    </row>
    <row r="413" spans="1:14" s="156" customFormat="1" ht="15.75" x14ac:dyDescent="0.25">
      <c r="A413" s="235" t="s">
        <v>1933</v>
      </c>
      <c r="B413" s="126" t="s">
        <v>520</v>
      </c>
      <c r="C413" s="127"/>
      <c r="D413" s="288" t="s">
        <v>893</v>
      </c>
      <c r="E413" s="128"/>
      <c r="F413" s="274"/>
      <c r="G413" s="128"/>
      <c r="H413" s="281"/>
      <c r="I413" s="128"/>
      <c r="J413" s="126"/>
      <c r="K413" s="126"/>
      <c r="L413" s="126"/>
      <c r="M413" s="126"/>
      <c r="N413" s="407"/>
    </row>
    <row r="414" spans="1:14" x14ac:dyDescent="0.25">
      <c r="A414" s="233" t="s">
        <v>1475</v>
      </c>
      <c r="B414" s="118" t="s">
        <v>814</v>
      </c>
      <c r="C414" s="129" t="s">
        <v>813</v>
      </c>
      <c r="D414" s="119">
        <v>3</v>
      </c>
      <c r="E414" s="119">
        <v>3</v>
      </c>
      <c r="F414" s="208">
        <v>0</v>
      </c>
      <c r="G414" s="208">
        <f t="shared" ref="G414:G417" si="240">F414*E414</f>
        <v>0</v>
      </c>
      <c r="H414" s="208">
        <f t="shared" si="222"/>
        <v>0</v>
      </c>
      <c r="I414" s="208">
        <f t="shared" ref="I414:I417" si="241">G414+H414</f>
        <v>0</v>
      </c>
      <c r="J414" s="132"/>
      <c r="K414" s="208">
        <f t="shared" ref="K414:K417" si="242">L414+M414</f>
        <v>0</v>
      </c>
      <c r="L414" s="208">
        <v>0</v>
      </c>
      <c r="M414" s="208">
        <v>0</v>
      </c>
      <c r="N414" s="118"/>
    </row>
    <row r="415" spans="1:14" x14ac:dyDescent="0.25">
      <c r="A415" s="233" t="s">
        <v>1934</v>
      </c>
      <c r="B415" s="118" t="s">
        <v>904</v>
      </c>
      <c r="C415" s="129" t="s">
        <v>813</v>
      </c>
      <c r="D415" s="119">
        <v>2</v>
      </c>
      <c r="E415" s="119">
        <v>2</v>
      </c>
      <c r="F415" s="208">
        <v>0</v>
      </c>
      <c r="G415" s="208">
        <f t="shared" si="240"/>
        <v>0</v>
      </c>
      <c r="H415" s="208">
        <f t="shared" si="222"/>
        <v>0</v>
      </c>
      <c r="I415" s="208">
        <f t="shared" si="241"/>
        <v>0</v>
      </c>
      <c r="J415" s="132"/>
      <c r="K415" s="208">
        <f t="shared" si="242"/>
        <v>0</v>
      </c>
      <c r="L415" s="208">
        <v>0</v>
      </c>
      <c r="M415" s="208">
        <v>0</v>
      </c>
      <c r="N415" s="118"/>
    </row>
    <row r="416" spans="1:14" x14ac:dyDescent="0.25">
      <c r="A416" s="233" t="s">
        <v>1935</v>
      </c>
      <c r="B416" s="118" t="s">
        <v>775</v>
      </c>
      <c r="C416" s="129" t="s">
        <v>815</v>
      </c>
      <c r="D416" s="119">
        <v>2</v>
      </c>
      <c r="E416" s="119">
        <v>2</v>
      </c>
      <c r="F416" s="208">
        <v>0</v>
      </c>
      <c r="G416" s="208">
        <f t="shared" si="240"/>
        <v>0</v>
      </c>
      <c r="H416" s="208">
        <f t="shared" si="222"/>
        <v>0</v>
      </c>
      <c r="I416" s="208">
        <f t="shared" si="241"/>
        <v>0</v>
      </c>
      <c r="J416" s="132"/>
      <c r="K416" s="208">
        <f t="shared" si="242"/>
        <v>0</v>
      </c>
      <c r="L416" s="208">
        <v>0</v>
      </c>
      <c r="M416" s="208">
        <v>0</v>
      </c>
      <c r="N416" s="118"/>
    </row>
    <row r="417" spans="1:14" x14ac:dyDescent="0.25">
      <c r="A417" s="233" t="s">
        <v>1936</v>
      </c>
      <c r="B417" s="118" t="s">
        <v>774</v>
      </c>
      <c r="C417" s="129" t="s">
        <v>816</v>
      </c>
      <c r="D417" s="119">
        <v>2</v>
      </c>
      <c r="E417" s="119">
        <v>2</v>
      </c>
      <c r="F417" s="208">
        <v>0</v>
      </c>
      <c r="G417" s="208">
        <f t="shared" si="240"/>
        <v>0</v>
      </c>
      <c r="H417" s="208">
        <f t="shared" si="222"/>
        <v>0</v>
      </c>
      <c r="I417" s="208">
        <f t="shared" si="241"/>
        <v>0</v>
      </c>
      <c r="J417" s="132"/>
      <c r="K417" s="208">
        <f t="shared" si="242"/>
        <v>0</v>
      </c>
      <c r="L417" s="208">
        <v>0</v>
      </c>
      <c r="M417" s="208">
        <v>0</v>
      </c>
      <c r="N417" s="118"/>
    </row>
    <row r="418" spans="1:14" s="179" customFormat="1" ht="18.75" x14ac:dyDescent="0.25">
      <c r="A418" s="292" t="s">
        <v>1476</v>
      </c>
      <c r="B418" s="240" t="str">
        <f>'# Batch Composition'!B11</f>
        <v>NS Kit</v>
      </c>
      <c r="C418" s="237" t="s">
        <v>820</v>
      </c>
      <c r="D418" s="238">
        <v>1</v>
      </c>
      <c r="E418" s="124"/>
      <c r="F418" s="273"/>
      <c r="G418" s="124"/>
      <c r="H418" s="280"/>
      <c r="I418" s="124"/>
      <c r="J418" s="125"/>
      <c r="K418" s="125"/>
      <c r="L418" s="125"/>
      <c r="M418" s="125"/>
      <c r="N418" s="408"/>
    </row>
    <row r="419" spans="1:14" s="156" customFormat="1" ht="15.75" x14ac:dyDescent="0.25">
      <c r="A419" s="235" t="s">
        <v>1477</v>
      </c>
      <c r="B419" s="126" t="s">
        <v>919</v>
      </c>
      <c r="C419" s="127"/>
      <c r="D419" s="288" t="s">
        <v>893</v>
      </c>
      <c r="E419" s="128"/>
      <c r="F419" s="274"/>
      <c r="G419" s="128"/>
      <c r="H419" s="281"/>
      <c r="I419" s="128"/>
      <c r="J419" s="126"/>
      <c r="K419" s="126"/>
      <c r="L419" s="126"/>
      <c r="M419" s="126"/>
      <c r="N419" s="407"/>
    </row>
    <row r="420" spans="1:14" x14ac:dyDescent="0.25">
      <c r="A420" s="233" t="s">
        <v>1478</v>
      </c>
      <c r="B420" s="118" t="s">
        <v>920</v>
      </c>
      <c r="C420" s="118" t="s">
        <v>927</v>
      </c>
      <c r="D420" s="119">
        <v>2</v>
      </c>
      <c r="E420" s="119">
        <v>2</v>
      </c>
      <c r="F420" s="208">
        <v>0</v>
      </c>
      <c r="G420" s="208">
        <f t="shared" ref="G420:G426" si="243">F420*E420</f>
        <v>0</v>
      </c>
      <c r="H420" s="208">
        <f t="shared" ref="H420:H426" si="244">G420*$H$4</f>
        <v>0</v>
      </c>
      <c r="I420" s="208">
        <f t="shared" ref="I420:I426" si="245">G420+H420</f>
        <v>0</v>
      </c>
      <c r="J420" s="132"/>
      <c r="K420" s="208">
        <f t="shared" ref="K420:K426" si="246">L420+M420</f>
        <v>0</v>
      </c>
      <c r="L420" s="208">
        <v>0</v>
      </c>
      <c r="M420" s="208">
        <v>0</v>
      </c>
      <c r="N420" s="118"/>
    </row>
    <row r="421" spans="1:14" x14ac:dyDescent="0.25">
      <c r="A421" s="233" t="s">
        <v>1479</v>
      </c>
      <c r="B421" s="151" t="s">
        <v>921</v>
      </c>
      <c r="C421" s="118" t="s">
        <v>927</v>
      </c>
      <c r="D421" s="119">
        <v>2</v>
      </c>
      <c r="E421" s="119">
        <v>2</v>
      </c>
      <c r="F421" s="208">
        <v>0</v>
      </c>
      <c r="G421" s="208">
        <f t="shared" si="243"/>
        <v>0</v>
      </c>
      <c r="H421" s="208">
        <f t="shared" si="244"/>
        <v>0</v>
      </c>
      <c r="I421" s="208">
        <f t="shared" si="245"/>
        <v>0</v>
      </c>
      <c r="J421" s="132"/>
      <c r="K421" s="208">
        <f t="shared" si="246"/>
        <v>0</v>
      </c>
      <c r="L421" s="208">
        <v>0</v>
      </c>
      <c r="M421" s="208">
        <v>0</v>
      </c>
      <c r="N421" s="118"/>
    </row>
    <row r="422" spans="1:14" x14ac:dyDescent="0.25">
      <c r="A422" s="233" t="s">
        <v>1480</v>
      </c>
      <c r="B422" s="151" t="s">
        <v>922</v>
      </c>
      <c r="C422" s="118" t="s">
        <v>927</v>
      </c>
      <c r="D422" s="119">
        <v>2</v>
      </c>
      <c r="E422" s="119">
        <v>2</v>
      </c>
      <c r="F422" s="208">
        <v>0</v>
      </c>
      <c r="G422" s="208">
        <f t="shared" si="243"/>
        <v>0</v>
      </c>
      <c r="H422" s="208">
        <f t="shared" si="244"/>
        <v>0</v>
      </c>
      <c r="I422" s="208">
        <f t="shared" si="245"/>
        <v>0</v>
      </c>
      <c r="J422" s="132"/>
      <c r="K422" s="208">
        <f t="shared" si="246"/>
        <v>0</v>
      </c>
      <c r="L422" s="208">
        <v>0</v>
      </c>
      <c r="M422" s="208">
        <v>0</v>
      </c>
      <c r="N422" s="118"/>
    </row>
    <row r="423" spans="1:14" x14ac:dyDescent="0.25">
      <c r="A423" s="233" t="s">
        <v>1481</v>
      </c>
      <c r="B423" s="151" t="s">
        <v>923</v>
      </c>
      <c r="C423" s="118" t="s">
        <v>927</v>
      </c>
      <c r="D423" s="119">
        <v>2</v>
      </c>
      <c r="E423" s="119">
        <v>2</v>
      </c>
      <c r="F423" s="208">
        <v>0</v>
      </c>
      <c r="G423" s="208">
        <f t="shared" si="243"/>
        <v>0</v>
      </c>
      <c r="H423" s="208">
        <f t="shared" si="244"/>
        <v>0</v>
      </c>
      <c r="I423" s="208">
        <f t="shared" si="245"/>
        <v>0</v>
      </c>
      <c r="J423" s="132"/>
      <c r="K423" s="208">
        <f t="shared" si="246"/>
        <v>0</v>
      </c>
      <c r="L423" s="208">
        <v>0</v>
      </c>
      <c r="M423" s="208">
        <v>0</v>
      </c>
      <c r="N423" s="118"/>
    </row>
    <row r="424" spans="1:14" x14ac:dyDescent="0.25">
      <c r="A424" s="233" t="s">
        <v>1482</v>
      </c>
      <c r="B424" s="151" t="s">
        <v>924</v>
      </c>
      <c r="C424" s="118" t="s">
        <v>927</v>
      </c>
      <c r="D424" s="119">
        <v>2</v>
      </c>
      <c r="E424" s="119">
        <v>2</v>
      </c>
      <c r="F424" s="208">
        <v>0</v>
      </c>
      <c r="G424" s="208">
        <f t="shared" si="243"/>
        <v>0</v>
      </c>
      <c r="H424" s="208">
        <f t="shared" si="244"/>
        <v>0</v>
      </c>
      <c r="I424" s="208">
        <f t="shared" si="245"/>
        <v>0</v>
      </c>
      <c r="J424" s="132"/>
      <c r="K424" s="208">
        <f t="shared" si="246"/>
        <v>0</v>
      </c>
      <c r="L424" s="208">
        <v>0</v>
      </c>
      <c r="M424" s="208">
        <v>0</v>
      </c>
      <c r="N424" s="118"/>
    </row>
    <row r="425" spans="1:14" x14ac:dyDescent="0.25">
      <c r="A425" s="233" t="s">
        <v>1483</v>
      </c>
      <c r="B425" s="151" t="s">
        <v>928</v>
      </c>
      <c r="C425" s="118" t="s">
        <v>927</v>
      </c>
      <c r="D425" s="119">
        <v>2</v>
      </c>
      <c r="E425" s="119">
        <v>2</v>
      </c>
      <c r="F425" s="208">
        <v>0</v>
      </c>
      <c r="G425" s="208">
        <f t="shared" si="243"/>
        <v>0</v>
      </c>
      <c r="H425" s="208">
        <f t="shared" si="244"/>
        <v>0</v>
      </c>
      <c r="I425" s="208">
        <f t="shared" si="245"/>
        <v>0</v>
      </c>
      <c r="J425" s="132"/>
      <c r="K425" s="208">
        <f t="shared" si="246"/>
        <v>0</v>
      </c>
      <c r="L425" s="208">
        <v>0</v>
      </c>
      <c r="M425" s="208">
        <v>0</v>
      </c>
      <c r="N425" s="118"/>
    </row>
    <row r="426" spans="1:14" s="229" customFormat="1" x14ac:dyDescent="0.25">
      <c r="A426" s="233" t="s">
        <v>1484</v>
      </c>
      <c r="B426" s="118" t="s">
        <v>930</v>
      </c>
      <c r="C426" s="118" t="s">
        <v>811</v>
      </c>
      <c r="D426" s="119">
        <v>2</v>
      </c>
      <c r="E426" s="119">
        <v>2</v>
      </c>
      <c r="F426" s="208">
        <v>0</v>
      </c>
      <c r="G426" s="208">
        <f t="shared" si="243"/>
        <v>0</v>
      </c>
      <c r="H426" s="208">
        <f t="shared" si="244"/>
        <v>0</v>
      </c>
      <c r="I426" s="208">
        <f t="shared" si="245"/>
        <v>0</v>
      </c>
      <c r="J426" s="132"/>
      <c r="K426" s="208">
        <f t="shared" si="246"/>
        <v>0</v>
      </c>
      <c r="L426" s="208">
        <v>0</v>
      </c>
      <c r="M426" s="208">
        <v>0</v>
      </c>
      <c r="N426" s="118"/>
    </row>
    <row r="427" spans="1:14" s="156" customFormat="1" ht="15.75" x14ac:dyDescent="0.25">
      <c r="A427" s="235" t="s">
        <v>1485</v>
      </c>
      <c r="B427" s="126" t="s">
        <v>925</v>
      </c>
      <c r="C427" s="127"/>
      <c r="D427" s="288" t="s">
        <v>893</v>
      </c>
      <c r="E427" s="128"/>
      <c r="F427" s="274"/>
      <c r="G427" s="128"/>
      <c r="H427" s="281"/>
      <c r="I427" s="128"/>
      <c r="J427" s="126"/>
      <c r="K427" s="126"/>
      <c r="L427" s="126"/>
      <c r="M427" s="126"/>
      <c r="N427" s="407"/>
    </row>
    <row r="428" spans="1:14" x14ac:dyDescent="0.25">
      <c r="A428" s="233" t="s">
        <v>1486</v>
      </c>
      <c r="B428" s="118" t="s">
        <v>920</v>
      </c>
      <c r="C428" s="118" t="s">
        <v>927</v>
      </c>
      <c r="D428" s="119">
        <v>4</v>
      </c>
      <c r="E428" s="119">
        <v>4</v>
      </c>
      <c r="F428" s="208">
        <v>0</v>
      </c>
      <c r="G428" s="208">
        <f t="shared" ref="G428:G432" si="247">F428*E428</f>
        <v>0</v>
      </c>
      <c r="H428" s="208">
        <f t="shared" ref="H428:H432" si="248">G428*$H$4</f>
        <v>0</v>
      </c>
      <c r="I428" s="208">
        <f t="shared" ref="I428:I432" si="249">G428+H428</f>
        <v>0</v>
      </c>
      <c r="J428" s="132"/>
      <c r="K428" s="208">
        <f t="shared" ref="K428:K432" si="250">L428+M428</f>
        <v>0</v>
      </c>
      <c r="L428" s="208">
        <v>0</v>
      </c>
      <c r="M428" s="208">
        <v>0</v>
      </c>
      <c r="N428" s="118"/>
    </row>
    <row r="429" spans="1:14" x14ac:dyDescent="0.25">
      <c r="A429" s="233" t="s">
        <v>1487</v>
      </c>
      <c r="B429" s="151" t="s">
        <v>926</v>
      </c>
      <c r="C429" s="118" t="s">
        <v>927</v>
      </c>
      <c r="D429" s="119">
        <v>4</v>
      </c>
      <c r="E429" s="119">
        <v>4</v>
      </c>
      <c r="F429" s="208">
        <v>0</v>
      </c>
      <c r="G429" s="208">
        <f t="shared" si="247"/>
        <v>0</v>
      </c>
      <c r="H429" s="208">
        <f t="shared" si="248"/>
        <v>0</v>
      </c>
      <c r="I429" s="208">
        <f t="shared" si="249"/>
        <v>0</v>
      </c>
      <c r="J429" s="132"/>
      <c r="K429" s="208">
        <f t="shared" si="250"/>
        <v>0</v>
      </c>
      <c r="L429" s="208">
        <v>0</v>
      </c>
      <c r="M429" s="208">
        <v>0</v>
      </c>
      <c r="N429" s="118"/>
    </row>
    <row r="430" spans="1:14" x14ac:dyDescent="0.25">
      <c r="A430" s="233" t="s">
        <v>1488</v>
      </c>
      <c r="B430" s="151" t="s">
        <v>932</v>
      </c>
      <c r="C430" s="118" t="s">
        <v>927</v>
      </c>
      <c r="D430" s="119">
        <v>4</v>
      </c>
      <c r="E430" s="119">
        <v>4</v>
      </c>
      <c r="F430" s="208">
        <v>0</v>
      </c>
      <c r="G430" s="208">
        <f t="shared" si="247"/>
        <v>0</v>
      </c>
      <c r="H430" s="208">
        <f t="shared" si="248"/>
        <v>0</v>
      </c>
      <c r="I430" s="208">
        <f t="shared" si="249"/>
        <v>0</v>
      </c>
      <c r="J430" s="132"/>
      <c r="K430" s="208">
        <f t="shared" si="250"/>
        <v>0</v>
      </c>
      <c r="L430" s="208">
        <v>0</v>
      </c>
      <c r="M430" s="208">
        <v>0</v>
      </c>
      <c r="N430" s="118"/>
    </row>
    <row r="431" spans="1:14" x14ac:dyDescent="0.25">
      <c r="A431" s="233" t="s">
        <v>1489</v>
      </c>
      <c r="B431" s="151" t="s">
        <v>928</v>
      </c>
      <c r="C431" s="118" t="s">
        <v>927</v>
      </c>
      <c r="D431" s="119">
        <v>4</v>
      </c>
      <c r="E431" s="119">
        <v>4</v>
      </c>
      <c r="F431" s="208">
        <v>0</v>
      </c>
      <c r="G431" s="208">
        <f t="shared" si="247"/>
        <v>0</v>
      </c>
      <c r="H431" s="208">
        <f t="shared" si="248"/>
        <v>0</v>
      </c>
      <c r="I431" s="208">
        <f t="shared" si="249"/>
        <v>0</v>
      </c>
      <c r="J431" s="132"/>
      <c r="K431" s="208">
        <f t="shared" si="250"/>
        <v>0</v>
      </c>
      <c r="L431" s="208">
        <v>0</v>
      </c>
      <c r="M431" s="208">
        <v>0</v>
      </c>
      <c r="N431" s="118"/>
    </row>
    <row r="432" spans="1:14" s="229" customFormat="1" x14ac:dyDescent="0.25">
      <c r="A432" s="233" t="s">
        <v>1490</v>
      </c>
      <c r="B432" s="118" t="s">
        <v>931</v>
      </c>
      <c r="C432" s="118" t="s">
        <v>811</v>
      </c>
      <c r="D432" s="119">
        <v>4</v>
      </c>
      <c r="E432" s="119">
        <v>4</v>
      </c>
      <c r="F432" s="208">
        <v>0</v>
      </c>
      <c r="G432" s="208">
        <f t="shared" si="247"/>
        <v>0</v>
      </c>
      <c r="H432" s="208">
        <f t="shared" si="248"/>
        <v>0</v>
      </c>
      <c r="I432" s="208">
        <f t="shared" si="249"/>
        <v>0</v>
      </c>
      <c r="J432" s="132"/>
      <c r="K432" s="208">
        <f t="shared" si="250"/>
        <v>0</v>
      </c>
      <c r="L432" s="208">
        <v>0</v>
      </c>
      <c r="M432" s="208">
        <v>0</v>
      </c>
      <c r="N432" s="118"/>
    </row>
    <row r="433" spans="1:14" s="156" customFormat="1" ht="15.75" x14ac:dyDescent="0.25">
      <c r="A433" s="235" t="s">
        <v>1491</v>
      </c>
      <c r="B433" s="126" t="s">
        <v>520</v>
      </c>
      <c r="C433" s="127"/>
      <c r="D433" s="288" t="s">
        <v>893</v>
      </c>
      <c r="E433" s="128"/>
      <c r="F433" s="274"/>
      <c r="G433" s="128"/>
      <c r="H433" s="281"/>
      <c r="I433" s="128"/>
      <c r="J433" s="126"/>
      <c r="K433" s="126"/>
      <c r="L433" s="126"/>
      <c r="M433" s="126"/>
      <c r="N433" s="407"/>
    </row>
    <row r="434" spans="1:14" x14ac:dyDescent="0.25">
      <c r="A434" s="233" t="s">
        <v>1513</v>
      </c>
      <c r="B434" s="118" t="s">
        <v>904</v>
      </c>
      <c r="C434" s="129" t="s">
        <v>813</v>
      </c>
      <c r="D434" s="119">
        <v>12</v>
      </c>
      <c r="E434" s="119">
        <v>12</v>
      </c>
      <c r="F434" s="208">
        <v>0</v>
      </c>
      <c r="G434" s="208">
        <f t="shared" ref="G434:G435" si="251">F434*E434</f>
        <v>0</v>
      </c>
      <c r="H434" s="208">
        <f t="shared" ref="H434:H435" si="252">G434*$H$4</f>
        <v>0</v>
      </c>
      <c r="I434" s="208">
        <f t="shared" ref="I434:I435" si="253">G434+H434</f>
        <v>0</v>
      </c>
      <c r="J434" s="132"/>
      <c r="K434" s="208">
        <f t="shared" ref="K434:K435" si="254">L434+M434</f>
        <v>0</v>
      </c>
      <c r="L434" s="208">
        <v>0</v>
      </c>
      <c r="M434" s="208">
        <v>0</v>
      </c>
      <c r="N434" s="118"/>
    </row>
    <row r="435" spans="1:14" x14ac:dyDescent="0.25">
      <c r="A435" s="233" t="s">
        <v>1492</v>
      </c>
      <c r="B435" s="118" t="s">
        <v>980</v>
      </c>
      <c r="C435" s="129" t="s">
        <v>817</v>
      </c>
      <c r="D435" s="119">
        <v>12</v>
      </c>
      <c r="E435" s="119">
        <v>12</v>
      </c>
      <c r="F435" s="208">
        <v>0</v>
      </c>
      <c r="G435" s="208">
        <f t="shared" si="251"/>
        <v>0</v>
      </c>
      <c r="H435" s="208">
        <f t="shared" si="252"/>
        <v>0</v>
      </c>
      <c r="I435" s="208">
        <f t="shared" si="253"/>
        <v>0</v>
      </c>
      <c r="J435" s="132"/>
      <c r="K435" s="208">
        <f t="shared" si="254"/>
        <v>0</v>
      </c>
      <c r="L435" s="208">
        <v>0</v>
      </c>
      <c r="M435" s="208">
        <v>0</v>
      </c>
      <c r="N435" s="118"/>
    </row>
    <row r="436" spans="1:14" ht="15.75" thickBot="1" x14ac:dyDescent="0.3"/>
    <row r="437" spans="1:14" s="180" customFormat="1" ht="24" thickBot="1" x14ac:dyDescent="0.3">
      <c r="A437" s="138"/>
      <c r="B437" s="139" t="s">
        <v>2238</v>
      </c>
      <c r="C437" s="236"/>
      <c r="D437" s="140"/>
      <c r="E437" s="140"/>
      <c r="F437" s="276"/>
      <c r="G437" s="275"/>
      <c r="H437" s="283"/>
      <c r="I437" s="317">
        <f>SUM(I5:I435)</f>
        <v>0</v>
      </c>
      <c r="J437" s="143"/>
      <c r="K437" s="120"/>
      <c r="L437" s="120"/>
      <c r="M437" s="120"/>
      <c r="N437" s="120"/>
    </row>
    <row r="438" spans="1:14" ht="15.75" thickBot="1" x14ac:dyDescent="0.3">
      <c r="C438" s="120"/>
      <c r="D438" s="120"/>
      <c r="E438" s="120"/>
      <c r="F438" s="120"/>
      <c r="G438" s="120"/>
      <c r="H438" s="120"/>
      <c r="I438" s="120"/>
    </row>
    <row r="439" spans="1:14" ht="24" thickBot="1" x14ac:dyDescent="0.3">
      <c r="B439" s="141" t="s">
        <v>2239</v>
      </c>
      <c r="C439" s="120"/>
      <c r="D439" s="139" t="s">
        <v>2413</v>
      </c>
      <c r="E439" s="145"/>
      <c r="F439" s="145"/>
      <c r="G439" s="145"/>
      <c r="H439" s="145"/>
      <c r="I439" s="145"/>
      <c r="J439" s="145"/>
      <c r="K439" s="318">
        <f>SUM(K7:K435)</f>
        <v>0</v>
      </c>
      <c r="L439" s="320">
        <f>SUM(L7:L435)</f>
        <v>0</v>
      </c>
      <c r="M439" s="321">
        <f>SUM(M7:M435)</f>
        <v>0</v>
      </c>
    </row>
    <row r="440" spans="1:14" x14ac:dyDescent="0.25">
      <c r="F440" s="123"/>
      <c r="G440" s="120"/>
      <c r="H440" s="120"/>
      <c r="I440" s="120"/>
      <c r="J440" s="157"/>
      <c r="K440" s="153"/>
    </row>
    <row r="441" spans="1:14" ht="23.25" x14ac:dyDescent="0.25">
      <c r="F441" s="123"/>
      <c r="G441" s="142" t="s">
        <v>2412</v>
      </c>
      <c r="H441" s="120"/>
      <c r="I441" s="120"/>
      <c r="J441" s="157"/>
      <c r="K441" s="153"/>
    </row>
  </sheetData>
  <mergeCells count="1">
    <mergeCell ref="L1:M1"/>
  </mergeCells>
  <conditionalFormatting sqref="E76:E100 B435:D435 B433:D433 E433:E435 B427:D429 C272:D272 B273:D281 E106:E157 E7:E69 B397:D414 D72:D73 D154:D155 C206:D206 C261:D261 C300:D300 E160:E307 B340:D344 B326:D338 E397:E427 B416:D425 C426:D426 B362:D362 B358:D360 B346:D356 E309:E394 B283:D299 B7:D71 B74:D101 B103:D153 B160:D185 B187:D205 B207:D217 B219:D241 B243:D260 B262:D270 B301:D324 B364:D392 A7:A435">
    <cfRule type="expression" dxfId="171" priority="122">
      <formula>IF($D7=0,TRUE)</formula>
    </cfRule>
  </conditionalFormatting>
  <conditionalFormatting sqref="C72:C73">
    <cfRule type="expression" dxfId="170" priority="121">
      <formula>IF($D72=0,TRUE)</formula>
    </cfRule>
  </conditionalFormatting>
  <conditionalFormatting sqref="B72:B73">
    <cfRule type="expression" dxfId="169" priority="120">
      <formula>IF($D72=0,TRUE)</formula>
    </cfRule>
  </conditionalFormatting>
  <conditionalFormatting sqref="B102:D102">
    <cfRule type="expression" dxfId="168" priority="117">
      <formula>IF($D102=0,TRUE)</formula>
    </cfRule>
  </conditionalFormatting>
  <conditionalFormatting sqref="E70:E75">
    <cfRule type="expression" dxfId="167" priority="115">
      <formula>IF($D70=0,TRUE)</formula>
    </cfRule>
  </conditionalFormatting>
  <conditionalFormatting sqref="E101:E105">
    <cfRule type="expression" dxfId="166" priority="114">
      <formula>IF($D101=0,TRUE)</formula>
    </cfRule>
  </conditionalFormatting>
  <conditionalFormatting sqref="B156:D157">
    <cfRule type="expression" dxfId="165" priority="113">
      <formula>IF($D156=0,TRUE)</formula>
    </cfRule>
  </conditionalFormatting>
  <conditionalFormatting sqref="C154:C155">
    <cfRule type="expression" dxfId="164" priority="112">
      <formula>IF($D154=0,TRUE)</formula>
    </cfRule>
  </conditionalFormatting>
  <conditionalFormatting sqref="B154:B155">
    <cfRule type="expression" dxfId="163" priority="111">
      <formula>IF($D154=0,TRUE)</formula>
    </cfRule>
  </conditionalFormatting>
  <conditionalFormatting sqref="B186:D186">
    <cfRule type="expression" dxfId="162" priority="110">
      <formula>IF($D186=0,TRUE)</formula>
    </cfRule>
  </conditionalFormatting>
  <conditionalFormatting sqref="B218:D218">
    <cfRule type="expression" dxfId="161" priority="107">
      <formula>IF($D218=0,TRUE)</formula>
    </cfRule>
  </conditionalFormatting>
  <conditionalFormatting sqref="B242:D242">
    <cfRule type="expression" dxfId="160" priority="104">
      <formula>IF($D242=0,TRUE)</formula>
    </cfRule>
  </conditionalFormatting>
  <conditionalFormatting sqref="B271:D271">
    <cfRule type="expression" dxfId="159" priority="101">
      <formula>IF($D271=0,TRUE)</formula>
    </cfRule>
  </conditionalFormatting>
  <conditionalFormatting sqref="B282:D282">
    <cfRule type="expression" dxfId="158" priority="98">
      <formula>IF($D282=0,TRUE)</formula>
    </cfRule>
  </conditionalFormatting>
  <conditionalFormatting sqref="B325:D325">
    <cfRule type="expression" dxfId="157" priority="92">
      <formula>IF($D325=0,TRUE)</formula>
    </cfRule>
  </conditionalFormatting>
  <conditionalFormatting sqref="C345:D345">
    <cfRule type="expression" dxfId="156" priority="89">
      <formula>IF($D345=0,TRUE)</formula>
    </cfRule>
  </conditionalFormatting>
  <conditionalFormatting sqref="B393:D394">
    <cfRule type="expression" dxfId="155" priority="83">
      <formula>IF($D393=0,TRUE)</formula>
    </cfRule>
  </conditionalFormatting>
  <conditionalFormatting sqref="B415:D415">
    <cfRule type="expression" dxfId="154" priority="80">
      <formula>IF($D415=0,TRUE)</formula>
    </cfRule>
  </conditionalFormatting>
  <conditionalFormatting sqref="B434:D434">
    <cfRule type="expression" dxfId="153" priority="68">
      <formula>IF($D434=0,TRUE)</formula>
    </cfRule>
  </conditionalFormatting>
  <conditionalFormatting sqref="B206">
    <cfRule type="expression" dxfId="152" priority="64">
      <formula>IF($D206=0,TRUE)</formula>
    </cfRule>
  </conditionalFormatting>
  <conditionalFormatting sqref="B261">
    <cfRule type="expression" dxfId="151" priority="62">
      <formula>IF($D261=0,TRUE)</formula>
    </cfRule>
  </conditionalFormatting>
  <conditionalFormatting sqref="B300">
    <cfRule type="expression" dxfId="150" priority="61">
      <formula>IF($D300=0,TRUE)</formula>
    </cfRule>
  </conditionalFormatting>
  <conditionalFormatting sqref="B345">
    <cfRule type="expression" dxfId="149" priority="59">
      <formula>IF($D345=0,TRUE)</formula>
    </cfRule>
  </conditionalFormatting>
  <conditionalFormatting sqref="E425">
    <cfRule type="expression" dxfId="148" priority="43">
      <formula>IF($D425=0,TRUE)</formula>
    </cfRule>
  </conditionalFormatting>
  <conditionalFormatting sqref="B431:D431">
    <cfRule type="expression" dxfId="147" priority="42">
      <formula>IF($D431=0,TRUE)</formula>
    </cfRule>
  </conditionalFormatting>
  <conditionalFormatting sqref="E426">
    <cfRule type="expression" dxfId="146" priority="41">
      <formula>IF($D426=0,TRUE)</formula>
    </cfRule>
  </conditionalFormatting>
  <conditionalFormatting sqref="B426">
    <cfRule type="expression" dxfId="145" priority="40">
      <formula>IF($D426=0,TRUE)</formula>
    </cfRule>
  </conditionalFormatting>
  <conditionalFormatting sqref="C432:D432">
    <cfRule type="expression" dxfId="144" priority="39">
      <formula>IF($D432=0,TRUE)</formula>
    </cfRule>
  </conditionalFormatting>
  <conditionalFormatting sqref="B432">
    <cfRule type="expression" dxfId="143" priority="38">
      <formula>IF($D432=0,TRUE)</formula>
    </cfRule>
  </conditionalFormatting>
  <conditionalFormatting sqref="B430:D430">
    <cfRule type="expression" dxfId="142" priority="37">
      <formula>IF($D430=0,TRUE)</formula>
    </cfRule>
  </conditionalFormatting>
  <conditionalFormatting sqref="E428:E432">
    <cfRule type="expression" dxfId="141" priority="36">
      <formula>IF($D428=0,TRUE)</formula>
    </cfRule>
  </conditionalFormatting>
  <conditionalFormatting sqref="B339:D339">
    <cfRule type="expression" dxfId="140" priority="35">
      <formula>IF($D339=0,TRUE)</formula>
    </cfRule>
  </conditionalFormatting>
  <conditionalFormatting sqref="B361:D361">
    <cfRule type="expression" dxfId="139" priority="34">
      <formula>IF($D361=0,TRUE)</formula>
    </cfRule>
  </conditionalFormatting>
  <conditionalFormatting sqref="C363:D363">
    <cfRule type="expression" dxfId="138" priority="33">
      <formula>IF($D363=0,TRUE)</formula>
    </cfRule>
  </conditionalFormatting>
  <conditionalFormatting sqref="B363">
    <cfRule type="expression" dxfId="137" priority="32">
      <formula>IF($D363=0,TRUE)</formula>
    </cfRule>
  </conditionalFormatting>
  <conditionalFormatting sqref="B357:D357">
    <cfRule type="expression" dxfId="136" priority="31">
      <formula>IF($D357=0,TRUE)</formula>
    </cfRule>
  </conditionalFormatting>
  <conditionalFormatting sqref="E308">
    <cfRule type="expression" dxfId="135" priority="22">
      <formula>IF($D308=0,TRUE)</formula>
    </cfRule>
  </conditionalFormatting>
  <conditionalFormatting sqref="B158:D159">
    <cfRule type="expression" dxfId="134" priority="16">
      <formula>IF($D158=0,TRUE)</formula>
    </cfRule>
  </conditionalFormatting>
  <conditionalFormatting sqref="E158:E159">
    <cfRule type="expression" dxfId="133" priority="15">
      <formula>IF($D158=0,TRUE)</formula>
    </cfRule>
  </conditionalFormatting>
  <conditionalFormatting sqref="B395:D396">
    <cfRule type="expression" dxfId="132" priority="4">
      <formula>IF($D395=0,TRUE)</formula>
    </cfRule>
  </conditionalFormatting>
  <conditionalFormatting sqref="E395:E396">
    <cfRule type="expression" dxfId="131" priority="3">
      <formula>IF($D395=0,TRUE)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C33A5557-503E-41DD-9227-7AAAFB3723CF}">
            <xm:f>IF('CLIN 10 - Cyber (Spare) Node'!$D4=0,TRUE)</xm:f>
            <x14:dxf>
              <font>
                <b val="0"/>
                <i val="0"/>
                <color theme="0" tint="-0.24994659260841701"/>
              </font>
            </x14:dxf>
          </x14:cfRule>
          <xm:sqref>G4 J4</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420"/>
  <sheetViews>
    <sheetView zoomScaleNormal="100" workbookViewId="0">
      <selection activeCell="I4" sqref="I4"/>
    </sheetView>
  </sheetViews>
  <sheetFormatPr defaultColWidth="9.140625" defaultRowHeight="15" x14ac:dyDescent="0.25"/>
  <cols>
    <col min="1" max="1" width="15.7109375" style="234" customWidth="1"/>
    <col min="2" max="2" width="117.5703125" style="120" customWidth="1"/>
    <col min="3" max="3" width="33" style="121" customWidth="1"/>
    <col min="4" max="4" width="8.7109375" style="122" bestFit="1" customWidth="1"/>
    <col min="5" max="5" width="9.28515625" style="123" customWidth="1"/>
    <col min="6" max="6" width="9.7109375" style="270" bestFit="1" customWidth="1"/>
    <col min="7" max="7" width="9.7109375" style="123" customWidth="1"/>
    <col min="8" max="8" width="9.7109375" style="282" customWidth="1"/>
    <col min="9" max="9" width="14.7109375" style="123" customWidth="1"/>
    <col min="10" max="10" width="14" style="120" customWidth="1"/>
    <col min="11" max="12" width="19.5703125" style="120" bestFit="1" customWidth="1"/>
    <col min="13" max="13" width="20" style="120" bestFit="1" customWidth="1"/>
    <col min="14" max="14" width="18.85546875" style="120" customWidth="1"/>
    <col min="15" max="16384" width="9.140625" style="157"/>
  </cols>
  <sheetData>
    <row r="1" spans="1:14" x14ac:dyDescent="0.2">
      <c r="B1" s="135"/>
      <c r="C1" s="135"/>
      <c r="D1" s="285"/>
      <c r="E1" s="286"/>
      <c r="F1" s="287"/>
      <c r="G1" s="271"/>
      <c r="H1" s="277"/>
      <c r="I1" s="271"/>
      <c r="J1" s="175"/>
      <c r="K1" s="154"/>
      <c r="L1" s="424"/>
      <c r="M1" s="424"/>
    </row>
    <row r="2" spans="1:14" x14ac:dyDescent="0.25">
      <c r="E2" s="176" t="s">
        <v>487</v>
      </c>
      <c r="F2" s="308" t="s">
        <v>488</v>
      </c>
      <c r="G2" s="177" t="s">
        <v>489</v>
      </c>
      <c r="H2" s="309" t="s">
        <v>490</v>
      </c>
      <c r="I2" s="177" t="s">
        <v>491</v>
      </c>
      <c r="J2" s="284"/>
      <c r="K2" s="167"/>
      <c r="L2" s="167"/>
      <c r="M2" s="167"/>
    </row>
    <row r="3" spans="1:14" s="201" customFormat="1" ht="60" x14ac:dyDescent="0.25">
      <c r="A3" s="182" t="s">
        <v>45</v>
      </c>
      <c r="B3" s="182" t="s">
        <v>479</v>
      </c>
      <c r="C3" s="200" t="s">
        <v>777</v>
      </c>
      <c r="D3" s="181" t="s">
        <v>492</v>
      </c>
      <c r="E3" s="181" t="s">
        <v>493</v>
      </c>
      <c r="F3" s="268" t="s">
        <v>495</v>
      </c>
      <c r="G3" s="183" t="s">
        <v>496</v>
      </c>
      <c r="H3" s="278" t="s">
        <v>497</v>
      </c>
      <c r="I3" s="185" t="s">
        <v>498</v>
      </c>
      <c r="J3" s="184" t="s">
        <v>499</v>
      </c>
      <c r="K3" s="182" t="s">
        <v>500</v>
      </c>
      <c r="L3" s="182" t="s">
        <v>501</v>
      </c>
      <c r="M3" s="182" t="s">
        <v>502</v>
      </c>
      <c r="N3" s="137" t="s">
        <v>53</v>
      </c>
    </row>
    <row r="4" spans="1:14" s="168" customFormat="1" ht="23.25" x14ac:dyDescent="0.25">
      <c r="A4" s="243" t="s">
        <v>1514</v>
      </c>
      <c r="B4" s="243" t="s">
        <v>981</v>
      </c>
      <c r="C4" s="244"/>
      <c r="D4" s="245"/>
      <c r="E4" s="245"/>
      <c r="F4" s="269"/>
      <c r="G4" s="304" t="s">
        <v>1099</v>
      </c>
      <c r="H4" s="311">
        <v>0</v>
      </c>
      <c r="I4" s="178"/>
      <c r="J4" s="312" t="s">
        <v>1100</v>
      </c>
      <c r="K4" s="246"/>
      <c r="L4" s="246"/>
      <c r="M4" s="246"/>
      <c r="N4" s="247"/>
    </row>
    <row r="5" spans="1:14" s="179" customFormat="1" ht="18.75" x14ac:dyDescent="0.25">
      <c r="A5" s="248" t="s">
        <v>562</v>
      </c>
      <c r="B5" s="249" t="s">
        <v>826</v>
      </c>
      <c r="C5" s="241" t="s">
        <v>819</v>
      </c>
      <c r="D5" s="242">
        <v>1</v>
      </c>
      <c r="E5" s="230"/>
      <c r="F5" s="272"/>
      <c r="G5" s="230"/>
      <c r="H5" s="279"/>
      <c r="I5" s="230"/>
      <c r="J5" s="231"/>
      <c r="K5" s="231"/>
      <c r="L5" s="231"/>
      <c r="M5" s="231"/>
      <c r="N5" s="231"/>
    </row>
    <row r="6" spans="1:14" s="156" customFormat="1" ht="15.75" x14ac:dyDescent="0.25">
      <c r="A6" s="235" t="s">
        <v>1876</v>
      </c>
      <c r="B6" s="126" t="s">
        <v>836</v>
      </c>
      <c r="C6" s="126"/>
      <c r="D6" s="289" t="s">
        <v>893</v>
      </c>
      <c r="E6" s="128"/>
      <c r="F6" s="274"/>
      <c r="G6" s="128"/>
      <c r="H6" s="281"/>
      <c r="I6" s="128"/>
      <c r="J6" s="126"/>
      <c r="K6" s="126"/>
      <c r="L6" s="126"/>
      <c r="M6" s="126"/>
      <c r="N6" s="407"/>
    </row>
    <row r="7" spans="1:14" x14ac:dyDescent="0.25">
      <c r="A7" s="233" t="s">
        <v>1877</v>
      </c>
      <c r="B7" s="129" t="s">
        <v>944</v>
      </c>
      <c r="C7" s="129" t="s">
        <v>779</v>
      </c>
      <c r="D7" s="130">
        <v>1</v>
      </c>
      <c r="E7" s="130">
        <v>1</v>
      </c>
      <c r="F7" s="208">
        <v>0</v>
      </c>
      <c r="G7" s="208">
        <f>F7*E7</f>
        <v>0</v>
      </c>
      <c r="H7" s="208">
        <f>G7*$H$4</f>
        <v>0</v>
      </c>
      <c r="I7" s="208">
        <f>G7+H7</f>
        <v>0</v>
      </c>
      <c r="J7" s="132"/>
      <c r="K7" s="208">
        <f>L7+M7</f>
        <v>0</v>
      </c>
      <c r="L7" s="208">
        <v>0</v>
      </c>
      <c r="M7" s="208">
        <v>0</v>
      </c>
      <c r="N7" s="118"/>
    </row>
    <row r="8" spans="1:14" x14ac:dyDescent="0.25">
      <c r="A8" s="233" t="s">
        <v>1878</v>
      </c>
      <c r="B8" s="129" t="s">
        <v>945</v>
      </c>
      <c r="C8" s="129" t="s">
        <v>780</v>
      </c>
      <c r="D8" s="130">
        <v>1</v>
      </c>
      <c r="E8" s="130">
        <v>1</v>
      </c>
      <c r="F8" s="208">
        <v>0</v>
      </c>
      <c r="G8" s="208">
        <f t="shared" ref="G8:G13" si="0">F8*E8</f>
        <v>0</v>
      </c>
      <c r="H8" s="208">
        <f t="shared" ref="H8:H13" si="1">G8*$H$4</f>
        <v>0</v>
      </c>
      <c r="I8" s="208">
        <f t="shared" ref="I8:I13" si="2">G8+H8</f>
        <v>0</v>
      </c>
      <c r="J8" s="132"/>
      <c r="K8" s="208">
        <f t="shared" ref="K8:K13" si="3">L8+M8</f>
        <v>0</v>
      </c>
      <c r="L8" s="208">
        <v>0</v>
      </c>
      <c r="M8" s="208">
        <v>0</v>
      </c>
      <c r="N8" s="118"/>
    </row>
    <row r="9" spans="1:14" x14ac:dyDescent="0.25">
      <c r="A9" s="233" t="s">
        <v>1879</v>
      </c>
      <c r="B9" s="129" t="s">
        <v>946</v>
      </c>
      <c r="C9" s="129" t="s">
        <v>781</v>
      </c>
      <c r="D9" s="130">
        <v>1</v>
      </c>
      <c r="E9" s="130">
        <v>1</v>
      </c>
      <c r="F9" s="208">
        <v>0</v>
      </c>
      <c r="G9" s="208">
        <f t="shared" si="0"/>
        <v>0</v>
      </c>
      <c r="H9" s="208">
        <f t="shared" si="1"/>
        <v>0</v>
      </c>
      <c r="I9" s="208">
        <f t="shared" si="2"/>
        <v>0</v>
      </c>
      <c r="J9" s="132"/>
      <c r="K9" s="208">
        <f t="shared" si="3"/>
        <v>0</v>
      </c>
      <c r="L9" s="208">
        <v>0</v>
      </c>
      <c r="M9" s="208">
        <v>0</v>
      </c>
      <c r="N9" s="118"/>
    </row>
    <row r="10" spans="1:14" x14ac:dyDescent="0.25">
      <c r="A10" s="233" t="s">
        <v>1880</v>
      </c>
      <c r="B10" s="129" t="s">
        <v>947</v>
      </c>
      <c r="C10" s="129" t="s">
        <v>782</v>
      </c>
      <c r="D10" s="130">
        <v>1</v>
      </c>
      <c r="E10" s="130">
        <v>1</v>
      </c>
      <c r="F10" s="208">
        <v>0</v>
      </c>
      <c r="G10" s="208">
        <f t="shared" si="0"/>
        <v>0</v>
      </c>
      <c r="H10" s="208">
        <f t="shared" si="1"/>
        <v>0</v>
      </c>
      <c r="I10" s="208">
        <f t="shared" si="2"/>
        <v>0</v>
      </c>
      <c r="J10" s="132"/>
      <c r="K10" s="208">
        <f t="shared" si="3"/>
        <v>0</v>
      </c>
      <c r="L10" s="208">
        <v>0</v>
      </c>
      <c r="M10" s="208">
        <v>0</v>
      </c>
      <c r="N10" s="118"/>
    </row>
    <row r="11" spans="1:14" x14ac:dyDescent="0.25">
      <c r="A11" s="233" t="s">
        <v>1881</v>
      </c>
      <c r="B11" s="129" t="s">
        <v>948</v>
      </c>
      <c r="C11" s="129" t="s">
        <v>783</v>
      </c>
      <c r="D11" s="130">
        <v>1</v>
      </c>
      <c r="E11" s="130">
        <v>1</v>
      </c>
      <c r="F11" s="208">
        <v>0</v>
      </c>
      <c r="G11" s="208">
        <f t="shared" si="0"/>
        <v>0</v>
      </c>
      <c r="H11" s="208">
        <f t="shared" si="1"/>
        <v>0</v>
      </c>
      <c r="I11" s="208">
        <f t="shared" si="2"/>
        <v>0</v>
      </c>
      <c r="J11" s="132"/>
      <c r="K11" s="208">
        <f t="shared" si="3"/>
        <v>0</v>
      </c>
      <c r="L11" s="208">
        <v>0</v>
      </c>
      <c r="M11" s="208">
        <v>0</v>
      </c>
      <c r="N11" s="118"/>
    </row>
    <row r="12" spans="1:14" x14ac:dyDescent="0.25">
      <c r="A12" s="233" t="s">
        <v>1882</v>
      </c>
      <c r="B12" s="129" t="s">
        <v>949</v>
      </c>
      <c r="C12" s="129" t="s">
        <v>784</v>
      </c>
      <c r="D12" s="130">
        <v>1</v>
      </c>
      <c r="E12" s="130">
        <v>1</v>
      </c>
      <c r="F12" s="208">
        <v>0</v>
      </c>
      <c r="G12" s="208">
        <f t="shared" si="0"/>
        <v>0</v>
      </c>
      <c r="H12" s="208">
        <f t="shared" si="1"/>
        <v>0</v>
      </c>
      <c r="I12" s="208">
        <f t="shared" si="2"/>
        <v>0</v>
      </c>
      <c r="J12" s="132"/>
      <c r="K12" s="208">
        <f t="shared" si="3"/>
        <v>0</v>
      </c>
      <c r="L12" s="208">
        <v>0</v>
      </c>
      <c r="M12" s="208">
        <v>0</v>
      </c>
      <c r="N12" s="118"/>
    </row>
    <row r="13" spans="1:14" x14ac:dyDescent="0.25">
      <c r="A13" s="233" t="s">
        <v>1883</v>
      </c>
      <c r="B13" s="129" t="s">
        <v>950</v>
      </c>
      <c r="C13" s="129" t="s">
        <v>785</v>
      </c>
      <c r="D13" s="130">
        <v>1</v>
      </c>
      <c r="E13" s="130">
        <v>1</v>
      </c>
      <c r="F13" s="208">
        <v>0</v>
      </c>
      <c r="G13" s="208">
        <f t="shared" si="0"/>
        <v>0</v>
      </c>
      <c r="H13" s="208">
        <f t="shared" si="1"/>
        <v>0</v>
      </c>
      <c r="I13" s="208">
        <f t="shared" si="2"/>
        <v>0</v>
      </c>
      <c r="J13" s="132"/>
      <c r="K13" s="208">
        <f t="shared" si="3"/>
        <v>0</v>
      </c>
      <c r="L13" s="208">
        <v>0</v>
      </c>
      <c r="M13" s="208">
        <v>0</v>
      </c>
      <c r="N13" s="118"/>
    </row>
    <row r="14" spans="1:14" s="156" customFormat="1" ht="15.75" x14ac:dyDescent="0.25">
      <c r="A14" s="235" t="s">
        <v>1515</v>
      </c>
      <c r="B14" s="126" t="s">
        <v>840</v>
      </c>
      <c r="C14" s="126"/>
      <c r="D14" s="289" t="s">
        <v>893</v>
      </c>
      <c r="E14" s="128"/>
      <c r="F14" s="274"/>
      <c r="G14" s="128"/>
      <c r="H14" s="281"/>
      <c r="I14" s="128"/>
      <c r="J14" s="126"/>
      <c r="K14" s="126"/>
      <c r="L14" s="126"/>
      <c r="M14" s="126"/>
      <c r="N14" s="407"/>
    </row>
    <row r="15" spans="1:14" x14ac:dyDescent="0.25">
      <c r="A15" s="314" t="s">
        <v>1516</v>
      </c>
      <c r="B15" s="232" t="s">
        <v>825</v>
      </c>
      <c r="C15" s="118" t="s">
        <v>799</v>
      </c>
      <c r="D15" s="119" t="s">
        <v>812</v>
      </c>
      <c r="E15" s="119">
        <v>1</v>
      </c>
      <c r="F15" s="208">
        <v>0</v>
      </c>
      <c r="G15" s="208">
        <f t="shared" ref="G15:G20" si="4">F15*E15</f>
        <v>0</v>
      </c>
      <c r="H15" s="208">
        <f t="shared" ref="H15:H20" si="5">G15*$H$4</f>
        <v>0</v>
      </c>
      <c r="I15" s="208">
        <f t="shared" ref="I15:I20" si="6">G15+H15</f>
        <v>0</v>
      </c>
      <c r="J15" s="132"/>
      <c r="K15" s="208">
        <f t="shared" ref="K15:K20" si="7">L15+M15</f>
        <v>0</v>
      </c>
      <c r="L15" s="208">
        <v>0</v>
      </c>
      <c r="M15" s="208">
        <v>0</v>
      </c>
      <c r="N15" s="118"/>
    </row>
    <row r="16" spans="1:14" x14ac:dyDescent="0.25">
      <c r="A16" s="314" t="s">
        <v>1517</v>
      </c>
      <c r="B16" s="232" t="s">
        <v>822</v>
      </c>
      <c r="C16" s="118" t="s">
        <v>799</v>
      </c>
      <c r="D16" s="119" t="s">
        <v>812</v>
      </c>
      <c r="E16" s="119">
        <v>1</v>
      </c>
      <c r="F16" s="208">
        <v>0</v>
      </c>
      <c r="G16" s="208">
        <f t="shared" si="4"/>
        <v>0</v>
      </c>
      <c r="H16" s="208">
        <f t="shared" si="5"/>
        <v>0</v>
      </c>
      <c r="I16" s="208">
        <f t="shared" si="6"/>
        <v>0</v>
      </c>
      <c r="J16" s="132"/>
      <c r="K16" s="208">
        <f t="shared" si="7"/>
        <v>0</v>
      </c>
      <c r="L16" s="208">
        <v>0</v>
      </c>
      <c r="M16" s="208">
        <v>0</v>
      </c>
      <c r="N16" s="118"/>
    </row>
    <row r="17" spans="1:14" x14ac:dyDescent="0.25">
      <c r="A17" s="314" t="s">
        <v>1518</v>
      </c>
      <c r="B17" s="232" t="s">
        <v>823</v>
      </c>
      <c r="C17" s="118" t="s">
        <v>800</v>
      </c>
      <c r="D17" s="119" t="s">
        <v>812</v>
      </c>
      <c r="E17" s="119">
        <v>1</v>
      </c>
      <c r="F17" s="208">
        <v>0</v>
      </c>
      <c r="G17" s="208">
        <f t="shared" si="4"/>
        <v>0</v>
      </c>
      <c r="H17" s="208">
        <f t="shared" si="5"/>
        <v>0</v>
      </c>
      <c r="I17" s="208">
        <f t="shared" si="6"/>
        <v>0</v>
      </c>
      <c r="J17" s="132"/>
      <c r="K17" s="208">
        <f t="shared" si="7"/>
        <v>0</v>
      </c>
      <c r="L17" s="208">
        <v>0</v>
      </c>
      <c r="M17" s="208">
        <v>0</v>
      </c>
      <c r="N17" s="118"/>
    </row>
    <row r="18" spans="1:14" x14ac:dyDescent="0.25">
      <c r="A18" s="314" t="s">
        <v>1519</v>
      </c>
      <c r="B18" s="232" t="s">
        <v>824</v>
      </c>
      <c r="C18" s="118" t="s">
        <v>801</v>
      </c>
      <c r="D18" s="119" t="s">
        <v>812</v>
      </c>
      <c r="E18" s="119">
        <v>1</v>
      </c>
      <c r="F18" s="208">
        <v>0</v>
      </c>
      <c r="G18" s="208">
        <f t="shared" si="4"/>
        <v>0</v>
      </c>
      <c r="H18" s="208">
        <f t="shared" si="5"/>
        <v>0</v>
      </c>
      <c r="I18" s="208">
        <f t="shared" si="6"/>
        <v>0</v>
      </c>
      <c r="J18" s="132"/>
      <c r="K18" s="208">
        <f t="shared" si="7"/>
        <v>0</v>
      </c>
      <c r="L18" s="208">
        <v>0</v>
      </c>
      <c r="M18" s="208">
        <v>0</v>
      </c>
      <c r="N18" s="118"/>
    </row>
    <row r="19" spans="1:14" x14ac:dyDescent="0.25">
      <c r="A19" s="314" t="s">
        <v>1520</v>
      </c>
      <c r="B19" s="118" t="s">
        <v>841</v>
      </c>
      <c r="C19" s="118" t="s">
        <v>811</v>
      </c>
      <c r="D19" s="119" t="s">
        <v>812</v>
      </c>
      <c r="E19" s="119">
        <v>1</v>
      </c>
      <c r="F19" s="208">
        <v>0</v>
      </c>
      <c r="G19" s="208">
        <f t="shared" si="4"/>
        <v>0</v>
      </c>
      <c r="H19" s="208">
        <f t="shared" si="5"/>
        <v>0</v>
      </c>
      <c r="I19" s="208">
        <f t="shared" si="6"/>
        <v>0</v>
      </c>
      <c r="J19" s="132"/>
      <c r="K19" s="208">
        <f t="shared" si="7"/>
        <v>0</v>
      </c>
      <c r="L19" s="208">
        <v>0</v>
      </c>
      <c r="M19" s="208">
        <v>0</v>
      </c>
      <c r="N19" s="118"/>
    </row>
    <row r="20" spans="1:14" s="229" customFormat="1" x14ac:dyDescent="0.25">
      <c r="A20" s="314" t="s">
        <v>1521</v>
      </c>
      <c r="B20" s="118" t="s">
        <v>842</v>
      </c>
      <c r="C20" s="118" t="s">
        <v>811</v>
      </c>
      <c r="D20" s="119" t="s">
        <v>812</v>
      </c>
      <c r="E20" s="119">
        <v>1</v>
      </c>
      <c r="F20" s="208">
        <v>0</v>
      </c>
      <c r="G20" s="208">
        <f t="shared" si="4"/>
        <v>0</v>
      </c>
      <c r="H20" s="208">
        <f t="shared" si="5"/>
        <v>0</v>
      </c>
      <c r="I20" s="208">
        <f t="shared" si="6"/>
        <v>0</v>
      </c>
      <c r="J20" s="132"/>
      <c r="K20" s="208">
        <f t="shared" si="7"/>
        <v>0</v>
      </c>
      <c r="L20" s="208">
        <v>0</v>
      </c>
      <c r="M20" s="208">
        <v>0</v>
      </c>
      <c r="N20" s="118"/>
    </row>
    <row r="21" spans="1:14" s="156" customFormat="1" ht="15.75" x14ac:dyDescent="0.25">
      <c r="A21" s="235" t="s">
        <v>1522</v>
      </c>
      <c r="B21" s="126" t="s">
        <v>837</v>
      </c>
      <c r="C21" s="126"/>
      <c r="D21" s="289" t="s">
        <v>893</v>
      </c>
      <c r="E21" s="128"/>
      <c r="F21" s="274"/>
      <c r="G21" s="128"/>
      <c r="H21" s="281"/>
      <c r="I21" s="128"/>
      <c r="J21" s="126"/>
      <c r="K21" s="126"/>
      <c r="L21" s="126"/>
      <c r="M21" s="126"/>
      <c r="N21" s="407"/>
    </row>
    <row r="22" spans="1:14" x14ac:dyDescent="0.25">
      <c r="A22" s="314" t="s">
        <v>1523</v>
      </c>
      <c r="B22" s="232" t="s">
        <v>827</v>
      </c>
      <c r="C22" s="118" t="s">
        <v>811</v>
      </c>
      <c r="D22" s="119" t="s">
        <v>812</v>
      </c>
      <c r="E22" s="119">
        <v>1</v>
      </c>
      <c r="F22" s="208">
        <v>0</v>
      </c>
      <c r="G22" s="208">
        <f>F22*E22</f>
        <v>0</v>
      </c>
      <c r="H22" s="208">
        <f>G22*$H$4</f>
        <v>0</v>
      </c>
      <c r="I22" s="208">
        <f>G22+H22</f>
        <v>0</v>
      </c>
      <c r="J22" s="132"/>
      <c r="K22" s="208">
        <f>L22+M22</f>
        <v>0</v>
      </c>
      <c r="L22" s="208">
        <v>0</v>
      </c>
      <c r="M22" s="208">
        <v>0</v>
      </c>
      <c r="N22" s="118"/>
    </row>
    <row r="23" spans="1:14" s="179" customFormat="1" ht="18.75" x14ac:dyDescent="0.25">
      <c r="A23" s="239" t="s">
        <v>563</v>
      </c>
      <c r="B23" s="240" t="str">
        <f>'# Batch Composition'!B4</f>
        <v>Access Node (AN)</v>
      </c>
      <c r="C23" s="237" t="s">
        <v>820</v>
      </c>
      <c r="D23" s="238">
        <v>1</v>
      </c>
      <c r="E23" s="124"/>
      <c r="F23" s="273"/>
      <c r="G23" s="124"/>
      <c r="H23" s="280"/>
      <c r="I23" s="124"/>
      <c r="J23" s="125"/>
      <c r="K23" s="125"/>
      <c r="L23" s="125"/>
      <c r="M23" s="125"/>
      <c r="N23" s="408"/>
    </row>
    <row r="24" spans="1:14" s="156" customFormat="1" ht="15.75" x14ac:dyDescent="0.25">
      <c r="A24" s="235" t="s">
        <v>1524</v>
      </c>
      <c r="B24" s="126" t="s">
        <v>757</v>
      </c>
      <c r="C24" s="127"/>
      <c r="D24" s="288" t="s">
        <v>893</v>
      </c>
      <c r="E24" s="128"/>
      <c r="F24" s="274"/>
      <c r="G24" s="128"/>
      <c r="H24" s="281"/>
      <c r="I24" s="128"/>
      <c r="J24" s="126"/>
      <c r="K24" s="126"/>
      <c r="L24" s="126"/>
      <c r="M24" s="126"/>
      <c r="N24" s="407"/>
    </row>
    <row r="25" spans="1:14" x14ac:dyDescent="0.25">
      <c r="A25" s="233" t="s">
        <v>1525</v>
      </c>
      <c r="B25" s="118" t="s">
        <v>522</v>
      </c>
      <c r="C25" s="118" t="s">
        <v>787</v>
      </c>
      <c r="D25" s="119">
        <v>1</v>
      </c>
      <c r="E25" s="119">
        <v>1</v>
      </c>
      <c r="F25" s="208">
        <v>0</v>
      </c>
      <c r="G25" s="208">
        <f t="shared" ref="G25:G39" si="8">F25*E25</f>
        <v>0</v>
      </c>
      <c r="H25" s="208">
        <f t="shared" ref="H25:H39" si="9">G25*$H$4</f>
        <v>0</v>
      </c>
      <c r="I25" s="208">
        <f t="shared" ref="I25:I39" si="10">G25+H25</f>
        <v>0</v>
      </c>
      <c r="J25" s="132"/>
      <c r="K25" s="208">
        <f t="shared" ref="K25:K39" si="11">L25+M25</f>
        <v>0</v>
      </c>
      <c r="L25" s="208">
        <v>0</v>
      </c>
      <c r="M25" s="208">
        <v>0</v>
      </c>
      <c r="N25" s="118"/>
    </row>
    <row r="26" spans="1:14" x14ac:dyDescent="0.25">
      <c r="A26" s="233" t="s">
        <v>1526</v>
      </c>
      <c r="B26" s="157" t="s">
        <v>933</v>
      </c>
      <c r="C26" s="118" t="s">
        <v>902</v>
      </c>
      <c r="D26" s="119">
        <v>1</v>
      </c>
      <c r="E26" s="119">
        <v>1</v>
      </c>
      <c r="F26" s="208">
        <v>0</v>
      </c>
      <c r="G26" s="208">
        <f t="shared" si="8"/>
        <v>0</v>
      </c>
      <c r="H26" s="208">
        <f t="shared" si="9"/>
        <v>0</v>
      </c>
      <c r="I26" s="208">
        <f t="shared" si="10"/>
        <v>0</v>
      </c>
      <c r="J26" s="132"/>
      <c r="K26" s="208">
        <f t="shared" si="11"/>
        <v>0</v>
      </c>
      <c r="L26" s="208">
        <v>0</v>
      </c>
      <c r="M26" s="208">
        <v>0</v>
      </c>
      <c r="N26" s="118"/>
    </row>
    <row r="27" spans="1:14" x14ac:dyDescent="0.25">
      <c r="A27" s="233" t="s">
        <v>1527</v>
      </c>
      <c r="B27" s="118" t="s">
        <v>754</v>
      </c>
      <c r="C27" s="118" t="s">
        <v>788</v>
      </c>
      <c r="D27" s="119">
        <v>1</v>
      </c>
      <c r="E27" s="119">
        <v>1</v>
      </c>
      <c r="F27" s="208">
        <v>0</v>
      </c>
      <c r="G27" s="208">
        <f t="shared" si="8"/>
        <v>0</v>
      </c>
      <c r="H27" s="208">
        <f t="shared" si="9"/>
        <v>0</v>
      </c>
      <c r="I27" s="208">
        <f t="shared" si="10"/>
        <v>0</v>
      </c>
      <c r="J27" s="132"/>
      <c r="K27" s="208">
        <f t="shared" si="11"/>
        <v>0</v>
      </c>
      <c r="L27" s="208">
        <v>0</v>
      </c>
      <c r="M27" s="208">
        <v>0</v>
      </c>
      <c r="N27" s="118"/>
    </row>
    <row r="28" spans="1:14" x14ac:dyDescent="0.25">
      <c r="A28" s="233" t="s">
        <v>1528</v>
      </c>
      <c r="B28" s="118" t="s">
        <v>758</v>
      </c>
      <c r="C28" s="118" t="s">
        <v>789</v>
      </c>
      <c r="D28" s="119">
        <v>1</v>
      </c>
      <c r="E28" s="119">
        <v>1</v>
      </c>
      <c r="F28" s="208">
        <v>0</v>
      </c>
      <c r="G28" s="208">
        <f t="shared" si="8"/>
        <v>0</v>
      </c>
      <c r="H28" s="208">
        <f t="shared" si="9"/>
        <v>0</v>
      </c>
      <c r="I28" s="208">
        <f t="shared" si="10"/>
        <v>0</v>
      </c>
      <c r="J28" s="132"/>
      <c r="K28" s="208">
        <f t="shared" si="11"/>
        <v>0</v>
      </c>
      <c r="L28" s="208">
        <v>0</v>
      </c>
      <c r="M28" s="208">
        <v>0</v>
      </c>
      <c r="N28" s="118"/>
    </row>
    <row r="29" spans="1:14" x14ac:dyDescent="0.25">
      <c r="A29" s="233" t="s">
        <v>1529</v>
      </c>
      <c r="B29" s="118" t="s">
        <v>759</v>
      </c>
      <c r="C29" s="118" t="s">
        <v>790</v>
      </c>
      <c r="D29" s="119">
        <v>1</v>
      </c>
      <c r="E29" s="119">
        <v>1</v>
      </c>
      <c r="F29" s="208">
        <v>0</v>
      </c>
      <c r="G29" s="208">
        <f t="shared" si="8"/>
        <v>0</v>
      </c>
      <c r="H29" s="208">
        <f t="shared" si="9"/>
        <v>0</v>
      </c>
      <c r="I29" s="208">
        <f t="shared" si="10"/>
        <v>0</v>
      </c>
      <c r="J29" s="132"/>
      <c r="K29" s="208">
        <f t="shared" si="11"/>
        <v>0</v>
      </c>
      <c r="L29" s="208">
        <v>0</v>
      </c>
      <c r="M29" s="208">
        <v>0</v>
      </c>
      <c r="N29" s="118"/>
    </row>
    <row r="30" spans="1:14" x14ac:dyDescent="0.25">
      <c r="A30" s="233" t="s">
        <v>1530</v>
      </c>
      <c r="B30" s="118" t="s">
        <v>818</v>
      </c>
      <c r="C30" s="118" t="s">
        <v>791</v>
      </c>
      <c r="D30" s="119">
        <v>1</v>
      </c>
      <c r="E30" s="119">
        <v>1</v>
      </c>
      <c r="F30" s="208">
        <v>0</v>
      </c>
      <c r="G30" s="208">
        <f t="shared" si="8"/>
        <v>0</v>
      </c>
      <c r="H30" s="208">
        <f t="shared" si="9"/>
        <v>0</v>
      </c>
      <c r="I30" s="208">
        <f t="shared" si="10"/>
        <v>0</v>
      </c>
      <c r="J30" s="132"/>
      <c r="K30" s="208">
        <f t="shared" si="11"/>
        <v>0</v>
      </c>
      <c r="L30" s="208">
        <v>0</v>
      </c>
      <c r="M30" s="208">
        <v>0</v>
      </c>
      <c r="N30" s="118"/>
    </row>
    <row r="31" spans="1:14" x14ac:dyDescent="0.25">
      <c r="A31" s="233" t="s">
        <v>1531</v>
      </c>
      <c r="B31" s="118" t="s">
        <v>760</v>
      </c>
      <c r="C31" s="118" t="s">
        <v>792</v>
      </c>
      <c r="D31" s="119">
        <v>1</v>
      </c>
      <c r="E31" s="119">
        <v>1</v>
      </c>
      <c r="F31" s="208">
        <v>0</v>
      </c>
      <c r="G31" s="208">
        <f t="shared" si="8"/>
        <v>0</v>
      </c>
      <c r="H31" s="208">
        <f t="shared" si="9"/>
        <v>0</v>
      </c>
      <c r="I31" s="208">
        <f t="shared" si="10"/>
        <v>0</v>
      </c>
      <c r="J31" s="132"/>
      <c r="K31" s="208">
        <f t="shared" si="11"/>
        <v>0</v>
      </c>
      <c r="L31" s="208">
        <v>0</v>
      </c>
      <c r="M31" s="208">
        <v>0</v>
      </c>
      <c r="N31" s="118"/>
    </row>
    <row r="32" spans="1:14" x14ac:dyDescent="0.25">
      <c r="A32" s="233" t="s">
        <v>1532</v>
      </c>
      <c r="B32" s="118" t="s">
        <v>753</v>
      </c>
      <c r="C32" s="118" t="s">
        <v>793</v>
      </c>
      <c r="D32" s="119">
        <v>1</v>
      </c>
      <c r="E32" s="119">
        <v>1</v>
      </c>
      <c r="F32" s="208">
        <v>0</v>
      </c>
      <c r="G32" s="208">
        <f t="shared" si="8"/>
        <v>0</v>
      </c>
      <c r="H32" s="208">
        <f t="shared" si="9"/>
        <v>0</v>
      </c>
      <c r="I32" s="208">
        <f t="shared" si="10"/>
        <v>0</v>
      </c>
      <c r="J32" s="132"/>
      <c r="K32" s="208">
        <f t="shared" si="11"/>
        <v>0</v>
      </c>
      <c r="L32" s="208">
        <v>0</v>
      </c>
      <c r="M32" s="208">
        <v>0</v>
      </c>
      <c r="N32" s="118"/>
    </row>
    <row r="33" spans="1:14" x14ac:dyDescent="0.25">
      <c r="A33" s="233" t="s">
        <v>1533</v>
      </c>
      <c r="B33" s="118" t="s">
        <v>756</v>
      </c>
      <c r="C33" s="118" t="s">
        <v>794</v>
      </c>
      <c r="D33" s="119">
        <v>1</v>
      </c>
      <c r="E33" s="119">
        <v>1</v>
      </c>
      <c r="F33" s="208">
        <v>0</v>
      </c>
      <c r="G33" s="208">
        <f t="shared" si="8"/>
        <v>0</v>
      </c>
      <c r="H33" s="208">
        <f t="shared" si="9"/>
        <v>0</v>
      </c>
      <c r="I33" s="208">
        <f t="shared" si="10"/>
        <v>0</v>
      </c>
      <c r="J33" s="132"/>
      <c r="K33" s="208">
        <f t="shared" si="11"/>
        <v>0</v>
      </c>
      <c r="L33" s="208">
        <v>0</v>
      </c>
      <c r="M33" s="208">
        <v>0</v>
      </c>
      <c r="N33" s="118"/>
    </row>
    <row r="34" spans="1:14" x14ac:dyDescent="0.25">
      <c r="A34" s="233" t="s">
        <v>1534</v>
      </c>
      <c r="B34" s="118" t="s">
        <v>761</v>
      </c>
      <c r="C34" s="118" t="s">
        <v>795</v>
      </c>
      <c r="D34" s="119">
        <v>1</v>
      </c>
      <c r="E34" s="119">
        <v>1</v>
      </c>
      <c r="F34" s="208">
        <v>0</v>
      </c>
      <c r="G34" s="208">
        <f t="shared" si="8"/>
        <v>0</v>
      </c>
      <c r="H34" s="208">
        <f t="shared" si="9"/>
        <v>0</v>
      </c>
      <c r="I34" s="208">
        <f t="shared" si="10"/>
        <v>0</v>
      </c>
      <c r="J34" s="132"/>
      <c r="K34" s="208">
        <f t="shared" si="11"/>
        <v>0</v>
      </c>
      <c r="L34" s="208">
        <v>0</v>
      </c>
      <c r="M34" s="208">
        <v>0</v>
      </c>
      <c r="N34" s="118"/>
    </row>
    <row r="35" spans="1:14" x14ac:dyDescent="0.25">
      <c r="A35" s="233" t="s">
        <v>1535</v>
      </c>
      <c r="B35" s="118" t="s">
        <v>903</v>
      </c>
      <c r="C35" s="118" t="s">
        <v>803</v>
      </c>
      <c r="D35" s="119">
        <v>1</v>
      </c>
      <c r="E35" s="119">
        <v>1</v>
      </c>
      <c r="F35" s="208">
        <v>0</v>
      </c>
      <c r="G35" s="208">
        <f t="shared" si="8"/>
        <v>0</v>
      </c>
      <c r="H35" s="208">
        <f t="shared" si="9"/>
        <v>0</v>
      </c>
      <c r="I35" s="208">
        <f t="shared" si="10"/>
        <v>0</v>
      </c>
      <c r="J35" s="132"/>
      <c r="K35" s="208">
        <f t="shared" si="11"/>
        <v>0</v>
      </c>
      <c r="L35" s="208">
        <v>0</v>
      </c>
      <c r="M35" s="208">
        <v>0</v>
      </c>
      <c r="N35" s="118"/>
    </row>
    <row r="36" spans="1:14" x14ac:dyDescent="0.25">
      <c r="A36" s="233" t="s">
        <v>1536</v>
      </c>
      <c r="B36" s="118" t="s">
        <v>762</v>
      </c>
      <c r="C36" s="118" t="s">
        <v>797</v>
      </c>
      <c r="D36" s="119">
        <v>1</v>
      </c>
      <c r="E36" s="119">
        <v>1</v>
      </c>
      <c r="F36" s="208">
        <v>0</v>
      </c>
      <c r="G36" s="208">
        <f t="shared" si="8"/>
        <v>0</v>
      </c>
      <c r="H36" s="208">
        <f t="shared" si="9"/>
        <v>0</v>
      </c>
      <c r="I36" s="208">
        <f t="shared" si="10"/>
        <v>0</v>
      </c>
      <c r="J36" s="132"/>
      <c r="K36" s="208">
        <f t="shared" si="11"/>
        <v>0</v>
      </c>
      <c r="L36" s="208">
        <v>0</v>
      </c>
      <c r="M36" s="208">
        <v>0</v>
      </c>
      <c r="N36" s="118"/>
    </row>
    <row r="37" spans="1:14" x14ac:dyDescent="0.25">
      <c r="A37" s="233" t="s">
        <v>1537</v>
      </c>
      <c r="B37" s="118" t="s">
        <v>763</v>
      </c>
      <c r="C37" s="118" t="s">
        <v>798</v>
      </c>
      <c r="D37" s="119">
        <v>2</v>
      </c>
      <c r="E37" s="119">
        <v>2</v>
      </c>
      <c r="F37" s="208">
        <v>0</v>
      </c>
      <c r="G37" s="208">
        <f t="shared" si="8"/>
        <v>0</v>
      </c>
      <c r="H37" s="208">
        <f t="shared" si="9"/>
        <v>0</v>
      </c>
      <c r="I37" s="208">
        <f t="shared" si="10"/>
        <v>0</v>
      </c>
      <c r="J37" s="132"/>
      <c r="K37" s="208">
        <f t="shared" si="11"/>
        <v>0</v>
      </c>
      <c r="L37" s="208">
        <v>0</v>
      </c>
      <c r="M37" s="208">
        <v>0</v>
      </c>
      <c r="N37" s="118"/>
    </row>
    <row r="38" spans="1:14" x14ac:dyDescent="0.25">
      <c r="A38" s="233" t="s">
        <v>1538</v>
      </c>
      <c r="B38" s="118" t="s">
        <v>764</v>
      </c>
      <c r="C38" s="118" t="s">
        <v>798</v>
      </c>
      <c r="D38" s="119">
        <v>1</v>
      </c>
      <c r="E38" s="119">
        <v>1</v>
      </c>
      <c r="F38" s="208">
        <v>0</v>
      </c>
      <c r="G38" s="208">
        <f t="shared" si="8"/>
        <v>0</v>
      </c>
      <c r="H38" s="208">
        <f t="shared" si="9"/>
        <v>0</v>
      </c>
      <c r="I38" s="208">
        <f t="shared" si="10"/>
        <v>0</v>
      </c>
      <c r="J38" s="132"/>
      <c r="K38" s="208">
        <f t="shared" si="11"/>
        <v>0</v>
      </c>
      <c r="L38" s="208">
        <v>0</v>
      </c>
      <c r="M38" s="208">
        <v>0</v>
      </c>
      <c r="N38" s="118"/>
    </row>
    <row r="39" spans="1:14" s="229" customFormat="1" x14ac:dyDescent="0.25">
      <c r="A39" s="233" t="s">
        <v>1539</v>
      </c>
      <c r="B39" s="118" t="s">
        <v>843</v>
      </c>
      <c r="C39" s="118" t="s">
        <v>811</v>
      </c>
      <c r="D39" s="119">
        <v>1</v>
      </c>
      <c r="E39" s="119">
        <v>1</v>
      </c>
      <c r="F39" s="208">
        <v>0</v>
      </c>
      <c r="G39" s="208">
        <f t="shared" si="8"/>
        <v>0</v>
      </c>
      <c r="H39" s="208">
        <f t="shared" si="9"/>
        <v>0</v>
      </c>
      <c r="I39" s="208">
        <f t="shared" si="10"/>
        <v>0</v>
      </c>
      <c r="J39" s="132"/>
      <c r="K39" s="208">
        <f t="shared" si="11"/>
        <v>0</v>
      </c>
      <c r="L39" s="208">
        <v>0</v>
      </c>
      <c r="M39" s="208">
        <v>0</v>
      </c>
      <c r="N39" s="118"/>
    </row>
    <row r="40" spans="1:14" s="156" customFormat="1" ht="15.75" x14ac:dyDescent="0.25">
      <c r="A40" s="235" t="s">
        <v>1540</v>
      </c>
      <c r="B40" s="126" t="s">
        <v>765</v>
      </c>
      <c r="C40" s="127"/>
      <c r="D40" s="288" t="s">
        <v>893</v>
      </c>
      <c r="E40" s="128"/>
      <c r="F40" s="274"/>
      <c r="G40" s="128"/>
      <c r="H40" s="281"/>
      <c r="I40" s="128"/>
      <c r="J40" s="126"/>
      <c r="K40" s="126"/>
      <c r="L40" s="126"/>
      <c r="M40" s="126"/>
      <c r="N40" s="407"/>
    </row>
    <row r="41" spans="1:14" x14ac:dyDescent="0.25">
      <c r="A41" s="233" t="s">
        <v>1541</v>
      </c>
      <c r="B41" s="118" t="s">
        <v>522</v>
      </c>
      <c r="C41" s="118" t="s">
        <v>787</v>
      </c>
      <c r="D41" s="119">
        <v>1</v>
      </c>
      <c r="E41" s="119">
        <v>1</v>
      </c>
      <c r="F41" s="208">
        <v>0</v>
      </c>
      <c r="G41" s="208">
        <f t="shared" ref="G41:G55" si="12">F41*E41</f>
        <v>0</v>
      </c>
      <c r="H41" s="208">
        <f t="shared" ref="H41:H55" si="13">G41*$H$4</f>
        <v>0</v>
      </c>
      <c r="I41" s="208">
        <f t="shared" ref="I41:I55" si="14">G41+H41</f>
        <v>0</v>
      </c>
      <c r="J41" s="132"/>
      <c r="K41" s="208">
        <f t="shared" ref="K41:K55" si="15">L41+M41</f>
        <v>0</v>
      </c>
      <c r="L41" s="208">
        <v>0</v>
      </c>
      <c r="M41" s="208">
        <v>0</v>
      </c>
      <c r="N41" s="118"/>
    </row>
    <row r="42" spans="1:14" x14ac:dyDescent="0.25">
      <c r="A42" s="233" t="s">
        <v>1542</v>
      </c>
      <c r="B42" s="157" t="s">
        <v>933</v>
      </c>
      <c r="C42" s="118" t="s">
        <v>929</v>
      </c>
      <c r="D42" s="119">
        <v>1</v>
      </c>
      <c r="E42" s="119">
        <v>1</v>
      </c>
      <c r="F42" s="208">
        <v>0</v>
      </c>
      <c r="G42" s="208">
        <f t="shared" si="12"/>
        <v>0</v>
      </c>
      <c r="H42" s="208">
        <f t="shared" si="13"/>
        <v>0</v>
      </c>
      <c r="I42" s="208">
        <f t="shared" si="14"/>
        <v>0</v>
      </c>
      <c r="J42" s="132"/>
      <c r="K42" s="208">
        <f t="shared" si="15"/>
        <v>0</v>
      </c>
      <c r="L42" s="208">
        <v>0</v>
      </c>
      <c r="M42" s="208">
        <v>0</v>
      </c>
      <c r="N42" s="118"/>
    </row>
    <row r="43" spans="1:14" x14ac:dyDescent="0.25">
      <c r="A43" s="233" t="s">
        <v>1543</v>
      </c>
      <c r="B43" s="118" t="s">
        <v>754</v>
      </c>
      <c r="C43" s="118" t="s">
        <v>788</v>
      </c>
      <c r="D43" s="119">
        <v>1</v>
      </c>
      <c r="E43" s="119">
        <v>1</v>
      </c>
      <c r="F43" s="208">
        <v>0</v>
      </c>
      <c r="G43" s="208">
        <f t="shared" si="12"/>
        <v>0</v>
      </c>
      <c r="H43" s="208">
        <f t="shared" si="13"/>
        <v>0</v>
      </c>
      <c r="I43" s="208">
        <f t="shared" si="14"/>
        <v>0</v>
      </c>
      <c r="J43" s="132"/>
      <c r="K43" s="208">
        <f t="shared" si="15"/>
        <v>0</v>
      </c>
      <c r="L43" s="208">
        <v>0</v>
      </c>
      <c r="M43" s="208">
        <v>0</v>
      </c>
      <c r="N43" s="118"/>
    </row>
    <row r="44" spans="1:14" x14ac:dyDescent="0.25">
      <c r="A44" s="233" t="s">
        <v>1544</v>
      </c>
      <c r="B44" s="118" t="s">
        <v>758</v>
      </c>
      <c r="C44" s="118" t="s">
        <v>789</v>
      </c>
      <c r="D44" s="119">
        <v>1</v>
      </c>
      <c r="E44" s="119">
        <v>1</v>
      </c>
      <c r="F44" s="208">
        <v>0</v>
      </c>
      <c r="G44" s="208">
        <f t="shared" si="12"/>
        <v>0</v>
      </c>
      <c r="H44" s="208">
        <f t="shared" si="13"/>
        <v>0</v>
      </c>
      <c r="I44" s="208">
        <f t="shared" si="14"/>
        <v>0</v>
      </c>
      <c r="J44" s="132"/>
      <c r="K44" s="208">
        <f t="shared" si="15"/>
        <v>0</v>
      </c>
      <c r="L44" s="208">
        <v>0</v>
      </c>
      <c r="M44" s="208">
        <v>0</v>
      </c>
      <c r="N44" s="118"/>
    </row>
    <row r="45" spans="1:14" x14ac:dyDescent="0.25">
      <c r="A45" s="233" t="s">
        <v>1545</v>
      </c>
      <c r="B45" s="118" t="s">
        <v>759</v>
      </c>
      <c r="C45" s="118" t="s">
        <v>790</v>
      </c>
      <c r="D45" s="119">
        <v>1</v>
      </c>
      <c r="E45" s="119">
        <v>1</v>
      </c>
      <c r="F45" s="208">
        <v>0</v>
      </c>
      <c r="G45" s="208">
        <f t="shared" si="12"/>
        <v>0</v>
      </c>
      <c r="H45" s="208">
        <f t="shared" si="13"/>
        <v>0</v>
      </c>
      <c r="I45" s="208">
        <f t="shared" si="14"/>
        <v>0</v>
      </c>
      <c r="J45" s="132"/>
      <c r="K45" s="208">
        <f t="shared" si="15"/>
        <v>0</v>
      </c>
      <c r="L45" s="208">
        <v>0</v>
      </c>
      <c r="M45" s="208">
        <v>0</v>
      </c>
      <c r="N45" s="118"/>
    </row>
    <row r="46" spans="1:14" x14ac:dyDescent="0.25">
      <c r="A46" s="233" t="s">
        <v>1546</v>
      </c>
      <c r="B46" s="118" t="s">
        <v>818</v>
      </c>
      <c r="C46" s="118" t="s">
        <v>791</v>
      </c>
      <c r="D46" s="119">
        <v>1</v>
      </c>
      <c r="E46" s="119">
        <v>1</v>
      </c>
      <c r="F46" s="208">
        <v>0</v>
      </c>
      <c r="G46" s="208">
        <f t="shared" si="12"/>
        <v>0</v>
      </c>
      <c r="H46" s="208">
        <f t="shared" si="13"/>
        <v>0</v>
      </c>
      <c r="I46" s="208">
        <f t="shared" si="14"/>
        <v>0</v>
      </c>
      <c r="J46" s="132"/>
      <c r="K46" s="208">
        <f t="shared" si="15"/>
        <v>0</v>
      </c>
      <c r="L46" s="208">
        <v>0</v>
      </c>
      <c r="M46" s="208">
        <v>0</v>
      </c>
      <c r="N46" s="118"/>
    </row>
    <row r="47" spans="1:14" x14ac:dyDescent="0.25">
      <c r="A47" s="233" t="s">
        <v>1547</v>
      </c>
      <c r="B47" s="118" t="s">
        <v>760</v>
      </c>
      <c r="C47" s="118" t="s">
        <v>792</v>
      </c>
      <c r="D47" s="119">
        <v>1</v>
      </c>
      <c r="E47" s="119">
        <v>1</v>
      </c>
      <c r="F47" s="208">
        <v>0</v>
      </c>
      <c r="G47" s="208">
        <f t="shared" si="12"/>
        <v>0</v>
      </c>
      <c r="H47" s="208">
        <f t="shared" si="13"/>
        <v>0</v>
      </c>
      <c r="I47" s="208">
        <f t="shared" si="14"/>
        <v>0</v>
      </c>
      <c r="J47" s="132"/>
      <c r="K47" s="208">
        <f t="shared" si="15"/>
        <v>0</v>
      </c>
      <c r="L47" s="208">
        <v>0</v>
      </c>
      <c r="M47" s="208">
        <v>0</v>
      </c>
      <c r="N47" s="118"/>
    </row>
    <row r="48" spans="1:14" x14ac:dyDescent="0.25">
      <c r="A48" s="233" t="s">
        <v>1548</v>
      </c>
      <c r="B48" s="118" t="s">
        <v>753</v>
      </c>
      <c r="C48" s="118" t="s">
        <v>793</v>
      </c>
      <c r="D48" s="119">
        <v>1</v>
      </c>
      <c r="E48" s="119">
        <v>1</v>
      </c>
      <c r="F48" s="208">
        <v>0</v>
      </c>
      <c r="G48" s="208">
        <f t="shared" si="12"/>
        <v>0</v>
      </c>
      <c r="H48" s="208">
        <f t="shared" si="13"/>
        <v>0</v>
      </c>
      <c r="I48" s="208">
        <f t="shared" si="14"/>
        <v>0</v>
      </c>
      <c r="J48" s="132"/>
      <c r="K48" s="208">
        <f t="shared" si="15"/>
        <v>0</v>
      </c>
      <c r="L48" s="208">
        <v>0</v>
      </c>
      <c r="M48" s="208">
        <v>0</v>
      </c>
      <c r="N48" s="118"/>
    </row>
    <row r="49" spans="1:14" x14ac:dyDescent="0.25">
      <c r="A49" s="233" t="s">
        <v>1549</v>
      </c>
      <c r="B49" s="118" t="s">
        <v>756</v>
      </c>
      <c r="C49" s="118" t="s">
        <v>794</v>
      </c>
      <c r="D49" s="119">
        <v>1</v>
      </c>
      <c r="E49" s="119">
        <v>1</v>
      </c>
      <c r="F49" s="208">
        <v>0</v>
      </c>
      <c r="G49" s="208">
        <f t="shared" si="12"/>
        <v>0</v>
      </c>
      <c r="H49" s="208">
        <f t="shared" si="13"/>
        <v>0</v>
      </c>
      <c r="I49" s="208">
        <f t="shared" si="14"/>
        <v>0</v>
      </c>
      <c r="J49" s="132"/>
      <c r="K49" s="208">
        <f t="shared" si="15"/>
        <v>0</v>
      </c>
      <c r="L49" s="208">
        <v>0</v>
      </c>
      <c r="M49" s="208">
        <v>0</v>
      </c>
      <c r="N49" s="118"/>
    </row>
    <row r="50" spans="1:14" x14ac:dyDescent="0.25">
      <c r="A50" s="233" t="s">
        <v>1550</v>
      </c>
      <c r="B50" s="118" t="s">
        <v>761</v>
      </c>
      <c r="C50" s="118" t="s">
        <v>795</v>
      </c>
      <c r="D50" s="119">
        <v>1</v>
      </c>
      <c r="E50" s="119">
        <v>1</v>
      </c>
      <c r="F50" s="208">
        <v>0</v>
      </c>
      <c r="G50" s="208">
        <f t="shared" si="12"/>
        <v>0</v>
      </c>
      <c r="H50" s="208">
        <f t="shared" si="13"/>
        <v>0</v>
      </c>
      <c r="I50" s="208">
        <f t="shared" si="14"/>
        <v>0</v>
      </c>
      <c r="J50" s="132"/>
      <c r="K50" s="208">
        <f t="shared" si="15"/>
        <v>0</v>
      </c>
      <c r="L50" s="208">
        <v>0</v>
      </c>
      <c r="M50" s="208">
        <v>0</v>
      </c>
      <c r="N50" s="118"/>
    </row>
    <row r="51" spans="1:14" x14ac:dyDescent="0.25">
      <c r="A51" s="233" t="s">
        <v>1551</v>
      </c>
      <c r="B51" s="118" t="s">
        <v>903</v>
      </c>
      <c r="C51" s="118" t="s">
        <v>796</v>
      </c>
      <c r="D51" s="119">
        <v>1</v>
      </c>
      <c r="E51" s="119">
        <v>1</v>
      </c>
      <c r="F51" s="208">
        <v>0</v>
      </c>
      <c r="G51" s="208">
        <f t="shared" si="12"/>
        <v>0</v>
      </c>
      <c r="H51" s="208">
        <f t="shared" si="13"/>
        <v>0</v>
      </c>
      <c r="I51" s="208">
        <f t="shared" si="14"/>
        <v>0</v>
      </c>
      <c r="J51" s="132"/>
      <c r="K51" s="208">
        <f t="shared" si="15"/>
        <v>0</v>
      </c>
      <c r="L51" s="208">
        <v>0</v>
      </c>
      <c r="M51" s="208">
        <v>0</v>
      </c>
      <c r="N51" s="118"/>
    </row>
    <row r="52" spans="1:14" x14ac:dyDescent="0.25">
      <c r="A52" s="233" t="s">
        <v>1552</v>
      </c>
      <c r="B52" s="118" t="s">
        <v>762</v>
      </c>
      <c r="C52" s="118" t="s">
        <v>797</v>
      </c>
      <c r="D52" s="119">
        <v>1</v>
      </c>
      <c r="E52" s="119">
        <v>1</v>
      </c>
      <c r="F52" s="208">
        <v>0</v>
      </c>
      <c r="G52" s="208">
        <f t="shared" si="12"/>
        <v>0</v>
      </c>
      <c r="H52" s="208">
        <f t="shared" si="13"/>
        <v>0</v>
      </c>
      <c r="I52" s="208">
        <f t="shared" si="14"/>
        <v>0</v>
      </c>
      <c r="J52" s="132"/>
      <c r="K52" s="208">
        <f t="shared" si="15"/>
        <v>0</v>
      </c>
      <c r="L52" s="208">
        <v>0</v>
      </c>
      <c r="M52" s="208">
        <v>0</v>
      </c>
      <c r="N52" s="118"/>
    </row>
    <row r="53" spans="1:14" x14ac:dyDescent="0.25">
      <c r="A53" s="233" t="s">
        <v>1553</v>
      </c>
      <c r="B53" s="118" t="s">
        <v>763</v>
      </c>
      <c r="C53" s="118" t="s">
        <v>798</v>
      </c>
      <c r="D53" s="119">
        <v>1</v>
      </c>
      <c r="E53" s="119">
        <v>1</v>
      </c>
      <c r="F53" s="208">
        <v>0</v>
      </c>
      <c r="G53" s="208">
        <f t="shared" si="12"/>
        <v>0</v>
      </c>
      <c r="H53" s="208">
        <f t="shared" si="13"/>
        <v>0</v>
      </c>
      <c r="I53" s="208">
        <f t="shared" si="14"/>
        <v>0</v>
      </c>
      <c r="J53" s="132"/>
      <c r="K53" s="208">
        <f t="shared" si="15"/>
        <v>0</v>
      </c>
      <c r="L53" s="208">
        <v>0</v>
      </c>
      <c r="M53" s="208">
        <v>0</v>
      </c>
      <c r="N53" s="118"/>
    </row>
    <row r="54" spans="1:14" x14ac:dyDescent="0.25">
      <c r="A54" s="233" t="s">
        <v>1554</v>
      </c>
      <c r="B54" s="118" t="s">
        <v>764</v>
      </c>
      <c r="C54" s="118" t="s">
        <v>798</v>
      </c>
      <c r="D54" s="119">
        <v>1</v>
      </c>
      <c r="E54" s="119">
        <v>1</v>
      </c>
      <c r="F54" s="208">
        <v>0</v>
      </c>
      <c r="G54" s="208">
        <f t="shared" si="12"/>
        <v>0</v>
      </c>
      <c r="H54" s="208">
        <f t="shared" si="13"/>
        <v>0</v>
      </c>
      <c r="I54" s="208">
        <f t="shared" si="14"/>
        <v>0</v>
      </c>
      <c r="J54" s="132"/>
      <c r="K54" s="208">
        <f t="shared" si="15"/>
        <v>0</v>
      </c>
      <c r="L54" s="208">
        <v>0</v>
      </c>
      <c r="M54" s="208">
        <v>0</v>
      </c>
      <c r="N54" s="118"/>
    </row>
    <row r="55" spans="1:14" s="229" customFormat="1" x14ac:dyDescent="0.25">
      <c r="A55" s="233" t="s">
        <v>1555</v>
      </c>
      <c r="B55" s="118" t="s">
        <v>838</v>
      </c>
      <c r="C55" s="118" t="s">
        <v>811</v>
      </c>
      <c r="D55" s="119">
        <v>1</v>
      </c>
      <c r="E55" s="119">
        <v>1</v>
      </c>
      <c r="F55" s="208">
        <v>0</v>
      </c>
      <c r="G55" s="208">
        <f t="shared" si="12"/>
        <v>0</v>
      </c>
      <c r="H55" s="208">
        <f t="shared" si="13"/>
        <v>0</v>
      </c>
      <c r="I55" s="208">
        <f t="shared" si="14"/>
        <v>0</v>
      </c>
      <c r="J55" s="132"/>
      <c r="K55" s="208">
        <f t="shared" si="15"/>
        <v>0</v>
      </c>
      <c r="L55" s="208">
        <v>0</v>
      </c>
      <c r="M55" s="208">
        <v>0</v>
      </c>
      <c r="N55" s="118"/>
    </row>
    <row r="56" spans="1:14" s="156" customFormat="1" ht="15.75" x14ac:dyDescent="0.25">
      <c r="A56" s="235" t="s">
        <v>1556</v>
      </c>
      <c r="B56" s="126" t="s">
        <v>519</v>
      </c>
      <c r="C56" s="127"/>
      <c r="D56" s="288" t="s">
        <v>893</v>
      </c>
      <c r="E56" s="128"/>
      <c r="F56" s="274"/>
      <c r="G56" s="128"/>
      <c r="H56" s="281"/>
      <c r="I56" s="128"/>
      <c r="J56" s="126"/>
      <c r="K56" s="126"/>
      <c r="L56" s="126"/>
      <c r="M56" s="126"/>
      <c r="N56" s="407"/>
    </row>
    <row r="57" spans="1:14" x14ac:dyDescent="0.25">
      <c r="A57" s="233" t="s">
        <v>1884</v>
      </c>
      <c r="B57" s="129" t="s">
        <v>830</v>
      </c>
      <c r="C57" s="129" t="s">
        <v>807</v>
      </c>
      <c r="D57" s="119">
        <v>3</v>
      </c>
      <c r="E57" s="119">
        <v>3</v>
      </c>
      <c r="F57" s="208">
        <v>0</v>
      </c>
      <c r="G57" s="208">
        <f t="shared" ref="G57:G63" si="16">F57*E57</f>
        <v>0</v>
      </c>
      <c r="H57" s="208">
        <f t="shared" ref="H57:H102" si="17">G57*$H$4</f>
        <v>0</v>
      </c>
      <c r="I57" s="208">
        <f t="shared" ref="I57:I63" si="18">G57+H57</f>
        <v>0</v>
      </c>
      <c r="J57" s="132"/>
      <c r="K57" s="208">
        <f t="shared" ref="K57:K63" si="19">L57+M57</f>
        <v>0</v>
      </c>
      <c r="L57" s="208">
        <v>0</v>
      </c>
      <c r="M57" s="208">
        <v>0</v>
      </c>
      <c r="N57" s="118"/>
    </row>
    <row r="58" spans="1:14" x14ac:dyDescent="0.25">
      <c r="A58" s="233" t="s">
        <v>1557</v>
      </c>
      <c r="B58" s="129" t="s">
        <v>832</v>
      </c>
      <c r="C58" s="129" t="s">
        <v>808</v>
      </c>
      <c r="D58" s="119">
        <v>1</v>
      </c>
      <c r="E58" s="119">
        <v>1</v>
      </c>
      <c r="F58" s="208">
        <v>0</v>
      </c>
      <c r="G58" s="208">
        <f t="shared" si="16"/>
        <v>0</v>
      </c>
      <c r="H58" s="208">
        <f t="shared" si="17"/>
        <v>0</v>
      </c>
      <c r="I58" s="208">
        <f t="shared" si="18"/>
        <v>0</v>
      </c>
      <c r="J58" s="132"/>
      <c r="K58" s="208">
        <f t="shared" si="19"/>
        <v>0</v>
      </c>
      <c r="L58" s="208">
        <v>0</v>
      </c>
      <c r="M58" s="208">
        <v>0</v>
      </c>
      <c r="N58" s="118"/>
    </row>
    <row r="59" spans="1:14" x14ac:dyDescent="0.25">
      <c r="A59" s="233" t="s">
        <v>1558</v>
      </c>
      <c r="B59" s="129" t="s">
        <v>895</v>
      </c>
      <c r="C59" s="129" t="s">
        <v>805</v>
      </c>
      <c r="D59" s="119" t="s">
        <v>906</v>
      </c>
      <c r="E59" s="119">
        <v>1</v>
      </c>
      <c r="F59" s="208">
        <v>0</v>
      </c>
      <c r="G59" s="208">
        <f t="shared" si="16"/>
        <v>0</v>
      </c>
      <c r="H59" s="208">
        <f t="shared" si="17"/>
        <v>0</v>
      </c>
      <c r="I59" s="208">
        <f t="shared" si="18"/>
        <v>0</v>
      </c>
      <c r="J59" s="132"/>
      <c r="K59" s="208">
        <f t="shared" si="19"/>
        <v>0</v>
      </c>
      <c r="L59" s="208">
        <v>0</v>
      </c>
      <c r="M59" s="208">
        <v>0</v>
      </c>
      <c r="N59" s="118"/>
    </row>
    <row r="60" spans="1:14" x14ac:dyDescent="0.25">
      <c r="A60" s="233" t="s">
        <v>1559</v>
      </c>
      <c r="B60" s="129" t="s">
        <v>911</v>
      </c>
      <c r="C60" s="129" t="s">
        <v>804</v>
      </c>
      <c r="D60" s="119" t="s">
        <v>906</v>
      </c>
      <c r="E60" s="119">
        <v>1</v>
      </c>
      <c r="F60" s="208">
        <v>0</v>
      </c>
      <c r="G60" s="208">
        <f t="shared" si="16"/>
        <v>0</v>
      </c>
      <c r="H60" s="208">
        <f t="shared" si="17"/>
        <v>0</v>
      </c>
      <c r="I60" s="208">
        <f t="shared" si="18"/>
        <v>0</v>
      </c>
      <c r="J60" s="132"/>
      <c r="K60" s="208">
        <f t="shared" si="19"/>
        <v>0</v>
      </c>
      <c r="L60" s="208">
        <v>0</v>
      </c>
      <c r="M60" s="208">
        <v>0</v>
      </c>
      <c r="N60" s="118"/>
    </row>
    <row r="61" spans="1:14" x14ac:dyDescent="0.25">
      <c r="A61" s="233" t="s">
        <v>1560</v>
      </c>
      <c r="B61" s="129" t="s">
        <v>833</v>
      </c>
      <c r="C61" s="129" t="s">
        <v>804</v>
      </c>
      <c r="D61" s="119">
        <v>1</v>
      </c>
      <c r="E61" s="119">
        <v>1</v>
      </c>
      <c r="F61" s="208">
        <v>0</v>
      </c>
      <c r="G61" s="208">
        <f t="shared" si="16"/>
        <v>0</v>
      </c>
      <c r="H61" s="208">
        <f t="shared" si="17"/>
        <v>0</v>
      </c>
      <c r="I61" s="208">
        <f t="shared" si="18"/>
        <v>0</v>
      </c>
      <c r="J61" s="132"/>
      <c r="K61" s="208">
        <f t="shared" si="19"/>
        <v>0</v>
      </c>
      <c r="L61" s="208">
        <v>0</v>
      </c>
      <c r="M61" s="208">
        <v>0</v>
      </c>
      <c r="N61" s="118"/>
    </row>
    <row r="62" spans="1:14" x14ac:dyDescent="0.25">
      <c r="A62" s="233" t="s">
        <v>1561</v>
      </c>
      <c r="B62" s="151" t="s">
        <v>834</v>
      </c>
      <c r="C62" s="129" t="s">
        <v>804</v>
      </c>
      <c r="D62" s="119">
        <v>2</v>
      </c>
      <c r="E62" s="119">
        <v>2</v>
      </c>
      <c r="F62" s="208">
        <v>0</v>
      </c>
      <c r="G62" s="208">
        <f t="shared" si="16"/>
        <v>0</v>
      </c>
      <c r="H62" s="208">
        <f t="shared" si="17"/>
        <v>0</v>
      </c>
      <c r="I62" s="208">
        <f t="shared" si="18"/>
        <v>0</v>
      </c>
      <c r="J62" s="132"/>
      <c r="K62" s="208">
        <f t="shared" si="19"/>
        <v>0</v>
      </c>
      <c r="L62" s="208">
        <v>0</v>
      </c>
      <c r="M62" s="208">
        <v>0</v>
      </c>
      <c r="N62" s="118"/>
    </row>
    <row r="63" spans="1:14" x14ac:dyDescent="0.25">
      <c r="A63" s="233" t="s">
        <v>1562</v>
      </c>
      <c r="B63" s="129" t="s">
        <v>831</v>
      </c>
      <c r="C63" s="129" t="s">
        <v>805</v>
      </c>
      <c r="D63" s="119">
        <v>1</v>
      </c>
      <c r="E63" s="119">
        <v>1</v>
      </c>
      <c r="F63" s="208">
        <v>0</v>
      </c>
      <c r="G63" s="208">
        <f t="shared" si="16"/>
        <v>0</v>
      </c>
      <c r="H63" s="208">
        <f t="shared" si="17"/>
        <v>0</v>
      </c>
      <c r="I63" s="208">
        <f t="shared" si="18"/>
        <v>0</v>
      </c>
      <c r="J63" s="132"/>
      <c r="K63" s="208">
        <f t="shared" si="19"/>
        <v>0</v>
      </c>
      <c r="L63" s="208">
        <v>0</v>
      </c>
      <c r="M63" s="208">
        <v>0</v>
      </c>
      <c r="N63" s="118"/>
    </row>
    <row r="64" spans="1:14" s="156" customFormat="1" ht="15.75" x14ac:dyDescent="0.25">
      <c r="A64" s="235" t="s">
        <v>1563</v>
      </c>
      <c r="B64" s="126" t="s">
        <v>839</v>
      </c>
      <c r="C64" s="126"/>
      <c r="D64" s="288" t="s">
        <v>893</v>
      </c>
      <c r="E64" s="128"/>
      <c r="F64" s="274"/>
      <c r="G64" s="128"/>
      <c r="H64" s="281"/>
      <c r="I64" s="128"/>
      <c r="J64" s="126"/>
      <c r="K64" s="126"/>
      <c r="L64" s="126"/>
      <c r="M64" s="126"/>
      <c r="N64" s="407"/>
    </row>
    <row r="65" spans="1:14" x14ac:dyDescent="0.25">
      <c r="A65" s="233" t="s">
        <v>1564</v>
      </c>
      <c r="B65" s="129" t="s">
        <v>521</v>
      </c>
      <c r="C65" s="129" t="s">
        <v>786</v>
      </c>
      <c r="D65" s="130">
        <v>1</v>
      </c>
      <c r="E65" s="119">
        <v>1</v>
      </c>
      <c r="F65" s="208">
        <v>0</v>
      </c>
      <c r="G65" s="208">
        <f t="shared" ref="G65" si="20">F65*E65</f>
        <v>0</v>
      </c>
      <c r="H65" s="208">
        <f t="shared" si="17"/>
        <v>0</v>
      </c>
      <c r="I65" s="208">
        <f t="shared" ref="I65" si="21">G65+H65</f>
        <v>0</v>
      </c>
      <c r="J65" s="132"/>
      <c r="K65" s="208">
        <f t="shared" ref="K65" si="22">L65+M65</f>
        <v>0</v>
      </c>
      <c r="L65" s="208">
        <v>0</v>
      </c>
      <c r="M65" s="208">
        <v>0</v>
      </c>
      <c r="N65" s="118"/>
    </row>
    <row r="66" spans="1:14" s="156" customFormat="1" ht="15.75" x14ac:dyDescent="0.25">
      <c r="A66" s="235" t="s">
        <v>1565</v>
      </c>
      <c r="B66" s="126" t="s">
        <v>896</v>
      </c>
      <c r="C66" s="126"/>
      <c r="D66" s="288" t="s">
        <v>893</v>
      </c>
      <c r="E66" s="128"/>
      <c r="F66" s="274"/>
      <c r="G66" s="128"/>
      <c r="H66" s="281"/>
      <c r="I66" s="128"/>
      <c r="J66" s="126"/>
      <c r="K66" s="126"/>
      <c r="L66" s="126"/>
      <c r="M66" s="126"/>
      <c r="N66" s="407"/>
    </row>
    <row r="67" spans="1:14" x14ac:dyDescent="0.25">
      <c r="A67" s="233" t="s">
        <v>1566</v>
      </c>
      <c r="B67" s="129" t="s">
        <v>776</v>
      </c>
      <c r="C67" s="129" t="s">
        <v>821</v>
      </c>
      <c r="D67" s="130">
        <v>1</v>
      </c>
      <c r="E67" s="119">
        <v>1</v>
      </c>
      <c r="F67" s="208">
        <v>0</v>
      </c>
      <c r="G67" s="208">
        <f t="shared" ref="G67:G72" si="23">F67*E67</f>
        <v>0</v>
      </c>
      <c r="H67" s="208">
        <f t="shared" si="17"/>
        <v>0</v>
      </c>
      <c r="I67" s="208">
        <f t="shared" ref="I67:I72" si="24">G67+H67</f>
        <v>0</v>
      </c>
      <c r="J67" s="132"/>
      <c r="K67" s="208">
        <f t="shared" ref="K67:K72" si="25">L67+M67</f>
        <v>0</v>
      </c>
      <c r="L67" s="208">
        <v>0</v>
      </c>
      <c r="M67" s="208">
        <v>0</v>
      </c>
      <c r="N67" s="118"/>
    </row>
    <row r="68" spans="1:14" x14ac:dyDescent="0.25">
      <c r="A68" s="233" t="s">
        <v>1567</v>
      </c>
      <c r="B68" s="129" t="s">
        <v>899</v>
      </c>
      <c r="C68" s="129" t="s">
        <v>897</v>
      </c>
      <c r="D68" s="130">
        <v>1</v>
      </c>
      <c r="E68" s="119">
        <v>1</v>
      </c>
      <c r="F68" s="208">
        <v>0</v>
      </c>
      <c r="G68" s="208">
        <f t="shared" si="23"/>
        <v>0</v>
      </c>
      <c r="H68" s="208">
        <f t="shared" si="17"/>
        <v>0</v>
      </c>
      <c r="I68" s="208">
        <f t="shared" si="24"/>
        <v>0</v>
      </c>
      <c r="J68" s="132"/>
      <c r="K68" s="208">
        <f t="shared" si="25"/>
        <v>0</v>
      </c>
      <c r="L68" s="208">
        <v>0</v>
      </c>
      <c r="M68" s="208">
        <v>0</v>
      </c>
      <c r="N68" s="118"/>
    </row>
    <row r="69" spans="1:14" x14ac:dyDescent="0.25">
      <c r="A69" s="233" t="s">
        <v>1568</v>
      </c>
      <c r="B69" s="129" t="s">
        <v>900</v>
      </c>
      <c r="C69" s="129" t="s">
        <v>897</v>
      </c>
      <c r="D69" s="130">
        <v>1</v>
      </c>
      <c r="E69" s="119">
        <v>1</v>
      </c>
      <c r="F69" s="208">
        <v>0</v>
      </c>
      <c r="G69" s="208">
        <f t="shared" si="23"/>
        <v>0</v>
      </c>
      <c r="H69" s="208">
        <f t="shared" si="17"/>
        <v>0</v>
      </c>
      <c r="I69" s="208">
        <f t="shared" si="24"/>
        <v>0</v>
      </c>
      <c r="J69" s="132"/>
      <c r="K69" s="208">
        <f t="shared" si="25"/>
        <v>0</v>
      </c>
      <c r="L69" s="208">
        <v>0</v>
      </c>
      <c r="M69" s="208">
        <v>0</v>
      </c>
      <c r="N69" s="118"/>
    </row>
    <row r="70" spans="1:14" x14ac:dyDescent="0.25">
      <c r="A70" s="233" t="s">
        <v>1569</v>
      </c>
      <c r="B70" s="129" t="s">
        <v>901</v>
      </c>
      <c r="C70" s="129" t="s">
        <v>897</v>
      </c>
      <c r="D70" s="130">
        <v>1</v>
      </c>
      <c r="E70" s="119">
        <v>1</v>
      </c>
      <c r="F70" s="208">
        <v>0</v>
      </c>
      <c r="G70" s="208">
        <f t="shared" si="23"/>
        <v>0</v>
      </c>
      <c r="H70" s="208">
        <f t="shared" si="17"/>
        <v>0</v>
      </c>
      <c r="I70" s="208">
        <f t="shared" si="24"/>
        <v>0</v>
      </c>
      <c r="J70" s="132"/>
      <c r="K70" s="208">
        <f t="shared" si="25"/>
        <v>0</v>
      </c>
      <c r="L70" s="208">
        <v>0</v>
      </c>
      <c r="M70" s="208">
        <v>0</v>
      </c>
      <c r="N70" s="118"/>
    </row>
    <row r="71" spans="1:14" x14ac:dyDescent="0.25">
      <c r="A71" s="233" t="s">
        <v>1570</v>
      </c>
      <c r="B71" s="129" t="s">
        <v>898</v>
      </c>
      <c r="C71" s="129" t="s">
        <v>804</v>
      </c>
      <c r="D71" s="119">
        <v>4</v>
      </c>
      <c r="E71" s="119">
        <v>4</v>
      </c>
      <c r="F71" s="208">
        <v>0</v>
      </c>
      <c r="G71" s="208">
        <f t="shared" si="23"/>
        <v>0</v>
      </c>
      <c r="H71" s="208">
        <f t="shared" si="17"/>
        <v>0</v>
      </c>
      <c r="I71" s="208">
        <f t="shared" si="24"/>
        <v>0</v>
      </c>
      <c r="J71" s="132"/>
      <c r="K71" s="208">
        <f t="shared" si="25"/>
        <v>0</v>
      </c>
      <c r="L71" s="208">
        <v>0</v>
      </c>
      <c r="M71" s="208">
        <v>0</v>
      </c>
      <c r="N71" s="118"/>
    </row>
    <row r="72" spans="1:14" x14ac:dyDescent="0.25">
      <c r="A72" s="233" t="s">
        <v>1571</v>
      </c>
      <c r="B72" s="129" t="s">
        <v>835</v>
      </c>
      <c r="C72" s="129" t="s">
        <v>804</v>
      </c>
      <c r="D72" s="119">
        <v>1</v>
      </c>
      <c r="E72" s="119">
        <v>1</v>
      </c>
      <c r="F72" s="208">
        <v>0</v>
      </c>
      <c r="G72" s="208">
        <f t="shared" si="23"/>
        <v>0</v>
      </c>
      <c r="H72" s="208">
        <f t="shared" si="17"/>
        <v>0</v>
      </c>
      <c r="I72" s="208">
        <f t="shared" si="24"/>
        <v>0</v>
      </c>
      <c r="J72" s="132"/>
      <c r="K72" s="208">
        <f t="shared" si="25"/>
        <v>0</v>
      </c>
      <c r="L72" s="208">
        <v>0</v>
      </c>
      <c r="M72" s="208">
        <v>0</v>
      </c>
      <c r="N72" s="118"/>
    </row>
    <row r="73" spans="1:14" s="156" customFormat="1" ht="15.75" x14ac:dyDescent="0.25">
      <c r="A73" s="235" t="s">
        <v>1572</v>
      </c>
      <c r="B73" s="126" t="s">
        <v>503</v>
      </c>
      <c r="C73" s="127"/>
      <c r="D73" s="288" t="s">
        <v>893</v>
      </c>
      <c r="E73" s="128"/>
      <c r="F73" s="274"/>
      <c r="G73" s="128"/>
      <c r="H73" s="281"/>
      <c r="I73" s="128"/>
      <c r="J73" s="126"/>
      <c r="K73" s="126"/>
      <c r="L73" s="126"/>
      <c r="M73" s="126"/>
      <c r="N73" s="407"/>
    </row>
    <row r="74" spans="1:14" x14ac:dyDescent="0.25">
      <c r="A74" s="233" t="s">
        <v>1573</v>
      </c>
      <c r="B74" s="129" t="s">
        <v>504</v>
      </c>
      <c r="C74" s="129" t="s">
        <v>802</v>
      </c>
      <c r="D74" s="119">
        <v>1</v>
      </c>
      <c r="E74" s="119">
        <v>1</v>
      </c>
      <c r="F74" s="208">
        <v>0</v>
      </c>
      <c r="G74" s="208">
        <f t="shared" ref="G74:G77" si="26">F74*E74</f>
        <v>0</v>
      </c>
      <c r="H74" s="208">
        <f t="shared" si="17"/>
        <v>0</v>
      </c>
      <c r="I74" s="208">
        <f t="shared" ref="I74:I77" si="27">G74+H74</f>
        <v>0</v>
      </c>
      <c r="J74" s="132"/>
      <c r="K74" s="208">
        <f t="shared" ref="K74:K77" si="28">L74+M74</f>
        <v>0</v>
      </c>
      <c r="L74" s="208">
        <v>0</v>
      </c>
      <c r="M74" s="208">
        <v>0</v>
      </c>
      <c r="N74" s="118"/>
    </row>
    <row r="75" spans="1:14" x14ac:dyDescent="0.25">
      <c r="A75" s="233" t="s">
        <v>1574</v>
      </c>
      <c r="B75" s="129" t="s">
        <v>505</v>
      </c>
      <c r="C75" s="129" t="s">
        <v>802</v>
      </c>
      <c r="D75" s="119">
        <v>1</v>
      </c>
      <c r="E75" s="119">
        <v>1</v>
      </c>
      <c r="F75" s="208">
        <v>0</v>
      </c>
      <c r="G75" s="208">
        <f t="shared" si="26"/>
        <v>0</v>
      </c>
      <c r="H75" s="208">
        <f t="shared" si="17"/>
        <v>0</v>
      </c>
      <c r="I75" s="208">
        <f t="shared" si="27"/>
        <v>0</v>
      </c>
      <c r="J75" s="132"/>
      <c r="K75" s="208">
        <f t="shared" si="28"/>
        <v>0</v>
      </c>
      <c r="L75" s="208">
        <v>0</v>
      </c>
      <c r="M75" s="208">
        <v>0</v>
      </c>
      <c r="N75" s="118"/>
    </row>
    <row r="76" spans="1:14" x14ac:dyDescent="0.25">
      <c r="A76" s="233" t="s">
        <v>1575</v>
      </c>
      <c r="B76" s="129" t="s">
        <v>506</v>
      </c>
      <c r="C76" s="129" t="s">
        <v>802</v>
      </c>
      <c r="D76" s="119">
        <v>1</v>
      </c>
      <c r="E76" s="119">
        <v>1</v>
      </c>
      <c r="F76" s="208">
        <v>0</v>
      </c>
      <c r="G76" s="208">
        <f t="shared" si="26"/>
        <v>0</v>
      </c>
      <c r="H76" s="208">
        <f t="shared" si="17"/>
        <v>0</v>
      </c>
      <c r="I76" s="208">
        <f t="shared" si="27"/>
        <v>0</v>
      </c>
      <c r="J76" s="132"/>
      <c r="K76" s="208">
        <f t="shared" si="28"/>
        <v>0</v>
      </c>
      <c r="L76" s="208">
        <v>0</v>
      </c>
      <c r="M76" s="208">
        <v>0</v>
      </c>
      <c r="N76" s="118"/>
    </row>
    <row r="77" spans="1:14" x14ac:dyDescent="0.25">
      <c r="A77" s="233" t="s">
        <v>1569</v>
      </c>
      <c r="B77" s="129" t="s">
        <v>507</v>
      </c>
      <c r="C77" s="129" t="s">
        <v>802</v>
      </c>
      <c r="D77" s="119">
        <v>1</v>
      </c>
      <c r="E77" s="119">
        <v>1</v>
      </c>
      <c r="F77" s="208">
        <v>0</v>
      </c>
      <c r="G77" s="208">
        <f t="shared" si="26"/>
        <v>0</v>
      </c>
      <c r="H77" s="208">
        <f t="shared" si="17"/>
        <v>0</v>
      </c>
      <c r="I77" s="208">
        <f t="shared" si="27"/>
        <v>0</v>
      </c>
      <c r="J77" s="132"/>
      <c r="K77" s="208">
        <f t="shared" si="28"/>
        <v>0</v>
      </c>
      <c r="L77" s="208">
        <v>0</v>
      </c>
      <c r="M77" s="208">
        <v>0</v>
      </c>
      <c r="N77" s="118"/>
    </row>
    <row r="78" spans="1:14" s="156" customFormat="1" ht="15.75" x14ac:dyDescent="0.25">
      <c r="A78" s="235" t="s">
        <v>1576</v>
      </c>
      <c r="B78" s="126" t="s">
        <v>508</v>
      </c>
      <c r="C78" s="131"/>
      <c r="D78" s="288" t="s">
        <v>893</v>
      </c>
      <c r="E78" s="128"/>
      <c r="F78" s="274"/>
      <c r="G78" s="128"/>
      <c r="H78" s="281"/>
      <c r="I78" s="128"/>
      <c r="J78" s="126"/>
      <c r="K78" s="126"/>
      <c r="L78" s="126"/>
      <c r="M78" s="126"/>
      <c r="N78" s="407"/>
    </row>
    <row r="79" spans="1:14" x14ac:dyDescent="0.25">
      <c r="A79" s="233" t="s">
        <v>1577</v>
      </c>
      <c r="B79" s="129" t="s">
        <v>509</v>
      </c>
      <c r="C79" s="129" t="s">
        <v>802</v>
      </c>
      <c r="D79" s="119">
        <v>1</v>
      </c>
      <c r="E79" s="119">
        <v>1</v>
      </c>
      <c r="F79" s="208">
        <v>0</v>
      </c>
      <c r="G79" s="208">
        <f t="shared" ref="G79:G81" si="29">F79*E79</f>
        <v>0</v>
      </c>
      <c r="H79" s="208">
        <f t="shared" si="17"/>
        <v>0</v>
      </c>
      <c r="I79" s="208">
        <f t="shared" ref="I79:I81" si="30">G79+H79</f>
        <v>0</v>
      </c>
      <c r="J79" s="132"/>
      <c r="K79" s="208">
        <f t="shared" ref="K79:K81" si="31">L79+M79</f>
        <v>0</v>
      </c>
      <c r="L79" s="208">
        <v>0</v>
      </c>
      <c r="M79" s="208">
        <v>0</v>
      </c>
      <c r="N79" s="118"/>
    </row>
    <row r="80" spans="1:14" x14ac:dyDescent="0.25">
      <c r="A80" s="233" t="s">
        <v>1578</v>
      </c>
      <c r="B80" s="129" t="s">
        <v>510</v>
      </c>
      <c r="C80" s="129" t="s">
        <v>802</v>
      </c>
      <c r="D80" s="119">
        <v>1</v>
      </c>
      <c r="E80" s="119">
        <v>1</v>
      </c>
      <c r="F80" s="208">
        <v>0</v>
      </c>
      <c r="G80" s="208">
        <f t="shared" si="29"/>
        <v>0</v>
      </c>
      <c r="H80" s="208">
        <f t="shared" si="17"/>
        <v>0</v>
      </c>
      <c r="I80" s="208">
        <f t="shared" si="30"/>
        <v>0</v>
      </c>
      <c r="J80" s="132"/>
      <c r="K80" s="208">
        <f t="shared" si="31"/>
        <v>0</v>
      </c>
      <c r="L80" s="208">
        <v>0</v>
      </c>
      <c r="M80" s="208">
        <v>0</v>
      </c>
      <c r="N80" s="118"/>
    </row>
    <row r="81" spans="1:14" x14ac:dyDescent="0.25">
      <c r="A81" s="233" t="s">
        <v>1579</v>
      </c>
      <c r="B81" s="129" t="s">
        <v>511</v>
      </c>
      <c r="C81" s="129" t="s">
        <v>802</v>
      </c>
      <c r="D81" s="119">
        <v>1</v>
      </c>
      <c r="E81" s="119">
        <v>1</v>
      </c>
      <c r="F81" s="208">
        <v>0</v>
      </c>
      <c r="G81" s="208">
        <f t="shared" si="29"/>
        <v>0</v>
      </c>
      <c r="H81" s="208">
        <f t="shared" si="17"/>
        <v>0</v>
      </c>
      <c r="I81" s="208">
        <f t="shared" si="30"/>
        <v>0</v>
      </c>
      <c r="J81" s="132"/>
      <c r="K81" s="208">
        <f t="shared" si="31"/>
        <v>0</v>
      </c>
      <c r="L81" s="208">
        <v>0</v>
      </c>
      <c r="M81" s="208">
        <v>0</v>
      </c>
      <c r="N81" s="118"/>
    </row>
    <row r="82" spans="1:14" s="156" customFormat="1" ht="15.75" x14ac:dyDescent="0.25">
      <c r="A82" s="235" t="s">
        <v>1580</v>
      </c>
      <c r="B82" s="126" t="s">
        <v>512</v>
      </c>
      <c r="C82" s="127"/>
      <c r="D82" s="288" t="s">
        <v>893</v>
      </c>
      <c r="E82" s="128"/>
      <c r="F82" s="274"/>
      <c r="G82" s="128"/>
      <c r="H82" s="281"/>
      <c r="I82" s="128"/>
      <c r="J82" s="126"/>
      <c r="K82" s="126"/>
      <c r="L82" s="126"/>
      <c r="M82" s="126"/>
      <c r="N82" s="407"/>
    </row>
    <row r="83" spans="1:14" x14ac:dyDescent="0.25">
      <c r="A83" s="233" t="s">
        <v>1581</v>
      </c>
      <c r="B83" s="129" t="s">
        <v>513</v>
      </c>
      <c r="C83" s="129" t="s">
        <v>802</v>
      </c>
      <c r="D83" s="119">
        <v>1</v>
      </c>
      <c r="E83" s="119">
        <v>1</v>
      </c>
      <c r="F83" s="208">
        <v>0</v>
      </c>
      <c r="G83" s="208">
        <f t="shared" ref="G83:G86" si="32">F83*E83</f>
        <v>0</v>
      </c>
      <c r="H83" s="208">
        <f t="shared" si="17"/>
        <v>0</v>
      </c>
      <c r="I83" s="208">
        <f t="shared" ref="I83:I86" si="33">G83+H83</f>
        <v>0</v>
      </c>
      <c r="J83" s="132"/>
      <c r="K83" s="208">
        <f t="shared" ref="K83:K86" si="34">L83+M83</f>
        <v>0</v>
      </c>
      <c r="L83" s="208">
        <v>0</v>
      </c>
      <c r="M83" s="208">
        <v>0</v>
      </c>
      <c r="N83" s="118"/>
    </row>
    <row r="84" spans="1:14" x14ac:dyDescent="0.25">
      <c r="A84" s="233" t="s">
        <v>1582</v>
      </c>
      <c r="B84" s="129" t="s">
        <v>514</v>
      </c>
      <c r="C84" s="129" t="s">
        <v>802</v>
      </c>
      <c r="D84" s="119">
        <v>1</v>
      </c>
      <c r="E84" s="119">
        <v>1</v>
      </c>
      <c r="F84" s="208">
        <v>0</v>
      </c>
      <c r="G84" s="208">
        <f t="shared" si="32"/>
        <v>0</v>
      </c>
      <c r="H84" s="208">
        <f t="shared" si="17"/>
        <v>0</v>
      </c>
      <c r="I84" s="208">
        <f t="shared" si="33"/>
        <v>0</v>
      </c>
      <c r="J84" s="132"/>
      <c r="K84" s="208">
        <f t="shared" si="34"/>
        <v>0</v>
      </c>
      <c r="L84" s="208">
        <v>0</v>
      </c>
      <c r="M84" s="208">
        <v>0</v>
      </c>
      <c r="N84" s="118"/>
    </row>
    <row r="85" spans="1:14" x14ac:dyDescent="0.25">
      <c r="A85" s="233" t="s">
        <v>1583</v>
      </c>
      <c r="B85" s="129" t="s">
        <v>515</v>
      </c>
      <c r="C85" s="129" t="s">
        <v>802</v>
      </c>
      <c r="D85" s="119">
        <v>1</v>
      </c>
      <c r="E85" s="119">
        <v>1</v>
      </c>
      <c r="F85" s="208">
        <v>0</v>
      </c>
      <c r="G85" s="208">
        <f t="shared" si="32"/>
        <v>0</v>
      </c>
      <c r="H85" s="208">
        <f t="shared" si="17"/>
        <v>0</v>
      </c>
      <c r="I85" s="208">
        <f t="shared" si="33"/>
        <v>0</v>
      </c>
      <c r="J85" s="132"/>
      <c r="K85" s="208">
        <f t="shared" si="34"/>
        <v>0</v>
      </c>
      <c r="L85" s="208">
        <v>0</v>
      </c>
      <c r="M85" s="208">
        <v>0</v>
      </c>
      <c r="N85" s="118"/>
    </row>
    <row r="86" spans="1:14" x14ac:dyDescent="0.25">
      <c r="A86" s="233" t="s">
        <v>1584</v>
      </c>
      <c r="B86" s="129" t="s">
        <v>516</v>
      </c>
      <c r="C86" s="129" t="s">
        <v>802</v>
      </c>
      <c r="D86" s="119">
        <v>1</v>
      </c>
      <c r="E86" s="119">
        <v>1</v>
      </c>
      <c r="F86" s="208">
        <v>0</v>
      </c>
      <c r="G86" s="208">
        <f t="shared" si="32"/>
        <v>0</v>
      </c>
      <c r="H86" s="208">
        <f t="shared" si="17"/>
        <v>0</v>
      </c>
      <c r="I86" s="208">
        <f t="shared" si="33"/>
        <v>0</v>
      </c>
      <c r="J86" s="132"/>
      <c r="K86" s="208">
        <f t="shared" si="34"/>
        <v>0</v>
      </c>
      <c r="L86" s="208">
        <v>0</v>
      </c>
      <c r="M86" s="208">
        <v>0</v>
      </c>
      <c r="N86" s="118"/>
    </row>
    <row r="87" spans="1:14" s="156" customFormat="1" ht="15.75" x14ac:dyDescent="0.25">
      <c r="A87" s="235" t="s">
        <v>1585</v>
      </c>
      <c r="B87" s="126" t="s">
        <v>750</v>
      </c>
      <c r="C87" s="127"/>
      <c r="D87" s="288" t="s">
        <v>893</v>
      </c>
      <c r="E87" s="128"/>
      <c r="F87" s="274"/>
      <c r="G87" s="128"/>
      <c r="H87" s="281"/>
      <c r="I87" s="128"/>
      <c r="J87" s="126"/>
      <c r="K87" s="126"/>
      <c r="L87" s="126"/>
      <c r="M87" s="126"/>
      <c r="N87" s="407"/>
    </row>
    <row r="88" spans="1:14" x14ac:dyDescent="0.25">
      <c r="A88" s="233" t="s">
        <v>1586</v>
      </c>
      <c r="B88" s="129" t="s">
        <v>751</v>
      </c>
      <c r="C88" s="129" t="s">
        <v>802</v>
      </c>
      <c r="D88" s="119">
        <v>1</v>
      </c>
      <c r="E88" s="119">
        <v>1</v>
      </c>
      <c r="F88" s="208">
        <v>0</v>
      </c>
      <c r="G88" s="208">
        <f t="shared" ref="G88:G89" si="35">F88*E88</f>
        <v>0</v>
      </c>
      <c r="H88" s="208">
        <f t="shared" si="17"/>
        <v>0</v>
      </c>
      <c r="I88" s="208">
        <f t="shared" ref="I88:I89" si="36">G88+H88</f>
        <v>0</v>
      </c>
      <c r="J88" s="132"/>
      <c r="K88" s="208">
        <f t="shared" ref="K88:K89" si="37">L88+M88</f>
        <v>0</v>
      </c>
      <c r="L88" s="208">
        <v>0</v>
      </c>
      <c r="M88" s="208">
        <v>0</v>
      </c>
      <c r="N88" s="118"/>
    </row>
    <row r="89" spans="1:14" x14ac:dyDescent="0.25">
      <c r="A89" s="233" t="s">
        <v>1587</v>
      </c>
      <c r="B89" s="129" t="s">
        <v>752</v>
      </c>
      <c r="C89" s="129" t="s">
        <v>802</v>
      </c>
      <c r="D89" s="119">
        <v>1</v>
      </c>
      <c r="E89" s="119">
        <v>1</v>
      </c>
      <c r="F89" s="208">
        <v>0</v>
      </c>
      <c r="G89" s="208">
        <f t="shared" si="35"/>
        <v>0</v>
      </c>
      <c r="H89" s="208">
        <f t="shared" si="17"/>
        <v>0</v>
      </c>
      <c r="I89" s="208">
        <f t="shared" si="36"/>
        <v>0</v>
      </c>
      <c r="J89" s="132"/>
      <c r="K89" s="208">
        <f t="shared" si="37"/>
        <v>0</v>
      </c>
      <c r="L89" s="208">
        <v>0</v>
      </c>
      <c r="M89" s="208">
        <v>0</v>
      </c>
      <c r="N89" s="118"/>
    </row>
    <row r="90" spans="1:14" s="156" customFormat="1" ht="15.75" x14ac:dyDescent="0.25">
      <c r="A90" s="235" t="s">
        <v>1885</v>
      </c>
      <c r="B90" s="126" t="s">
        <v>517</v>
      </c>
      <c r="C90" s="127"/>
      <c r="D90" s="288" t="s">
        <v>893</v>
      </c>
      <c r="E90" s="128"/>
      <c r="F90" s="274"/>
      <c r="G90" s="128"/>
      <c r="H90" s="281"/>
      <c r="I90" s="128"/>
      <c r="J90" s="126"/>
      <c r="K90" s="126"/>
      <c r="L90" s="126"/>
      <c r="M90" s="126"/>
      <c r="N90" s="407"/>
    </row>
    <row r="91" spans="1:14" x14ac:dyDescent="0.25">
      <c r="A91" s="233" t="s">
        <v>1588</v>
      </c>
      <c r="B91" s="129" t="s">
        <v>769</v>
      </c>
      <c r="C91" s="129" t="s">
        <v>802</v>
      </c>
      <c r="D91" s="119">
        <v>4</v>
      </c>
      <c r="E91" s="119">
        <v>4</v>
      </c>
      <c r="F91" s="208">
        <v>0</v>
      </c>
      <c r="G91" s="208">
        <f t="shared" ref="G91:G93" si="38">F91*E91</f>
        <v>0</v>
      </c>
      <c r="H91" s="208">
        <f t="shared" si="17"/>
        <v>0</v>
      </c>
      <c r="I91" s="208">
        <f t="shared" ref="I91:I93" si="39">G91+H91</f>
        <v>0</v>
      </c>
      <c r="J91" s="132"/>
      <c r="K91" s="208">
        <f t="shared" ref="K91:K93" si="40">L91+M91</f>
        <v>0</v>
      </c>
      <c r="L91" s="208">
        <v>0</v>
      </c>
      <c r="M91" s="208">
        <v>0</v>
      </c>
      <c r="N91" s="118"/>
    </row>
    <row r="92" spans="1:14" x14ac:dyDescent="0.25">
      <c r="A92" s="233" t="s">
        <v>1589</v>
      </c>
      <c r="B92" s="129" t="s">
        <v>768</v>
      </c>
      <c r="C92" s="129" t="s">
        <v>802</v>
      </c>
      <c r="D92" s="119">
        <v>4</v>
      </c>
      <c r="E92" s="119">
        <v>4</v>
      </c>
      <c r="F92" s="208">
        <v>0</v>
      </c>
      <c r="G92" s="208">
        <f t="shared" si="38"/>
        <v>0</v>
      </c>
      <c r="H92" s="208">
        <f t="shared" si="17"/>
        <v>0</v>
      </c>
      <c r="I92" s="208">
        <f t="shared" si="39"/>
        <v>0</v>
      </c>
      <c r="J92" s="132"/>
      <c r="K92" s="208">
        <f t="shared" si="40"/>
        <v>0</v>
      </c>
      <c r="L92" s="208">
        <v>0</v>
      </c>
      <c r="M92" s="208">
        <v>0</v>
      </c>
      <c r="N92" s="118"/>
    </row>
    <row r="93" spans="1:14" x14ac:dyDescent="0.25">
      <c r="A93" s="233" t="s">
        <v>1590</v>
      </c>
      <c r="B93" s="129" t="s">
        <v>767</v>
      </c>
      <c r="C93" s="129" t="s">
        <v>802</v>
      </c>
      <c r="D93" s="119">
        <v>3</v>
      </c>
      <c r="E93" s="119">
        <v>3</v>
      </c>
      <c r="F93" s="208">
        <v>0</v>
      </c>
      <c r="G93" s="208">
        <f t="shared" si="38"/>
        <v>0</v>
      </c>
      <c r="H93" s="208">
        <f t="shared" si="17"/>
        <v>0</v>
      </c>
      <c r="I93" s="208">
        <f t="shared" si="39"/>
        <v>0</v>
      </c>
      <c r="J93" s="132"/>
      <c r="K93" s="208">
        <f t="shared" si="40"/>
        <v>0</v>
      </c>
      <c r="L93" s="208">
        <v>0</v>
      </c>
      <c r="M93" s="208">
        <v>0</v>
      </c>
      <c r="N93" s="118"/>
    </row>
    <row r="94" spans="1:14" s="156" customFormat="1" ht="15.75" x14ac:dyDescent="0.25">
      <c r="A94" s="235" t="s">
        <v>1591</v>
      </c>
      <c r="B94" s="126" t="s">
        <v>518</v>
      </c>
      <c r="C94" s="127"/>
      <c r="D94" s="288" t="s">
        <v>893</v>
      </c>
      <c r="E94" s="128"/>
      <c r="F94" s="274"/>
      <c r="G94" s="128"/>
      <c r="H94" s="281"/>
      <c r="I94" s="128"/>
      <c r="J94" s="126"/>
      <c r="K94" s="126"/>
      <c r="L94" s="126"/>
      <c r="M94" s="126"/>
      <c r="N94" s="407"/>
    </row>
    <row r="95" spans="1:14" x14ac:dyDescent="0.25">
      <c r="A95" s="233" t="s">
        <v>1592</v>
      </c>
      <c r="B95" s="129" t="s">
        <v>770</v>
      </c>
      <c r="C95" s="129" t="s">
        <v>802</v>
      </c>
      <c r="D95" s="119">
        <v>1</v>
      </c>
      <c r="E95" s="119">
        <v>1</v>
      </c>
      <c r="F95" s="208">
        <v>0</v>
      </c>
      <c r="G95" s="208">
        <f t="shared" ref="G95:G96" si="41">F95*E95</f>
        <v>0</v>
      </c>
      <c r="H95" s="208">
        <f t="shared" si="17"/>
        <v>0</v>
      </c>
      <c r="I95" s="208">
        <f t="shared" ref="I95:I96" si="42">G95+H95</f>
        <v>0</v>
      </c>
      <c r="J95" s="132"/>
      <c r="K95" s="208">
        <f t="shared" ref="K95:K96" si="43">L95+M95</f>
        <v>0</v>
      </c>
      <c r="L95" s="208">
        <v>0</v>
      </c>
      <c r="M95" s="208">
        <v>0</v>
      </c>
      <c r="N95" s="118"/>
    </row>
    <row r="96" spans="1:14" x14ac:dyDescent="0.25">
      <c r="A96" s="233" t="s">
        <v>1593</v>
      </c>
      <c r="B96" s="129" t="s">
        <v>771</v>
      </c>
      <c r="C96" s="129" t="s">
        <v>802</v>
      </c>
      <c r="D96" s="119">
        <v>1</v>
      </c>
      <c r="E96" s="119">
        <v>1</v>
      </c>
      <c r="F96" s="208">
        <v>0</v>
      </c>
      <c r="G96" s="208">
        <f t="shared" si="41"/>
        <v>0</v>
      </c>
      <c r="H96" s="208">
        <f t="shared" si="17"/>
        <v>0</v>
      </c>
      <c r="I96" s="208">
        <f t="shared" si="42"/>
        <v>0</v>
      </c>
      <c r="J96" s="132"/>
      <c r="K96" s="208">
        <f t="shared" si="43"/>
        <v>0</v>
      </c>
      <c r="L96" s="208">
        <v>0</v>
      </c>
      <c r="M96" s="208">
        <v>0</v>
      </c>
      <c r="N96" s="118"/>
    </row>
    <row r="97" spans="1:14" s="156" customFormat="1" ht="15.75" x14ac:dyDescent="0.25">
      <c r="A97" s="235" t="s">
        <v>1594</v>
      </c>
      <c r="B97" s="126" t="s">
        <v>520</v>
      </c>
      <c r="C97" s="127"/>
      <c r="D97" s="288" t="s">
        <v>893</v>
      </c>
      <c r="E97" s="128"/>
      <c r="F97" s="274"/>
      <c r="G97" s="128"/>
      <c r="H97" s="281"/>
      <c r="I97" s="128"/>
      <c r="J97" s="126"/>
      <c r="K97" s="126"/>
      <c r="L97" s="126"/>
      <c r="M97" s="126"/>
      <c r="N97" s="407"/>
    </row>
    <row r="98" spans="1:14" x14ac:dyDescent="0.25">
      <c r="A98" s="233" t="s">
        <v>1595</v>
      </c>
      <c r="B98" s="118" t="s">
        <v>814</v>
      </c>
      <c r="C98" s="129" t="s">
        <v>813</v>
      </c>
      <c r="D98" s="119">
        <v>3</v>
      </c>
      <c r="E98" s="119">
        <v>3</v>
      </c>
      <c r="F98" s="208">
        <v>0</v>
      </c>
      <c r="G98" s="208">
        <f t="shared" ref="G98:G102" si="44">F98*E98</f>
        <v>0</v>
      </c>
      <c r="H98" s="208">
        <f t="shared" si="17"/>
        <v>0</v>
      </c>
      <c r="I98" s="208">
        <f t="shared" ref="I98:I102" si="45">G98+H98</f>
        <v>0</v>
      </c>
      <c r="J98" s="132"/>
      <c r="K98" s="208">
        <f t="shared" ref="K98:K102" si="46">L98+M98</f>
        <v>0</v>
      </c>
      <c r="L98" s="208">
        <v>0</v>
      </c>
      <c r="M98" s="208">
        <v>0</v>
      </c>
      <c r="N98" s="118"/>
    </row>
    <row r="99" spans="1:14" x14ac:dyDescent="0.25">
      <c r="A99" s="233" t="s">
        <v>1596</v>
      </c>
      <c r="B99" s="118" t="s">
        <v>904</v>
      </c>
      <c r="C99" s="129" t="s">
        <v>813</v>
      </c>
      <c r="D99" s="119">
        <v>2</v>
      </c>
      <c r="E99" s="119">
        <v>2</v>
      </c>
      <c r="F99" s="208">
        <v>0</v>
      </c>
      <c r="G99" s="208">
        <f t="shared" si="44"/>
        <v>0</v>
      </c>
      <c r="H99" s="208">
        <f t="shared" si="17"/>
        <v>0</v>
      </c>
      <c r="I99" s="208">
        <f t="shared" si="45"/>
        <v>0</v>
      </c>
      <c r="J99" s="132"/>
      <c r="K99" s="208">
        <f t="shared" si="46"/>
        <v>0</v>
      </c>
      <c r="L99" s="208">
        <v>0</v>
      </c>
      <c r="M99" s="208">
        <v>0</v>
      </c>
      <c r="N99" s="118"/>
    </row>
    <row r="100" spans="1:14" x14ac:dyDescent="0.25">
      <c r="A100" s="233" t="s">
        <v>1597</v>
      </c>
      <c r="B100" s="118" t="s">
        <v>775</v>
      </c>
      <c r="C100" s="129" t="s">
        <v>815</v>
      </c>
      <c r="D100" s="119">
        <v>2</v>
      </c>
      <c r="E100" s="119">
        <v>2</v>
      </c>
      <c r="F100" s="208">
        <v>0</v>
      </c>
      <c r="G100" s="208">
        <f t="shared" si="44"/>
        <v>0</v>
      </c>
      <c r="H100" s="208">
        <f t="shared" si="17"/>
        <v>0</v>
      </c>
      <c r="I100" s="208">
        <f t="shared" si="45"/>
        <v>0</v>
      </c>
      <c r="J100" s="132"/>
      <c r="K100" s="208">
        <f t="shared" si="46"/>
        <v>0</v>
      </c>
      <c r="L100" s="208">
        <v>0</v>
      </c>
      <c r="M100" s="208">
        <v>0</v>
      </c>
      <c r="N100" s="118"/>
    </row>
    <row r="101" spans="1:14" x14ac:dyDescent="0.25">
      <c r="A101" s="233" t="s">
        <v>1598</v>
      </c>
      <c r="B101" s="118" t="s">
        <v>774</v>
      </c>
      <c r="C101" s="129" t="s">
        <v>816</v>
      </c>
      <c r="D101" s="119">
        <v>2</v>
      </c>
      <c r="E101" s="119">
        <v>2</v>
      </c>
      <c r="F101" s="208">
        <v>0</v>
      </c>
      <c r="G101" s="208">
        <f t="shared" si="44"/>
        <v>0</v>
      </c>
      <c r="H101" s="208">
        <f t="shared" si="17"/>
        <v>0</v>
      </c>
      <c r="I101" s="208">
        <f t="shared" si="45"/>
        <v>0</v>
      </c>
      <c r="J101" s="132"/>
      <c r="K101" s="208">
        <f t="shared" si="46"/>
        <v>0</v>
      </c>
      <c r="L101" s="208">
        <v>0</v>
      </c>
      <c r="M101" s="208">
        <v>0</v>
      </c>
      <c r="N101" s="118"/>
    </row>
    <row r="102" spans="1:14" x14ac:dyDescent="0.25">
      <c r="A102" s="233" t="s">
        <v>1599</v>
      </c>
      <c r="B102" s="118" t="s">
        <v>773</v>
      </c>
      <c r="C102" s="129" t="s">
        <v>817</v>
      </c>
      <c r="D102" s="119">
        <v>2</v>
      </c>
      <c r="E102" s="119">
        <v>2</v>
      </c>
      <c r="F102" s="208">
        <v>0</v>
      </c>
      <c r="G102" s="208">
        <f t="shared" si="44"/>
        <v>0</v>
      </c>
      <c r="H102" s="208">
        <f t="shared" si="17"/>
        <v>0</v>
      </c>
      <c r="I102" s="208">
        <f t="shared" si="45"/>
        <v>0</v>
      </c>
      <c r="J102" s="132"/>
      <c r="K102" s="208">
        <f t="shared" si="46"/>
        <v>0</v>
      </c>
      <c r="L102" s="208">
        <v>0</v>
      </c>
      <c r="M102" s="208">
        <v>0</v>
      </c>
      <c r="N102" s="118"/>
    </row>
    <row r="103" spans="1:14" s="179" customFormat="1" ht="18.75" x14ac:dyDescent="0.25">
      <c r="A103" s="239" t="s">
        <v>564</v>
      </c>
      <c r="B103" s="240" t="str">
        <f>'# Batch Composition'!B5</f>
        <v>Battalion Communication Centre (BCC)</v>
      </c>
      <c r="C103" s="237" t="s">
        <v>820</v>
      </c>
      <c r="D103" s="238">
        <v>2</v>
      </c>
      <c r="E103" s="124"/>
      <c r="F103" s="273"/>
      <c r="G103" s="124"/>
      <c r="H103" s="280"/>
      <c r="I103" s="124"/>
      <c r="J103" s="125"/>
      <c r="K103" s="125"/>
      <c r="L103" s="125"/>
      <c r="M103" s="125"/>
      <c r="N103" s="408"/>
    </row>
    <row r="104" spans="1:14" s="156" customFormat="1" ht="15.75" x14ac:dyDescent="0.25">
      <c r="A104" s="235" t="s">
        <v>1600</v>
      </c>
      <c r="B104" s="126" t="s">
        <v>757</v>
      </c>
      <c r="C104" s="127"/>
      <c r="D104" s="288" t="s">
        <v>893</v>
      </c>
      <c r="E104" s="128"/>
      <c r="F104" s="274"/>
      <c r="G104" s="128"/>
      <c r="H104" s="281"/>
      <c r="I104" s="128"/>
      <c r="J104" s="126"/>
      <c r="K104" s="126"/>
      <c r="L104" s="126"/>
      <c r="M104" s="126"/>
      <c r="N104" s="407"/>
    </row>
    <row r="105" spans="1:14" x14ac:dyDescent="0.25">
      <c r="A105" s="233" t="s">
        <v>1601</v>
      </c>
      <c r="B105" s="118" t="s">
        <v>522</v>
      </c>
      <c r="C105" s="118" t="s">
        <v>787</v>
      </c>
      <c r="D105" s="119">
        <v>1</v>
      </c>
      <c r="E105" s="119">
        <v>2</v>
      </c>
      <c r="F105" s="208">
        <v>0</v>
      </c>
      <c r="G105" s="208">
        <f t="shared" ref="G105:G119" si="47">F105*E105</f>
        <v>0</v>
      </c>
      <c r="H105" s="208">
        <f t="shared" ref="H105:H119" si="48">G105*$H$4</f>
        <v>0</v>
      </c>
      <c r="I105" s="208">
        <f t="shared" ref="I105:I119" si="49">G105+H105</f>
        <v>0</v>
      </c>
      <c r="J105" s="132"/>
      <c r="K105" s="208">
        <f t="shared" ref="K105:K119" si="50">L105+M105</f>
        <v>0</v>
      </c>
      <c r="L105" s="208">
        <v>0</v>
      </c>
      <c r="M105" s="208">
        <v>0</v>
      </c>
      <c r="N105" s="118"/>
    </row>
    <row r="106" spans="1:14" x14ac:dyDescent="0.25">
      <c r="A106" s="233" t="s">
        <v>1602</v>
      </c>
      <c r="B106" s="157" t="s">
        <v>933</v>
      </c>
      <c r="C106" s="118" t="s">
        <v>902</v>
      </c>
      <c r="D106" s="119">
        <v>1</v>
      </c>
      <c r="E106" s="119">
        <v>2</v>
      </c>
      <c r="F106" s="208">
        <v>0</v>
      </c>
      <c r="G106" s="208">
        <f t="shared" si="47"/>
        <v>0</v>
      </c>
      <c r="H106" s="208">
        <f t="shared" si="48"/>
        <v>0</v>
      </c>
      <c r="I106" s="208">
        <f t="shared" si="49"/>
        <v>0</v>
      </c>
      <c r="J106" s="132"/>
      <c r="K106" s="208">
        <f t="shared" si="50"/>
        <v>0</v>
      </c>
      <c r="L106" s="208">
        <v>0</v>
      </c>
      <c r="M106" s="208">
        <v>0</v>
      </c>
      <c r="N106" s="118"/>
    </row>
    <row r="107" spans="1:14" x14ac:dyDescent="0.25">
      <c r="A107" s="233" t="s">
        <v>1603</v>
      </c>
      <c r="B107" s="118" t="s">
        <v>754</v>
      </c>
      <c r="C107" s="118" t="s">
        <v>788</v>
      </c>
      <c r="D107" s="119">
        <v>1</v>
      </c>
      <c r="E107" s="119">
        <v>2</v>
      </c>
      <c r="F107" s="208">
        <v>0</v>
      </c>
      <c r="G107" s="208">
        <f t="shared" si="47"/>
        <v>0</v>
      </c>
      <c r="H107" s="208">
        <f t="shared" si="48"/>
        <v>0</v>
      </c>
      <c r="I107" s="208">
        <f t="shared" si="49"/>
        <v>0</v>
      </c>
      <c r="J107" s="132"/>
      <c r="K107" s="208">
        <f t="shared" si="50"/>
        <v>0</v>
      </c>
      <c r="L107" s="208">
        <v>0</v>
      </c>
      <c r="M107" s="208">
        <v>0</v>
      </c>
      <c r="N107" s="118"/>
    </row>
    <row r="108" spans="1:14" x14ac:dyDescent="0.25">
      <c r="A108" s="233" t="s">
        <v>1604</v>
      </c>
      <c r="B108" s="118" t="s">
        <v>758</v>
      </c>
      <c r="C108" s="118" t="s">
        <v>789</v>
      </c>
      <c r="D108" s="119">
        <v>1</v>
      </c>
      <c r="E108" s="119">
        <v>2</v>
      </c>
      <c r="F108" s="208">
        <v>0</v>
      </c>
      <c r="G108" s="208">
        <f t="shared" si="47"/>
        <v>0</v>
      </c>
      <c r="H108" s="208">
        <f t="shared" si="48"/>
        <v>0</v>
      </c>
      <c r="I108" s="208">
        <f t="shared" si="49"/>
        <v>0</v>
      </c>
      <c r="J108" s="132"/>
      <c r="K108" s="208">
        <f t="shared" si="50"/>
        <v>0</v>
      </c>
      <c r="L108" s="208">
        <v>0</v>
      </c>
      <c r="M108" s="208">
        <v>0</v>
      </c>
      <c r="N108" s="118"/>
    </row>
    <row r="109" spans="1:14" x14ac:dyDescent="0.25">
      <c r="A109" s="233" t="s">
        <v>1605</v>
      </c>
      <c r="B109" s="118" t="s">
        <v>759</v>
      </c>
      <c r="C109" s="118" t="s">
        <v>790</v>
      </c>
      <c r="D109" s="119">
        <v>1</v>
      </c>
      <c r="E109" s="119">
        <v>2</v>
      </c>
      <c r="F109" s="208">
        <v>0</v>
      </c>
      <c r="G109" s="208">
        <f t="shared" si="47"/>
        <v>0</v>
      </c>
      <c r="H109" s="208">
        <f t="shared" si="48"/>
        <v>0</v>
      </c>
      <c r="I109" s="208">
        <f t="shared" si="49"/>
        <v>0</v>
      </c>
      <c r="J109" s="132"/>
      <c r="K109" s="208">
        <f t="shared" si="50"/>
        <v>0</v>
      </c>
      <c r="L109" s="208">
        <v>0</v>
      </c>
      <c r="M109" s="208">
        <v>0</v>
      </c>
      <c r="N109" s="118"/>
    </row>
    <row r="110" spans="1:14" x14ac:dyDescent="0.25">
      <c r="A110" s="233" t="s">
        <v>1606</v>
      </c>
      <c r="B110" s="118" t="s">
        <v>818</v>
      </c>
      <c r="C110" s="118" t="s">
        <v>791</v>
      </c>
      <c r="D110" s="119">
        <v>1</v>
      </c>
      <c r="E110" s="119">
        <v>2</v>
      </c>
      <c r="F110" s="208">
        <v>0</v>
      </c>
      <c r="G110" s="208">
        <f t="shared" si="47"/>
        <v>0</v>
      </c>
      <c r="H110" s="208">
        <f t="shared" si="48"/>
        <v>0</v>
      </c>
      <c r="I110" s="208">
        <f t="shared" si="49"/>
        <v>0</v>
      </c>
      <c r="J110" s="132"/>
      <c r="K110" s="208">
        <f t="shared" si="50"/>
        <v>0</v>
      </c>
      <c r="L110" s="208">
        <v>0</v>
      </c>
      <c r="M110" s="208">
        <v>0</v>
      </c>
      <c r="N110" s="118"/>
    </row>
    <row r="111" spans="1:14" x14ac:dyDescent="0.25">
      <c r="A111" s="233" t="s">
        <v>1607</v>
      </c>
      <c r="B111" s="118" t="s">
        <v>760</v>
      </c>
      <c r="C111" s="118" t="s">
        <v>792</v>
      </c>
      <c r="D111" s="119">
        <v>1</v>
      </c>
      <c r="E111" s="119">
        <v>2</v>
      </c>
      <c r="F111" s="208">
        <v>0</v>
      </c>
      <c r="G111" s="208">
        <f t="shared" si="47"/>
        <v>0</v>
      </c>
      <c r="H111" s="208">
        <f t="shared" si="48"/>
        <v>0</v>
      </c>
      <c r="I111" s="208">
        <f t="shared" si="49"/>
        <v>0</v>
      </c>
      <c r="J111" s="132"/>
      <c r="K111" s="208">
        <f t="shared" si="50"/>
        <v>0</v>
      </c>
      <c r="L111" s="208">
        <v>0</v>
      </c>
      <c r="M111" s="208">
        <v>0</v>
      </c>
      <c r="N111" s="118"/>
    </row>
    <row r="112" spans="1:14" x14ac:dyDescent="0.25">
      <c r="A112" s="233" t="s">
        <v>1608</v>
      </c>
      <c r="B112" s="118" t="s">
        <v>753</v>
      </c>
      <c r="C112" s="118" t="s">
        <v>793</v>
      </c>
      <c r="D112" s="119">
        <v>1</v>
      </c>
      <c r="E112" s="119">
        <v>2</v>
      </c>
      <c r="F112" s="208">
        <v>0</v>
      </c>
      <c r="G112" s="208">
        <f t="shared" si="47"/>
        <v>0</v>
      </c>
      <c r="H112" s="208">
        <f t="shared" si="48"/>
        <v>0</v>
      </c>
      <c r="I112" s="208">
        <f t="shared" si="49"/>
        <v>0</v>
      </c>
      <c r="J112" s="132"/>
      <c r="K112" s="208">
        <f t="shared" si="50"/>
        <v>0</v>
      </c>
      <c r="L112" s="208">
        <v>0</v>
      </c>
      <c r="M112" s="208">
        <v>0</v>
      </c>
      <c r="N112" s="118"/>
    </row>
    <row r="113" spans="1:14" x14ac:dyDescent="0.25">
      <c r="A113" s="233" t="s">
        <v>1609</v>
      </c>
      <c r="B113" s="118" t="s">
        <v>756</v>
      </c>
      <c r="C113" s="118" t="s">
        <v>794</v>
      </c>
      <c r="D113" s="119">
        <v>1</v>
      </c>
      <c r="E113" s="119">
        <v>2</v>
      </c>
      <c r="F113" s="208">
        <v>0</v>
      </c>
      <c r="G113" s="208">
        <f t="shared" si="47"/>
        <v>0</v>
      </c>
      <c r="H113" s="208">
        <f t="shared" si="48"/>
        <v>0</v>
      </c>
      <c r="I113" s="208">
        <f t="shared" si="49"/>
        <v>0</v>
      </c>
      <c r="J113" s="132"/>
      <c r="K113" s="208">
        <f t="shared" si="50"/>
        <v>0</v>
      </c>
      <c r="L113" s="208">
        <v>0</v>
      </c>
      <c r="M113" s="208">
        <v>0</v>
      </c>
      <c r="N113" s="118"/>
    </row>
    <row r="114" spans="1:14" x14ac:dyDescent="0.25">
      <c r="A114" s="233" t="s">
        <v>1610</v>
      </c>
      <c r="B114" s="118" t="s">
        <v>761</v>
      </c>
      <c r="C114" s="118" t="s">
        <v>795</v>
      </c>
      <c r="D114" s="119">
        <v>1</v>
      </c>
      <c r="E114" s="119">
        <v>2</v>
      </c>
      <c r="F114" s="208">
        <v>0</v>
      </c>
      <c r="G114" s="208">
        <f t="shared" si="47"/>
        <v>0</v>
      </c>
      <c r="H114" s="208">
        <f t="shared" si="48"/>
        <v>0</v>
      </c>
      <c r="I114" s="208">
        <f t="shared" si="49"/>
        <v>0</v>
      </c>
      <c r="J114" s="132"/>
      <c r="K114" s="208">
        <f t="shared" si="50"/>
        <v>0</v>
      </c>
      <c r="L114" s="208">
        <v>0</v>
      </c>
      <c r="M114" s="208">
        <v>0</v>
      </c>
      <c r="N114" s="118"/>
    </row>
    <row r="115" spans="1:14" x14ac:dyDescent="0.25">
      <c r="A115" s="233" t="s">
        <v>1611</v>
      </c>
      <c r="B115" s="118" t="s">
        <v>903</v>
      </c>
      <c r="C115" s="118" t="s">
        <v>803</v>
      </c>
      <c r="D115" s="119">
        <v>1</v>
      </c>
      <c r="E115" s="119">
        <v>2</v>
      </c>
      <c r="F115" s="208">
        <v>0</v>
      </c>
      <c r="G115" s="208">
        <f t="shared" si="47"/>
        <v>0</v>
      </c>
      <c r="H115" s="208">
        <f t="shared" si="48"/>
        <v>0</v>
      </c>
      <c r="I115" s="208">
        <f t="shared" si="49"/>
        <v>0</v>
      </c>
      <c r="J115" s="132"/>
      <c r="K115" s="208">
        <f t="shared" si="50"/>
        <v>0</v>
      </c>
      <c r="L115" s="208">
        <v>0</v>
      </c>
      <c r="M115" s="208">
        <v>0</v>
      </c>
      <c r="N115" s="118"/>
    </row>
    <row r="116" spans="1:14" x14ac:dyDescent="0.25">
      <c r="A116" s="233" t="s">
        <v>1612</v>
      </c>
      <c r="B116" s="118" t="s">
        <v>762</v>
      </c>
      <c r="C116" s="118" t="s">
        <v>797</v>
      </c>
      <c r="D116" s="119">
        <v>1</v>
      </c>
      <c r="E116" s="119">
        <v>2</v>
      </c>
      <c r="F116" s="208">
        <v>0</v>
      </c>
      <c r="G116" s="208">
        <f t="shared" si="47"/>
        <v>0</v>
      </c>
      <c r="H116" s="208">
        <f t="shared" si="48"/>
        <v>0</v>
      </c>
      <c r="I116" s="208">
        <f t="shared" si="49"/>
        <v>0</v>
      </c>
      <c r="J116" s="132"/>
      <c r="K116" s="208">
        <f t="shared" si="50"/>
        <v>0</v>
      </c>
      <c r="L116" s="208">
        <v>0</v>
      </c>
      <c r="M116" s="208">
        <v>0</v>
      </c>
      <c r="N116" s="118"/>
    </row>
    <row r="117" spans="1:14" x14ac:dyDescent="0.25">
      <c r="A117" s="233" t="s">
        <v>1613</v>
      </c>
      <c r="B117" s="118" t="s">
        <v>763</v>
      </c>
      <c r="C117" s="118" t="s">
        <v>798</v>
      </c>
      <c r="D117" s="119">
        <v>1</v>
      </c>
      <c r="E117" s="119">
        <v>2</v>
      </c>
      <c r="F117" s="208">
        <v>0</v>
      </c>
      <c r="G117" s="208">
        <f t="shared" si="47"/>
        <v>0</v>
      </c>
      <c r="H117" s="208">
        <f t="shared" si="48"/>
        <v>0</v>
      </c>
      <c r="I117" s="208">
        <f t="shared" si="49"/>
        <v>0</v>
      </c>
      <c r="J117" s="132"/>
      <c r="K117" s="208">
        <f t="shared" si="50"/>
        <v>0</v>
      </c>
      <c r="L117" s="208">
        <v>0</v>
      </c>
      <c r="M117" s="208">
        <v>0</v>
      </c>
      <c r="N117" s="118"/>
    </row>
    <row r="118" spans="1:14" x14ac:dyDescent="0.25">
      <c r="A118" s="233" t="s">
        <v>1614</v>
      </c>
      <c r="B118" s="118" t="s">
        <v>764</v>
      </c>
      <c r="C118" s="118" t="s">
        <v>798</v>
      </c>
      <c r="D118" s="119">
        <v>1</v>
      </c>
      <c r="E118" s="119">
        <v>2</v>
      </c>
      <c r="F118" s="208">
        <v>0</v>
      </c>
      <c r="G118" s="208">
        <f t="shared" si="47"/>
        <v>0</v>
      </c>
      <c r="H118" s="208">
        <f t="shared" si="48"/>
        <v>0</v>
      </c>
      <c r="I118" s="208">
        <f t="shared" si="49"/>
        <v>0</v>
      </c>
      <c r="J118" s="132"/>
      <c r="K118" s="208">
        <f t="shared" si="50"/>
        <v>0</v>
      </c>
      <c r="L118" s="208">
        <v>0</v>
      </c>
      <c r="M118" s="208">
        <v>0</v>
      </c>
      <c r="N118" s="118"/>
    </row>
    <row r="119" spans="1:14" s="229" customFormat="1" x14ac:dyDescent="0.25">
      <c r="A119" s="233" t="s">
        <v>1615</v>
      </c>
      <c r="B119" s="118" t="s">
        <v>913</v>
      </c>
      <c r="C119" s="118" t="s">
        <v>811</v>
      </c>
      <c r="D119" s="119">
        <v>1</v>
      </c>
      <c r="E119" s="119">
        <v>2</v>
      </c>
      <c r="F119" s="208">
        <v>0</v>
      </c>
      <c r="G119" s="208">
        <f t="shared" si="47"/>
        <v>0</v>
      </c>
      <c r="H119" s="208">
        <f t="shared" si="48"/>
        <v>0</v>
      </c>
      <c r="I119" s="208">
        <f t="shared" si="49"/>
        <v>0</v>
      </c>
      <c r="J119" s="132"/>
      <c r="K119" s="208">
        <f t="shared" si="50"/>
        <v>0</v>
      </c>
      <c r="L119" s="208">
        <v>0</v>
      </c>
      <c r="M119" s="208">
        <v>0</v>
      </c>
      <c r="N119" s="118"/>
    </row>
    <row r="120" spans="1:14" s="156" customFormat="1" ht="15.75" x14ac:dyDescent="0.25">
      <c r="A120" s="235" t="s">
        <v>1616</v>
      </c>
      <c r="B120" s="126" t="s">
        <v>765</v>
      </c>
      <c r="C120" s="127"/>
      <c r="D120" s="288" t="s">
        <v>893</v>
      </c>
      <c r="E120" s="128"/>
      <c r="F120" s="274"/>
      <c r="G120" s="128"/>
      <c r="H120" s="281"/>
      <c r="I120" s="128"/>
      <c r="J120" s="126"/>
      <c r="K120" s="126"/>
      <c r="L120" s="126"/>
      <c r="M120" s="126"/>
      <c r="N120" s="407"/>
    </row>
    <row r="121" spans="1:14" x14ac:dyDescent="0.25">
      <c r="A121" s="233" t="s">
        <v>1617</v>
      </c>
      <c r="B121" s="118" t="s">
        <v>522</v>
      </c>
      <c r="C121" s="118" t="s">
        <v>787</v>
      </c>
      <c r="D121" s="119">
        <v>1</v>
      </c>
      <c r="E121" s="119">
        <v>2</v>
      </c>
      <c r="F121" s="208">
        <v>0</v>
      </c>
      <c r="G121" s="208">
        <f t="shared" ref="G121:G135" si="51">F121*E121</f>
        <v>0</v>
      </c>
      <c r="H121" s="208">
        <f t="shared" ref="H121:H135" si="52">G121*$H$4</f>
        <v>0</v>
      </c>
      <c r="I121" s="208">
        <f t="shared" ref="I121:I135" si="53">G121+H121</f>
        <v>0</v>
      </c>
      <c r="J121" s="132"/>
      <c r="K121" s="208">
        <f t="shared" ref="K121:K135" si="54">L121+M121</f>
        <v>0</v>
      </c>
      <c r="L121" s="208">
        <v>0</v>
      </c>
      <c r="M121" s="208">
        <v>0</v>
      </c>
      <c r="N121" s="118"/>
    </row>
    <row r="122" spans="1:14" x14ac:dyDescent="0.25">
      <c r="A122" s="314" t="s">
        <v>1618</v>
      </c>
      <c r="B122" s="157" t="s">
        <v>933</v>
      </c>
      <c r="C122" s="118" t="s">
        <v>929</v>
      </c>
      <c r="D122" s="119">
        <v>1</v>
      </c>
      <c r="E122" s="119">
        <v>2</v>
      </c>
      <c r="F122" s="208">
        <v>0</v>
      </c>
      <c r="G122" s="208">
        <f t="shared" si="51"/>
        <v>0</v>
      </c>
      <c r="H122" s="208">
        <f t="shared" si="52"/>
        <v>0</v>
      </c>
      <c r="I122" s="208">
        <f t="shared" si="53"/>
        <v>0</v>
      </c>
      <c r="J122" s="132"/>
      <c r="K122" s="208">
        <f t="shared" si="54"/>
        <v>0</v>
      </c>
      <c r="L122" s="208">
        <v>0</v>
      </c>
      <c r="M122" s="208">
        <v>0</v>
      </c>
      <c r="N122" s="118"/>
    </row>
    <row r="123" spans="1:14" x14ac:dyDescent="0.25">
      <c r="A123" s="233" t="s">
        <v>1619</v>
      </c>
      <c r="B123" s="118" t="s">
        <v>754</v>
      </c>
      <c r="C123" s="118" t="s">
        <v>788</v>
      </c>
      <c r="D123" s="119">
        <v>1</v>
      </c>
      <c r="E123" s="119">
        <v>2</v>
      </c>
      <c r="F123" s="208">
        <v>0</v>
      </c>
      <c r="G123" s="208">
        <f t="shared" si="51"/>
        <v>0</v>
      </c>
      <c r="H123" s="208">
        <f t="shared" si="52"/>
        <v>0</v>
      </c>
      <c r="I123" s="208">
        <f t="shared" si="53"/>
        <v>0</v>
      </c>
      <c r="J123" s="132"/>
      <c r="K123" s="208">
        <f t="shared" si="54"/>
        <v>0</v>
      </c>
      <c r="L123" s="208">
        <v>0</v>
      </c>
      <c r="M123" s="208">
        <v>0</v>
      </c>
      <c r="N123" s="118"/>
    </row>
    <row r="124" spans="1:14" x14ac:dyDescent="0.25">
      <c r="A124" s="233" t="s">
        <v>1620</v>
      </c>
      <c r="B124" s="118" t="s">
        <v>758</v>
      </c>
      <c r="C124" s="118" t="s">
        <v>789</v>
      </c>
      <c r="D124" s="119">
        <v>1</v>
      </c>
      <c r="E124" s="119">
        <v>2</v>
      </c>
      <c r="F124" s="208">
        <v>0</v>
      </c>
      <c r="G124" s="208">
        <f t="shared" si="51"/>
        <v>0</v>
      </c>
      <c r="H124" s="208">
        <f t="shared" si="52"/>
        <v>0</v>
      </c>
      <c r="I124" s="208">
        <f t="shared" si="53"/>
        <v>0</v>
      </c>
      <c r="J124" s="132"/>
      <c r="K124" s="208">
        <f t="shared" si="54"/>
        <v>0</v>
      </c>
      <c r="L124" s="208">
        <v>0</v>
      </c>
      <c r="M124" s="208">
        <v>0</v>
      </c>
      <c r="N124" s="118"/>
    </row>
    <row r="125" spans="1:14" x14ac:dyDescent="0.25">
      <c r="A125" s="233" t="s">
        <v>1621</v>
      </c>
      <c r="B125" s="118" t="s">
        <v>759</v>
      </c>
      <c r="C125" s="118" t="s">
        <v>790</v>
      </c>
      <c r="D125" s="119">
        <v>1</v>
      </c>
      <c r="E125" s="119">
        <v>2</v>
      </c>
      <c r="F125" s="208">
        <v>0</v>
      </c>
      <c r="G125" s="208">
        <f t="shared" si="51"/>
        <v>0</v>
      </c>
      <c r="H125" s="208">
        <f t="shared" si="52"/>
        <v>0</v>
      </c>
      <c r="I125" s="208">
        <f t="shared" si="53"/>
        <v>0</v>
      </c>
      <c r="J125" s="132"/>
      <c r="K125" s="208">
        <f t="shared" si="54"/>
        <v>0</v>
      </c>
      <c r="L125" s="208">
        <v>0</v>
      </c>
      <c r="M125" s="208">
        <v>0</v>
      </c>
      <c r="N125" s="118"/>
    </row>
    <row r="126" spans="1:14" x14ac:dyDescent="0.25">
      <c r="A126" s="233" t="s">
        <v>1622</v>
      </c>
      <c r="B126" s="118" t="s">
        <v>818</v>
      </c>
      <c r="C126" s="118" t="s">
        <v>791</v>
      </c>
      <c r="D126" s="119">
        <v>1</v>
      </c>
      <c r="E126" s="119">
        <v>2</v>
      </c>
      <c r="F126" s="208">
        <v>0</v>
      </c>
      <c r="G126" s="208">
        <f t="shared" si="51"/>
        <v>0</v>
      </c>
      <c r="H126" s="208">
        <f t="shared" si="52"/>
        <v>0</v>
      </c>
      <c r="I126" s="208">
        <f t="shared" si="53"/>
        <v>0</v>
      </c>
      <c r="J126" s="132"/>
      <c r="K126" s="208">
        <f t="shared" si="54"/>
        <v>0</v>
      </c>
      <c r="L126" s="208">
        <v>0</v>
      </c>
      <c r="M126" s="208">
        <v>0</v>
      </c>
      <c r="N126" s="118"/>
    </row>
    <row r="127" spans="1:14" x14ac:dyDescent="0.25">
      <c r="A127" s="233" t="s">
        <v>1623</v>
      </c>
      <c r="B127" s="118" t="s">
        <v>760</v>
      </c>
      <c r="C127" s="118" t="s">
        <v>792</v>
      </c>
      <c r="D127" s="119">
        <v>1</v>
      </c>
      <c r="E127" s="119">
        <v>2</v>
      </c>
      <c r="F127" s="208">
        <v>0</v>
      </c>
      <c r="G127" s="208">
        <f t="shared" si="51"/>
        <v>0</v>
      </c>
      <c r="H127" s="208">
        <f t="shared" si="52"/>
        <v>0</v>
      </c>
      <c r="I127" s="208">
        <f t="shared" si="53"/>
        <v>0</v>
      </c>
      <c r="J127" s="132"/>
      <c r="K127" s="208">
        <f t="shared" si="54"/>
        <v>0</v>
      </c>
      <c r="L127" s="208">
        <v>0</v>
      </c>
      <c r="M127" s="208">
        <v>0</v>
      </c>
      <c r="N127" s="118"/>
    </row>
    <row r="128" spans="1:14" x14ac:dyDescent="0.25">
      <c r="A128" s="233" t="s">
        <v>1624</v>
      </c>
      <c r="B128" s="118" t="s">
        <v>753</v>
      </c>
      <c r="C128" s="118" t="s">
        <v>793</v>
      </c>
      <c r="D128" s="119">
        <v>1</v>
      </c>
      <c r="E128" s="119">
        <v>2</v>
      </c>
      <c r="F128" s="208">
        <v>0</v>
      </c>
      <c r="G128" s="208">
        <f t="shared" si="51"/>
        <v>0</v>
      </c>
      <c r="H128" s="208">
        <f t="shared" si="52"/>
        <v>0</v>
      </c>
      <c r="I128" s="208">
        <f t="shared" si="53"/>
        <v>0</v>
      </c>
      <c r="J128" s="132"/>
      <c r="K128" s="208">
        <f t="shared" si="54"/>
        <v>0</v>
      </c>
      <c r="L128" s="208">
        <v>0</v>
      </c>
      <c r="M128" s="208">
        <v>0</v>
      </c>
      <c r="N128" s="118"/>
    </row>
    <row r="129" spans="1:14" x14ac:dyDescent="0.25">
      <c r="A129" s="233" t="s">
        <v>1625</v>
      </c>
      <c r="B129" s="118" t="s">
        <v>756</v>
      </c>
      <c r="C129" s="118" t="s">
        <v>794</v>
      </c>
      <c r="D129" s="119">
        <v>1</v>
      </c>
      <c r="E129" s="119">
        <v>2</v>
      </c>
      <c r="F129" s="208">
        <v>0</v>
      </c>
      <c r="G129" s="208">
        <f t="shared" si="51"/>
        <v>0</v>
      </c>
      <c r="H129" s="208">
        <f t="shared" si="52"/>
        <v>0</v>
      </c>
      <c r="I129" s="208">
        <f t="shared" si="53"/>
        <v>0</v>
      </c>
      <c r="J129" s="132"/>
      <c r="K129" s="208">
        <f t="shared" si="54"/>
        <v>0</v>
      </c>
      <c r="L129" s="208">
        <v>0</v>
      </c>
      <c r="M129" s="208">
        <v>0</v>
      </c>
      <c r="N129" s="118"/>
    </row>
    <row r="130" spans="1:14" x14ac:dyDescent="0.25">
      <c r="A130" s="233" t="s">
        <v>1626</v>
      </c>
      <c r="B130" s="118" t="s">
        <v>761</v>
      </c>
      <c r="C130" s="118" t="s">
        <v>795</v>
      </c>
      <c r="D130" s="119">
        <v>1</v>
      </c>
      <c r="E130" s="119">
        <v>2</v>
      </c>
      <c r="F130" s="208">
        <v>0</v>
      </c>
      <c r="G130" s="208">
        <f t="shared" si="51"/>
        <v>0</v>
      </c>
      <c r="H130" s="208">
        <f t="shared" si="52"/>
        <v>0</v>
      </c>
      <c r="I130" s="208">
        <f t="shared" si="53"/>
        <v>0</v>
      </c>
      <c r="J130" s="132"/>
      <c r="K130" s="208">
        <f t="shared" si="54"/>
        <v>0</v>
      </c>
      <c r="L130" s="208">
        <v>0</v>
      </c>
      <c r="M130" s="208">
        <v>0</v>
      </c>
      <c r="N130" s="118"/>
    </row>
    <row r="131" spans="1:14" x14ac:dyDescent="0.25">
      <c r="A131" s="233" t="s">
        <v>1627</v>
      </c>
      <c r="B131" s="118" t="s">
        <v>903</v>
      </c>
      <c r="C131" s="118" t="s">
        <v>796</v>
      </c>
      <c r="D131" s="119">
        <v>1</v>
      </c>
      <c r="E131" s="119">
        <v>2</v>
      </c>
      <c r="F131" s="208">
        <v>0</v>
      </c>
      <c r="G131" s="208">
        <f t="shared" si="51"/>
        <v>0</v>
      </c>
      <c r="H131" s="208">
        <f t="shared" si="52"/>
        <v>0</v>
      </c>
      <c r="I131" s="208">
        <f t="shared" si="53"/>
        <v>0</v>
      </c>
      <c r="J131" s="132"/>
      <c r="K131" s="208">
        <f t="shared" si="54"/>
        <v>0</v>
      </c>
      <c r="L131" s="208">
        <v>0</v>
      </c>
      <c r="M131" s="208">
        <v>0</v>
      </c>
      <c r="N131" s="118"/>
    </row>
    <row r="132" spans="1:14" x14ac:dyDescent="0.25">
      <c r="A132" s="233" t="s">
        <v>1628</v>
      </c>
      <c r="B132" s="118" t="s">
        <v>762</v>
      </c>
      <c r="C132" s="118" t="s">
        <v>797</v>
      </c>
      <c r="D132" s="119">
        <v>1</v>
      </c>
      <c r="E132" s="119">
        <v>2</v>
      </c>
      <c r="F132" s="208">
        <v>0</v>
      </c>
      <c r="G132" s="208">
        <f t="shared" si="51"/>
        <v>0</v>
      </c>
      <c r="H132" s="208">
        <f t="shared" si="52"/>
        <v>0</v>
      </c>
      <c r="I132" s="208">
        <f t="shared" si="53"/>
        <v>0</v>
      </c>
      <c r="J132" s="132"/>
      <c r="K132" s="208">
        <f t="shared" si="54"/>
        <v>0</v>
      </c>
      <c r="L132" s="208">
        <v>0</v>
      </c>
      <c r="M132" s="208">
        <v>0</v>
      </c>
      <c r="N132" s="118"/>
    </row>
    <row r="133" spans="1:14" x14ac:dyDescent="0.25">
      <c r="A133" s="233" t="s">
        <v>1629</v>
      </c>
      <c r="B133" s="118" t="s">
        <v>912</v>
      </c>
      <c r="C133" s="118" t="s">
        <v>798</v>
      </c>
      <c r="D133" s="119">
        <v>2</v>
      </c>
      <c r="E133" s="119">
        <v>4</v>
      </c>
      <c r="F133" s="208">
        <v>0</v>
      </c>
      <c r="G133" s="208">
        <f t="shared" si="51"/>
        <v>0</v>
      </c>
      <c r="H133" s="208">
        <f t="shared" si="52"/>
        <v>0</v>
      </c>
      <c r="I133" s="208">
        <f t="shared" si="53"/>
        <v>0</v>
      </c>
      <c r="J133" s="132"/>
      <c r="K133" s="208">
        <f t="shared" si="54"/>
        <v>0</v>
      </c>
      <c r="L133" s="208">
        <v>0</v>
      </c>
      <c r="M133" s="208">
        <v>0</v>
      </c>
      <c r="N133" s="118"/>
    </row>
    <row r="134" spans="1:14" x14ac:dyDescent="0.25">
      <c r="A134" s="233" t="s">
        <v>1630</v>
      </c>
      <c r="B134" s="118" t="s">
        <v>764</v>
      </c>
      <c r="C134" s="118" t="s">
        <v>798</v>
      </c>
      <c r="D134" s="119">
        <v>1</v>
      </c>
      <c r="E134" s="119">
        <v>2</v>
      </c>
      <c r="F134" s="208">
        <v>0</v>
      </c>
      <c r="G134" s="208">
        <f t="shared" si="51"/>
        <v>0</v>
      </c>
      <c r="H134" s="208">
        <f t="shared" si="52"/>
        <v>0</v>
      </c>
      <c r="I134" s="208">
        <f t="shared" si="53"/>
        <v>0</v>
      </c>
      <c r="J134" s="132"/>
      <c r="K134" s="208">
        <f t="shared" si="54"/>
        <v>0</v>
      </c>
      <c r="L134" s="208">
        <v>0</v>
      </c>
      <c r="M134" s="208">
        <v>0</v>
      </c>
      <c r="N134" s="118"/>
    </row>
    <row r="135" spans="1:14" s="229" customFormat="1" x14ac:dyDescent="0.25">
      <c r="A135" s="233" t="s">
        <v>1631</v>
      </c>
      <c r="B135" s="118" t="s">
        <v>838</v>
      </c>
      <c r="C135" s="118" t="s">
        <v>811</v>
      </c>
      <c r="D135" s="119">
        <v>1</v>
      </c>
      <c r="E135" s="119">
        <v>2</v>
      </c>
      <c r="F135" s="208">
        <v>0</v>
      </c>
      <c r="G135" s="208">
        <f t="shared" si="51"/>
        <v>0</v>
      </c>
      <c r="H135" s="208">
        <f t="shared" si="52"/>
        <v>0</v>
      </c>
      <c r="I135" s="208">
        <f t="shared" si="53"/>
        <v>0</v>
      </c>
      <c r="J135" s="132"/>
      <c r="K135" s="208">
        <f t="shared" si="54"/>
        <v>0</v>
      </c>
      <c r="L135" s="208">
        <v>0</v>
      </c>
      <c r="M135" s="208">
        <v>0</v>
      </c>
      <c r="N135" s="118"/>
    </row>
    <row r="136" spans="1:14" s="156" customFormat="1" ht="15.75" x14ac:dyDescent="0.25">
      <c r="A136" s="235" t="s">
        <v>1632</v>
      </c>
      <c r="B136" s="126" t="s">
        <v>519</v>
      </c>
      <c r="C136" s="127"/>
      <c r="D136" s="288" t="s">
        <v>893</v>
      </c>
      <c r="E136" s="128"/>
      <c r="F136" s="274"/>
      <c r="G136" s="128"/>
      <c r="H136" s="281"/>
      <c r="I136" s="128"/>
      <c r="J136" s="126"/>
      <c r="K136" s="126"/>
      <c r="L136" s="126"/>
      <c r="M136" s="126"/>
      <c r="N136" s="407"/>
    </row>
    <row r="137" spans="1:14" x14ac:dyDescent="0.25">
      <c r="A137" s="233" t="s">
        <v>1633</v>
      </c>
      <c r="B137" s="129" t="s">
        <v>829</v>
      </c>
      <c r="C137" s="129" t="s">
        <v>806</v>
      </c>
      <c r="D137" s="119">
        <v>3</v>
      </c>
      <c r="E137" s="119">
        <v>6</v>
      </c>
      <c r="F137" s="208">
        <v>0</v>
      </c>
      <c r="G137" s="208">
        <f t="shared" ref="G137:G145" si="55">F137*E137</f>
        <v>0</v>
      </c>
      <c r="H137" s="208">
        <f t="shared" ref="H137:H145" si="56">G137*$H$4</f>
        <v>0</v>
      </c>
      <c r="I137" s="208">
        <f t="shared" ref="I137:I145" si="57">G137+H137</f>
        <v>0</v>
      </c>
      <c r="J137" s="132"/>
      <c r="K137" s="208">
        <f t="shared" ref="K137:K145" si="58">L137+M137</f>
        <v>0</v>
      </c>
      <c r="L137" s="208">
        <v>0</v>
      </c>
      <c r="M137" s="208">
        <v>0</v>
      </c>
      <c r="N137" s="118"/>
    </row>
    <row r="138" spans="1:14" x14ac:dyDescent="0.25">
      <c r="A138" s="233" t="s">
        <v>1634</v>
      </c>
      <c r="B138" s="129" t="s">
        <v>830</v>
      </c>
      <c r="C138" s="129" t="s">
        <v>807</v>
      </c>
      <c r="D138" s="119">
        <v>1</v>
      </c>
      <c r="E138" s="119">
        <v>2</v>
      </c>
      <c r="F138" s="208">
        <v>0</v>
      </c>
      <c r="G138" s="208">
        <f t="shared" si="55"/>
        <v>0</v>
      </c>
      <c r="H138" s="208">
        <f t="shared" si="56"/>
        <v>0</v>
      </c>
      <c r="I138" s="208">
        <f t="shared" si="57"/>
        <v>0</v>
      </c>
      <c r="J138" s="132"/>
      <c r="K138" s="208">
        <f t="shared" si="58"/>
        <v>0</v>
      </c>
      <c r="L138" s="208">
        <v>0</v>
      </c>
      <c r="M138" s="208">
        <v>0</v>
      </c>
      <c r="N138" s="118"/>
    </row>
    <row r="139" spans="1:14" x14ac:dyDescent="0.25">
      <c r="A139" s="233" t="s">
        <v>1635</v>
      </c>
      <c r="B139" s="129" t="s">
        <v>832</v>
      </c>
      <c r="C139" s="129" t="s">
        <v>808</v>
      </c>
      <c r="D139" s="119">
        <v>1</v>
      </c>
      <c r="E139" s="119">
        <v>2</v>
      </c>
      <c r="F139" s="208">
        <v>0</v>
      </c>
      <c r="G139" s="208">
        <f t="shared" si="55"/>
        <v>0</v>
      </c>
      <c r="H139" s="208">
        <f t="shared" si="56"/>
        <v>0</v>
      </c>
      <c r="I139" s="208">
        <f t="shared" si="57"/>
        <v>0</v>
      </c>
      <c r="J139" s="132"/>
      <c r="K139" s="208">
        <f t="shared" si="58"/>
        <v>0</v>
      </c>
      <c r="L139" s="208">
        <v>0</v>
      </c>
      <c r="M139" s="208">
        <v>0</v>
      </c>
      <c r="N139" s="118"/>
    </row>
    <row r="140" spans="1:14" x14ac:dyDescent="0.25">
      <c r="A140" s="233" t="s">
        <v>1636</v>
      </c>
      <c r="B140" s="129" t="s">
        <v>895</v>
      </c>
      <c r="C140" s="129" t="s">
        <v>805</v>
      </c>
      <c r="D140" s="119" t="s">
        <v>906</v>
      </c>
      <c r="E140" s="119">
        <v>2</v>
      </c>
      <c r="F140" s="208">
        <v>0</v>
      </c>
      <c r="G140" s="208">
        <f t="shared" si="55"/>
        <v>0</v>
      </c>
      <c r="H140" s="208">
        <f t="shared" si="56"/>
        <v>0</v>
      </c>
      <c r="I140" s="208">
        <f t="shared" si="57"/>
        <v>0</v>
      </c>
      <c r="J140" s="132"/>
      <c r="K140" s="208">
        <f t="shared" si="58"/>
        <v>0</v>
      </c>
      <c r="L140" s="208">
        <v>0</v>
      </c>
      <c r="M140" s="208">
        <v>0</v>
      </c>
      <c r="N140" s="118"/>
    </row>
    <row r="141" spans="1:14" x14ac:dyDescent="0.25">
      <c r="A141" s="233" t="s">
        <v>1637</v>
      </c>
      <c r="B141" s="129" t="s">
        <v>828</v>
      </c>
      <c r="C141" s="129" t="s">
        <v>804</v>
      </c>
      <c r="D141" s="119" t="s">
        <v>906</v>
      </c>
      <c r="E141" s="119">
        <v>2</v>
      </c>
      <c r="F141" s="208">
        <v>0</v>
      </c>
      <c r="G141" s="208">
        <f t="shared" si="55"/>
        <v>0</v>
      </c>
      <c r="H141" s="208">
        <f t="shared" si="56"/>
        <v>0</v>
      </c>
      <c r="I141" s="208">
        <f t="shared" si="57"/>
        <v>0</v>
      </c>
      <c r="J141" s="132"/>
      <c r="K141" s="208">
        <f t="shared" si="58"/>
        <v>0</v>
      </c>
      <c r="L141" s="208">
        <v>0</v>
      </c>
      <c r="M141" s="208">
        <v>0</v>
      </c>
      <c r="N141" s="118"/>
    </row>
    <row r="142" spans="1:14" x14ac:dyDescent="0.25">
      <c r="A142" s="233" t="s">
        <v>1638</v>
      </c>
      <c r="B142" s="129" t="s">
        <v>833</v>
      </c>
      <c r="C142" s="129" t="s">
        <v>804</v>
      </c>
      <c r="D142" s="119">
        <v>1</v>
      </c>
      <c r="E142" s="119">
        <v>2</v>
      </c>
      <c r="F142" s="208">
        <v>0</v>
      </c>
      <c r="G142" s="208">
        <f t="shared" si="55"/>
        <v>0</v>
      </c>
      <c r="H142" s="208">
        <f t="shared" si="56"/>
        <v>0</v>
      </c>
      <c r="I142" s="208">
        <f t="shared" si="57"/>
        <v>0</v>
      </c>
      <c r="J142" s="132"/>
      <c r="K142" s="208">
        <f t="shared" si="58"/>
        <v>0</v>
      </c>
      <c r="L142" s="208">
        <v>0</v>
      </c>
      <c r="M142" s="208">
        <v>0</v>
      </c>
      <c r="N142" s="118"/>
    </row>
    <row r="143" spans="1:14" x14ac:dyDescent="0.25">
      <c r="A143" s="233" t="s">
        <v>1639</v>
      </c>
      <c r="B143" s="151" t="s">
        <v>834</v>
      </c>
      <c r="C143" s="129" t="s">
        <v>804</v>
      </c>
      <c r="D143" s="119">
        <v>2</v>
      </c>
      <c r="E143" s="119">
        <v>4</v>
      </c>
      <c r="F143" s="208">
        <v>0</v>
      </c>
      <c r="G143" s="208">
        <f t="shared" si="55"/>
        <v>0</v>
      </c>
      <c r="H143" s="208">
        <f t="shared" si="56"/>
        <v>0</v>
      </c>
      <c r="I143" s="208">
        <f t="shared" si="57"/>
        <v>0</v>
      </c>
      <c r="J143" s="132"/>
      <c r="K143" s="208">
        <f t="shared" si="58"/>
        <v>0</v>
      </c>
      <c r="L143" s="208">
        <v>0</v>
      </c>
      <c r="M143" s="208">
        <v>0</v>
      </c>
      <c r="N143" s="118"/>
    </row>
    <row r="144" spans="1:14" x14ac:dyDescent="0.25">
      <c r="A144" s="233" t="s">
        <v>1640</v>
      </c>
      <c r="B144" s="129" t="s">
        <v>831</v>
      </c>
      <c r="C144" s="129" t="s">
        <v>805</v>
      </c>
      <c r="D144" s="119">
        <v>1</v>
      </c>
      <c r="E144" s="119">
        <v>2</v>
      </c>
      <c r="F144" s="208">
        <v>0</v>
      </c>
      <c r="G144" s="208">
        <f t="shared" si="55"/>
        <v>0</v>
      </c>
      <c r="H144" s="208">
        <f t="shared" si="56"/>
        <v>0</v>
      </c>
      <c r="I144" s="208">
        <f t="shared" si="57"/>
        <v>0</v>
      </c>
      <c r="J144" s="132"/>
      <c r="K144" s="208">
        <f t="shared" si="58"/>
        <v>0</v>
      </c>
      <c r="L144" s="208">
        <v>0</v>
      </c>
      <c r="M144" s="208">
        <v>0</v>
      </c>
      <c r="N144" s="118"/>
    </row>
    <row r="145" spans="1:14" x14ac:dyDescent="0.25">
      <c r="A145" s="233" t="s">
        <v>1886</v>
      </c>
      <c r="B145" s="129" t="s">
        <v>905</v>
      </c>
      <c r="C145" s="129" t="s">
        <v>804</v>
      </c>
      <c r="D145" s="119" t="s">
        <v>906</v>
      </c>
      <c r="E145" s="119">
        <v>2</v>
      </c>
      <c r="F145" s="208">
        <v>0</v>
      </c>
      <c r="G145" s="208">
        <f t="shared" si="55"/>
        <v>0</v>
      </c>
      <c r="H145" s="208">
        <f t="shared" si="56"/>
        <v>0</v>
      </c>
      <c r="I145" s="208">
        <f t="shared" si="57"/>
        <v>0</v>
      </c>
      <c r="J145" s="132"/>
      <c r="K145" s="208">
        <f t="shared" si="58"/>
        <v>0</v>
      </c>
      <c r="L145" s="208">
        <v>0</v>
      </c>
      <c r="M145" s="208">
        <v>0</v>
      </c>
      <c r="N145" s="118"/>
    </row>
    <row r="146" spans="1:14" s="156" customFormat="1" ht="15.75" x14ac:dyDescent="0.25">
      <c r="A146" s="235" t="s">
        <v>1641</v>
      </c>
      <c r="B146" s="126" t="s">
        <v>839</v>
      </c>
      <c r="C146" s="126"/>
      <c r="D146" s="288" t="s">
        <v>893</v>
      </c>
      <c r="E146" s="128"/>
      <c r="F146" s="274"/>
      <c r="G146" s="128"/>
      <c r="H146" s="281"/>
      <c r="I146" s="128"/>
      <c r="J146" s="126"/>
      <c r="K146" s="126"/>
      <c r="L146" s="126"/>
      <c r="M146" s="126"/>
      <c r="N146" s="407"/>
    </row>
    <row r="147" spans="1:14" x14ac:dyDescent="0.25">
      <c r="A147" s="233" t="s">
        <v>1642</v>
      </c>
      <c r="B147" s="129" t="s">
        <v>521</v>
      </c>
      <c r="C147" s="129" t="s">
        <v>786</v>
      </c>
      <c r="D147" s="130">
        <v>1</v>
      </c>
      <c r="E147" s="119">
        <v>2</v>
      </c>
      <c r="F147" s="208">
        <v>0</v>
      </c>
      <c r="G147" s="208">
        <f t="shared" ref="G147" si="59">F147*E147</f>
        <v>0</v>
      </c>
      <c r="H147" s="208">
        <f t="shared" ref="H147" si="60">G147*$H$4</f>
        <v>0</v>
      </c>
      <c r="I147" s="208">
        <f t="shared" ref="I147" si="61">G147+H147</f>
        <v>0</v>
      </c>
      <c r="J147" s="132"/>
      <c r="K147" s="208">
        <f t="shared" ref="K147" si="62">L147+M147</f>
        <v>0</v>
      </c>
      <c r="L147" s="208">
        <v>0</v>
      </c>
      <c r="M147" s="208">
        <v>0</v>
      </c>
      <c r="N147" s="118"/>
    </row>
    <row r="148" spans="1:14" s="156" customFormat="1" ht="15.75" x14ac:dyDescent="0.25">
      <c r="A148" s="235" t="s">
        <v>1643</v>
      </c>
      <c r="B148" s="126" t="s">
        <v>896</v>
      </c>
      <c r="C148" s="126"/>
      <c r="D148" s="288" t="s">
        <v>893</v>
      </c>
      <c r="E148" s="128"/>
      <c r="F148" s="274"/>
      <c r="G148" s="128"/>
      <c r="H148" s="281"/>
      <c r="I148" s="128"/>
      <c r="J148" s="126"/>
      <c r="K148" s="126"/>
      <c r="L148" s="126"/>
      <c r="M148" s="126"/>
      <c r="N148" s="407"/>
    </row>
    <row r="149" spans="1:14" x14ac:dyDescent="0.25">
      <c r="A149" s="233" t="s">
        <v>1644</v>
      </c>
      <c r="B149" s="129" t="s">
        <v>776</v>
      </c>
      <c r="C149" s="129" t="s">
        <v>821</v>
      </c>
      <c r="D149" s="130">
        <v>1</v>
      </c>
      <c r="E149" s="119">
        <v>2</v>
      </c>
      <c r="F149" s="208">
        <v>0</v>
      </c>
      <c r="G149" s="208">
        <f t="shared" ref="G149:G156" si="63">F149*E149</f>
        <v>0</v>
      </c>
      <c r="H149" s="208">
        <f t="shared" ref="H149:H156" si="64">G149*$H$4</f>
        <v>0</v>
      </c>
      <c r="I149" s="208">
        <f t="shared" ref="I149:I156" si="65">G149+H149</f>
        <v>0</v>
      </c>
      <c r="J149" s="132"/>
      <c r="K149" s="208">
        <f t="shared" ref="K149:K156" si="66">L149+M149</f>
        <v>0</v>
      </c>
      <c r="L149" s="208">
        <v>0</v>
      </c>
      <c r="M149" s="208">
        <v>0</v>
      </c>
      <c r="N149" s="118"/>
    </row>
    <row r="150" spans="1:14" x14ac:dyDescent="0.25">
      <c r="A150" s="233" t="s">
        <v>1645</v>
      </c>
      <c r="B150" s="129" t="s">
        <v>899</v>
      </c>
      <c r="C150" s="129" t="s">
        <v>897</v>
      </c>
      <c r="D150" s="130">
        <v>1</v>
      </c>
      <c r="E150" s="119">
        <v>2</v>
      </c>
      <c r="F150" s="208">
        <v>0</v>
      </c>
      <c r="G150" s="208">
        <f t="shared" si="63"/>
        <v>0</v>
      </c>
      <c r="H150" s="208">
        <f t="shared" si="64"/>
        <v>0</v>
      </c>
      <c r="I150" s="208">
        <f t="shared" si="65"/>
        <v>0</v>
      </c>
      <c r="J150" s="132"/>
      <c r="K150" s="208">
        <f t="shared" si="66"/>
        <v>0</v>
      </c>
      <c r="L150" s="208">
        <v>0</v>
      </c>
      <c r="M150" s="208">
        <v>0</v>
      </c>
      <c r="N150" s="118"/>
    </row>
    <row r="151" spans="1:14" x14ac:dyDescent="0.25">
      <c r="A151" s="233" t="s">
        <v>1646</v>
      </c>
      <c r="B151" s="129" t="s">
        <v>900</v>
      </c>
      <c r="C151" s="129" t="s">
        <v>897</v>
      </c>
      <c r="D151" s="130">
        <v>1</v>
      </c>
      <c r="E151" s="119">
        <v>2</v>
      </c>
      <c r="F151" s="208">
        <v>0</v>
      </c>
      <c r="G151" s="208">
        <f t="shared" si="63"/>
        <v>0</v>
      </c>
      <c r="H151" s="208">
        <f t="shared" si="64"/>
        <v>0</v>
      </c>
      <c r="I151" s="208">
        <f t="shared" si="65"/>
        <v>0</v>
      </c>
      <c r="J151" s="132"/>
      <c r="K151" s="208">
        <f t="shared" si="66"/>
        <v>0</v>
      </c>
      <c r="L151" s="208">
        <v>0</v>
      </c>
      <c r="M151" s="208">
        <v>0</v>
      </c>
      <c r="N151" s="118"/>
    </row>
    <row r="152" spans="1:14" x14ac:dyDescent="0.25">
      <c r="A152" s="233" t="s">
        <v>1647</v>
      </c>
      <c r="B152" s="129" t="s">
        <v>901</v>
      </c>
      <c r="C152" s="129" t="s">
        <v>897</v>
      </c>
      <c r="D152" s="130">
        <v>1</v>
      </c>
      <c r="E152" s="119">
        <v>2</v>
      </c>
      <c r="F152" s="208">
        <v>0</v>
      </c>
      <c r="G152" s="208">
        <f t="shared" si="63"/>
        <v>0</v>
      </c>
      <c r="H152" s="208">
        <f t="shared" si="64"/>
        <v>0</v>
      </c>
      <c r="I152" s="208">
        <f t="shared" si="65"/>
        <v>0</v>
      </c>
      <c r="J152" s="132"/>
      <c r="K152" s="208">
        <f t="shared" si="66"/>
        <v>0</v>
      </c>
      <c r="L152" s="208">
        <v>0</v>
      </c>
      <c r="M152" s="208">
        <v>0</v>
      </c>
      <c r="N152" s="118"/>
    </row>
    <row r="153" spans="1:14" x14ac:dyDescent="0.25">
      <c r="A153" s="233" t="s">
        <v>1648</v>
      </c>
      <c r="B153" s="129" t="s">
        <v>898</v>
      </c>
      <c r="C153" s="129" t="s">
        <v>804</v>
      </c>
      <c r="D153" s="119">
        <v>4</v>
      </c>
      <c r="E153" s="119">
        <v>8</v>
      </c>
      <c r="F153" s="208">
        <v>0</v>
      </c>
      <c r="G153" s="208">
        <f t="shared" si="63"/>
        <v>0</v>
      </c>
      <c r="H153" s="208">
        <f t="shared" si="64"/>
        <v>0</v>
      </c>
      <c r="I153" s="208">
        <f t="shared" si="65"/>
        <v>0</v>
      </c>
      <c r="J153" s="132"/>
      <c r="K153" s="208">
        <f t="shared" si="66"/>
        <v>0</v>
      </c>
      <c r="L153" s="208">
        <v>0</v>
      </c>
      <c r="M153" s="208">
        <v>0</v>
      </c>
      <c r="N153" s="118"/>
    </row>
    <row r="154" spans="1:14" x14ac:dyDescent="0.25">
      <c r="A154" s="233" t="s">
        <v>1649</v>
      </c>
      <c r="B154" s="129" t="s">
        <v>835</v>
      </c>
      <c r="C154" s="129" t="s">
        <v>804</v>
      </c>
      <c r="D154" s="119">
        <v>1</v>
      </c>
      <c r="E154" s="119">
        <v>2</v>
      </c>
      <c r="F154" s="208">
        <v>0</v>
      </c>
      <c r="G154" s="208">
        <f t="shared" si="63"/>
        <v>0</v>
      </c>
      <c r="H154" s="208">
        <f t="shared" si="64"/>
        <v>0</v>
      </c>
      <c r="I154" s="208">
        <f t="shared" si="65"/>
        <v>0</v>
      </c>
      <c r="J154" s="132"/>
      <c r="K154" s="208">
        <f t="shared" si="66"/>
        <v>0</v>
      </c>
      <c r="L154" s="208">
        <v>0</v>
      </c>
      <c r="M154" s="208">
        <v>0</v>
      </c>
      <c r="N154" s="118"/>
    </row>
    <row r="155" spans="1:14" x14ac:dyDescent="0.25">
      <c r="A155" s="233" t="s">
        <v>1650</v>
      </c>
      <c r="B155" s="129" t="s">
        <v>940</v>
      </c>
      <c r="C155" s="129" t="s">
        <v>804</v>
      </c>
      <c r="D155" s="119" t="s">
        <v>906</v>
      </c>
      <c r="E155" s="119">
        <v>1</v>
      </c>
      <c r="F155" s="208">
        <v>0</v>
      </c>
      <c r="G155" s="208">
        <f t="shared" si="63"/>
        <v>0</v>
      </c>
      <c r="H155" s="208">
        <f t="shared" si="64"/>
        <v>0</v>
      </c>
      <c r="I155" s="208">
        <f t="shared" si="65"/>
        <v>0</v>
      </c>
      <c r="J155" s="132"/>
      <c r="K155" s="208">
        <f t="shared" si="66"/>
        <v>0</v>
      </c>
      <c r="L155" s="208">
        <v>0</v>
      </c>
      <c r="M155" s="208">
        <v>0</v>
      </c>
      <c r="N155" s="118"/>
    </row>
    <row r="156" spans="1:14" x14ac:dyDescent="0.25">
      <c r="A156" s="233" t="s">
        <v>1651</v>
      </c>
      <c r="B156" s="129" t="s">
        <v>941</v>
      </c>
      <c r="C156" s="129" t="s">
        <v>804</v>
      </c>
      <c r="D156" s="119" t="s">
        <v>906</v>
      </c>
      <c r="E156" s="119">
        <v>1</v>
      </c>
      <c r="F156" s="208">
        <v>0</v>
      </c>
      <c r="G156" s="208">
        <f t="shared" si="63"/>
        <v>0</v>
      </c>
      <c r="H156" s="208">
        <f t="shared" si="64"/>
        <v>0</v>
      </c>
      <c r="I156" s="208">
        <f t="shared" si="65"/>
        <v>0</v>
      </c>
      <c r="J156" s="132"/>
      <c r="K156" s="208">
        <f t="shared" si="66"/>
        <v>0</v>
      </c>
      <c r="L156" s="208">
        <v>0</v>
      </c>
      <c r="M156" s="208">
        <v>0</v>
      </c>
      <c r="N156" s="118"/>
    </row>
    <row r="157" spans="1:14" s="156" customFormat="1" ht="15.75" x14ac:dyDescent="0.25">
      <c r="A157" s="235" t="s">
        <v>1652</v>
      </c>
      <c r="B157" s="126" t="s">
        <v>503</v>
      </c>
      <c r="C157" s="127"/>
      <c r="D157" s="288" t="s">
        <v>893</v>
      </c>
      <c r="E157" s="128"/>
      <c r="F157" s="274"/>
      <c r="G157" s="128"/>
      <c r="H157" s="281"/>
      <c r="I157" s="128"/>
      <c r="J157" s="126"/>
      <c r="K157" s="126"/>
      <c r="L157" s="126"/>
      <c r="M157" s="126"/>
      <c r="N157" s="407"/>
    </row>
    <row r="158" spans="1:14" x14ac:dyDescent="0.25">
      <c r="A158" s="233" t="s">
        <v>1653</v>
      </c>
      <c r="B158" s="129" t="s">
        <v>504</v>
      </c>
      <c r="C158" s="129" t="s">
        <v>802</v>
      </c>
      <c r="D158" s="119">
        <v>1</v>
      </c>
      <c r="E158" s="119">
        <v>2</v>
      </c>
      <c r="F158" s="208">
        <v>0</v>
      </c>
      <c r="G158" s="208">
        <f t="shared" ref="G158:G161" si="67">F158*E158</f>
        <v>0</v>
      </c>
      <c r="H158" s="208">
        <f t="shared" ref="H158:H161" si="68">G158*$H$4</f>
        <v>0</v>
      </c>
      <c r="I158" s="208">
        <f t="shared" ref="I158:I161" si="69">G158+H158</f>
        <v>0</v>
      </c>
      <c r="J158" s="132"/>
      <c r="K158" s="208">
        <f t="shared" ref="K158:K161" si="70">L158+M158</f>
        <v>0</v>
      </c>
      <c r="L158" s="208">
        <v>0</v>
      </c>
      <c r="M158" s="208">
        <v>0</v>
      </c>
      <c r="N158" s="118"/>
    </row>
    <row r="159" spans="1:14" x14ac:dyDescent="0.25">
      <c r="A159" s="233" t="s">
        <v>1654</v>
      </c>
      <c r="B159" s="129" t="s">
        <v>505</v>
      </c>
      <c r="C159" s="129" t="s">
        <v>802</v>
      </c>
      <c r="D159" s="119">
        <v>1</v>
      </c>
      <c r="E159" s="119">
        <v>2</v>
      </c>
      <c r="F159" s="208">
        <v>0</v>
      </c>
      <c r="G159" s="208">
        <f t="shared" si="67"/>
        <v>0</v>
      </c>
      <c r="H159" s="208">
        <f t="shared" si="68"/>
        <v>0</v>
      </c>
      <c r="I159" s="208">
        <f t="shared" si="69"/>
        <v>0</v>
      </c>
      <c r="J159" s="132"/>
      <c r="K159" s="208">
        <f t="shared" si="70"/>
        <v>0</v>
      </c>
      <c r="L159" s="208">
        <v>0</v>
      </c>
      <c r="M159" s="208">
        <v>0</v>
      </c>
      <c r="N159" s="118"/>
    </row>
    <row r="160" spans="1:14" x14ac:dyDescent="0.25">
      <c r="A160" s="233" t="s">
        <v>1655</v>
      </c>
      <c r="B160" s="129" t="s">
        <v>506</v>
      </c>
      <c r="C160" s="129" t="s">
        <v>802</v>
      </c>
      <c r="D160" s="119">
        <v>1</v>
      </c>
      <c r="E160" s="119">
        <v>2</v>
      </c>
      <c r="F160" s="208">
        <v>0</v>
      </c>
      <c r="G160" s="208">
        <f t="shared" si="67"/>
        <v>0</v>
      </c>
      <c r="H160" s="208">
        <f t="shared" si="68"/>
        <v>0</v>
      </c>
      <c r="I160" s="208">
        <f t="shared" si="69"/>
        <v>0</v>
      </c>
      <c r="J160" s="132"/>
      <c r="K160" s="208">
        <f t="shared" si="70"/>
        <v>0</v>
      </c>
      <c r="L160" s="208">
        <v>0</v>
      </c>
      <c r="M160" s="208">
        <v>0</v>
      </c>
      <c r="N160" s="118"/>
    </row>
    <row r="161" spans="1:14" x14ac:dyDescent="0.25">
      <c r="A161" s="233" t="s">
        <v>1647</v>
      </c>
      <c r="B161" s="129" t="s">
        <v>507</v>
      </c>
      <c r="C161" s="129" t="s">
        <v>802</v>
      </c>
      <c r="D161" s="119">
        <v>1</v>
      </c>
      <c r="E161" s="119">
        <v>2</v>
      </c>
      <c r="F161" s="208">
        <v>0</v>
      </c>
      <c r="G161" s="208">
        <f t="shared" si="67"/>
        <v>0</v>
      </c>
      <c r="H161" s="208">
        <f t="shared" si="68"/>
        <v>0</v>
      </c>
      <c r="I161" s="208">
        <f t="shared" si="69"/>
        <v>0</v>
      </c>
      <c r="J161" s="132"/>
      <c r="K161" s="208">
        <f t="shared" si="70"/>
        <v>0</v>
      </c>
      <c r="L161" s="208">
        <v>0</v>
      </c>
      <c r="M161" s="208">
        <v>0</v>
      </c>
      <c r="N161" s="118"/>
    </row>
    <row r="162" spans="1:14" s="156" customFormat="1" ht="15.75" x14ac:dyDescent="0.25">
      <c r="A162" s="235" t="s">
        <v>1656</v>
      </c>
      <c r="B162" s="126" t="s">
        <v>508</v>
      </c>
      <c r="C162" s="131"/>
      <c r="D162" s="288" t="s">
        <v>893</v>
      </c>
      <c r="E162" s="128"/>
      <c r="F162" s="274"/>
      <c r="G162" s="128"/>
      <c r="H162" s="281"/>
      <c r="I162" s="128"/>
      <c r="J162" s="126"/>
      <c r="K162" s="126"/>
      <c r="L162" s="126"/>
      <c r="M162" s="126"/>
      <c r="N162" s="407"/>
    </row>
    <row r="163" spans="1:14" x14ac:dyDescent="0.25">
      <c r="A163" s="233" t="s">
        <v>1657</v>
      </c>
      <c r="B163" s="129" t="s">
        <v>509</v>
      </c>
      <c r="C163" s="129" t="s">
        <v>802</v>
      </c>
      <c r="D163" s="119">
        <v>1</v>
      </c>
      <c r="E163" s="119">
        <v>2</v>
      </c>
      <c r="F163" s="208">
        <v>0</v>
      </c>
      <c r="G163" s="208">
        <f t="shared" ref="G163:G165" si="71">F163*E163</f>
        <v>0</v>
      </c>
      <c r="H163" s="208">
        <f t="shared" ref="H163:H165" si="72">G163*$H$4</f>
        <v>0</v>
      </c>
      <c r="I163" s="208">
        <f t="shared" ref="I163:I165" si="73">G163+H163</f>
        <v>0</v>
      </c>
      <c r="J163" s="132"/>
      <c r="K163" s="208">
        <f t="shared" ref="K163:K165" si="74">L163+M163</f>
        <v>0</v>
      </c>
      <c r="L163" s="208">
        <v>0</v>
      </c>
      <c r="M163" s="208">
        <v>0</v>
      </c>
      <c r="N163" s="118"/>
    </row>
    <row r="164" spans="1:14" x14ac:dyDescent="0.25">
      <c r="A164" s="233" t="s">
        <v>1658</v>
      </c>
      <c r="B164" s="129" t="s">
        <v>510</v>
      </c>
      <c r="C164" s="129" t="s">
        <v>802</v>
      </c>
      <c r="D164" s="119">
        <v>1</v>
      </c>
      <c r="E164" s="119">
        <v>2</v>
      </c>
      <c r="F164" s="208">
        <v>0</v>
      </c>
      <c r="G164" s="208">
        <f t="shared" si="71"/>
        <v>0</v>
      </c>
      <c r="H164" s="208">
        <f t="shared" si="72"/>
        <v>0</v>
      </c>
      <c r="I164" s="208">
        <f t="shared" si="73"/>
        <v>0</v>
      </c>
      <c r="J164" s="132"/>
      <c r="K164" s="208">
        <f t="shared" si="74"/>
        <v>0</v>
      </c>
      <c r="L164" s="208">
        <v>0</v>
      </c>
      <c r="M164" s="208">
        <v>0</v>
      </c>
      <c r="N164" s="118"/>
    </row>
    <row r="165" spans="1:14" x14ac:dyDescent="0.25">
      <c r="A165" s="233" t="s">
        <v>1659</v>
      </c>
      <c r="B165" s="129" t="s">
        <v>511</v>
      </c>
      <c r="C165" s="129" t="s">
        <v>802</v>
      </c>
      <c r="D165" s="119">
        <v>1</v>
      </c>
      <c r="E165" s="119">
        <v>2</v>
      </c>
      <c r="F165" s="208">
        <v>0</v>
      </c>
      <c r="G165" s="208">
        <f t="shared" si="71"/>
        <v>0</v>
      </c>
      <c r="H165" s="208">
        <f t="shared" si="72"/>
        <v>0</v>
      </c>
      <c r="I165" s="208">
        <f t="shared" si="73"/>
        <v>0</v>
      </c>
      <c r="J165" s="132"/>
      <c r="K165" s="208">
        <f t="shared" si="74"/>
        <v>0</v>
      </c>
      <c r="L165" s="208">
        <v>0</v>
      </c>
      <c r="M165" s="208">
        <v>0</v>
      </c>
      <c r="N165" s="118"/>
    </row>
    <row r="166" spans="1:14" s="156" customFormat="1" ht="15.75" x14ac:dyDescent="0.25">
      <c r="A166" s="235" t="s">
        <v>1660</v>
      </c>
      <c r="B166" s="126" t="s">
        <v>512</v>
      </c>
      <c r="C166" s="127"/>
      <c r="D166" s="288" t="s">
        <v>893</v>
      </c>
      <c r="E166" s="128"/>
      <c r="F166" s="274"/>
      <c r="G166" s="128"/>
      <c r="H166" s="281"/>
      <c r="I166" s="128"/>
      <c r="J166" s="126"/>
      <c r="K166" s="126"/>
      <c r="L166" s="126"/>
      <c r="M166" s="126"/>
      <c r="N166" s="407"/>
    </row>
    <row r="167" spans="1:14" x14ac:dyDescent="0.25">
      <c r="A167" s="233" t="s">
        <v>1661</v>
      </c>
      <c r="B167" s="129" t="s">
        <v>513</v>
      </c>
      <c r="C167" s="129" t="s">
        <v>802</v>
      </c>
      <c r="D167" s="119">
        <v>1</v>
      </c>
      <c r="E167" s="119">
        <v>2</v>
      </c>
      <c r="F167" s="208">
        <v>0</v>
      </c>
      <c r="G167" s="208">
        <f t="shared" ref="G167:G170" si="75">F167*E167</f>
        <v>0</v>
      </c>
      <c r="H167" s="208">
        <f t="shared" ref="H167:H170" si="76">G167*$H$4</f>
        <v>0</v>
      </c>
      <c r="I167" s="208">
        <f t="shared" ref="I167:I170" si="77">G167+H167</f>
        <v>0</v>
      </c>
      <c r="J167" s="132"/>
      <c r="K167" s="208">
        <f t="shared" ref="K167:K170" si="78">L167+M167</f>
        <v>0</v>
      </c>
      <c r="L167" s="208">
        <v>0</v>
      </c>
      <c r="M167" s="208">
        <v>0</v>
      </c>
      <c r="N167" s="118"/>
    </row>
    <row r="168" spans="1:14" x14ac:dyDescent="0.25">
      <c r="A168" s="233" t="s">
        <v>1662</v>
      </c>
      <c r="B168" s="129" t="s">
        <v>514</v>
      </c>
      <c r="C168" s="129" t="s">
        <v>802</v>
      </c>
      <c r="D168" s="119">
        <v>1</v>
      </c>
      <c r="E168" s="119">
        <v>2</v>
      </c>
      <c r="F168" s="208">
        <v>0</v>
      </c>
      <c r="G168" s="208">
        <f t="shared" si="75"/>
        <v>0</v>
      </c>
      <c r="H168" s="208">
        <f t="shared" si="76"/>
        <v>0</v>
      </c>
      <c r="I168" s="208">
        <f t="shared" si="77"/>
        <v>0</v>
      </c>
      <c r="J168" s="132"/>
      <c r="K168" s="208">
        <f t="shared" si="78"/>
        <v>0</v>
      </c>
      <c r="L168" s="208">
        <v>0</v>
      </c>
      <c r="M168" s="208">
        <v>0</v>
      </c>
      <c r="N168" s="118"/>
    </row>
    <row r="169" spans="1:14" x14ac:dyDescent="0.25">
      <c r="A169" s="233" t="s">
        <v>1663</v>
      </c>
      <c r="B169" s="129" t="s">
        <v>515</v>
      </c>
      <c r="C169" s="129" t="s">
        <v>802</v>
      </c>
      <c r="D169" s="119">
        <v>1</v>
      </c>
      <c r="E169" s="119">
        <v>2</v>
      </c>
      <c r="F169" s="208">
        <v>0</v>
      </c>
      <c r="G169" s="208">
        <f t="shared" si="75"/>
        <v>0</v>
      </c>
      <c r="H169" s="208">
        <f t="shared" si="76"/>
        <v>0</v>
      </c>
      <c r="I169" s="208">
        <f t="shared" si="77"/>
        <v>0</v>
      </c>
      <c r="J169" s="132"/>
      <c r="K169" s="208">
        <f t="shared" si="78"/>
        <v>0</v>
      </c>
      <c r="L169" s="208">
        <v>0</v>
      </c>
      <c r="M169" s="208">
        <v>0</v>
      </c>
      <c r="N169" s="118"/>
    </row>
    <row r="170" spans="1:14" x14ac:dyDescent="0.25">
      <c r="A170" s="233" t="s">
        <v>1664</v>
      </c>
      <c r="B170" s="129" t="s">
        <v>516</v>
      </c>
      <c r="C170" s="129" t="s">
        <v>802</v>
      </c>
      <c r="D170" s="119">
        <v>1</v>
      </c>
      <c r="E170" s="119">
        <v>2</v>
      </c>
      <c r="F170" s="208">
        <v>0</v>
      </c>
      <c r="G170" s="208">
        <f t="shared" si="75"/>
        <v>0</v>
      </c>
      <c r="H170" s="208">
        <f t="shared" si="76"/>
        <v>0</v>
      </c>
      <c r="I170" s="208">
        <f t="shared" si="77"/>
        <v>0</v>
      </c>
      <c r="J170" s="132"/>
      <c r="K170" s="208">
        <f t="shared" si="78"/>
        <v>0</v>
      </c>
      <c r="L170" s="208">
        <v>0</v>
      </c>
      <c r="M170" s="208">
        <v>0</v>
      </c>
      <c r="N170" s="118"/>
    </row>
    <row r="171" spans="1:14" s="156" customFormat="1" ht="15.75" x14ac:dyDescent="0.25">
      <c r="A171" s="235" t="s">
        <v>1665</v>
      </c>
      <c r="B171" s="126" t="s">
        <v>750</v>
      </c>
      <c r="C171" s="127"/>
      <c r="D171" s="288" t="s">
        <v>893</v>
      </c>
      <c r="E171" s="128"/>
      <c r="F171" s="274"/>
      <c r="G171" s="128"/>
      <c r="H171" s="281"/>
      <c r="I171" s="128"/>
      <c r="J171" s="126"/>
      <c r="K171" s="126"/>
      <c r="L171" s="126"/>
      <c r="M171" s="126"/>
      <c r="N171" s="407"/>
    </row>
    <row r="172" spans="1:14" x14ac:dyDescent="0.25">
      <c r="A172" s="233" t="s">
        <v>1666</v>
      </c>
      <c r="B172" s="129" t="s">
        <v>751</v>
      </c>
      <c r="C172" s="129" t="s">
        <v>802</v>
      </c>
      <c r="D172" s="119">
        <v>1</v>
      </c>
      <c r="E172" s="119">
        <v>2</v>
      </c>
      <c r="F172" s="208">
        <v>0</v>
      </c>
      <c r="G172" s="208">
        <f t="shared" ref="G172:G173" si="79">F172*E172</f>
        <v>0</v>
      </c>
      <c r="H172" s="208">
        <f t="shared" ref="H172:H173" si="80">G172*$H$4</f>
        <v>0</v>
      </c>
      <c r="I172" s="208">
        <f t="shared" ref="I172:I173" si="81">G172+H172</f>
        <v>0</v>
      </c>
      <c r="J172" s="132"/>
      <c r="K172" s="208">
        <f t="shared" ref="K172:K173" si="82">L172+M172</f>
        <v>0</v>
      </c>
      <c r="L172" s="208">
        <v>0</v>
      </c>
      <c r="M172" s="208">
        <v>0</v>
      </c>
      <c r="N172" s="118"/>
    </row>
    <row r="173" spans="1:14" x14ac:dyDescent="0.25">
      <c r="A173" s="233" t="s">
        <v>1667</v>
      </c>
      <c r="B173" s="129" t="s">
        <v>752</v>
      </c>
      <c r="C173" s="129" t="s">
        <v>802</v>
      </c>
      <c r="D173" s="119">
        <v>1</v>
      </c>
      <c r="E173" s="119">
        <v>2</v>
      </c>
      <c r="F173" s="208">
        <v>0</v>
      </c>
      <c r="G173" s="208">
        <f t="shared" si="79"/>
        <v>0</v>
      </c>
      <c r="H173" s="208">
        <f t="shared" si="80"/>
        <v>0</v>
      </c>
      <c r="I173" s="208">
        <f t="shared" si="81"/>
        <v>0</v>
      </c>
      <c r="J173" s="132"/>
      <c r="K173" s="208">
        <f t="shared" si="82"/>
        <v>0</v>
      </c>
      <c r="L173" s="208">
        <v>0</v>
      </c>
      <c r="M173" s="208">
        <v>0</v>
      </c>
      <c r="N173" s="118"/>
    </row>
    <row r="174" spans="1:14" s="156" customFormat="1" ht="15.75" x14ac:dyDescent="0.25">
      <c r="A174" s="235" t="s">
        <v>1888</v>
      </c>
      <c r="B174" s="126" t="s">
        <v>517</v>
      </c>
      <c r="C174" s="127"/>
      <c r="D174" s="288" t="s">
        <v>893</v>
      </c>
      <c r="E174" s="128"/>
      <c r="F174" s="274"/>
      <c r="G174" s="128"/>
      <c r="H174" s="281"/>
      <c r="I174" s="128"/>
      <c r="J174" s="126"/>
      <c r="K174" s="126"/>
      <c r="L174" s="126"/>
      <c r="M174" s="126"/>
      <c r="N174" s="407"/>
    </row>
    <row r="175" spans="1:14" x14ac:dyDescent="0.25">
      <c r="A175" s="233" t="s">
        <v>1668</v>
      </c>
      <c r="B175" s="129" t="s">
        <v>769</v>
      </c>
      <c r="C175" s="129" t="s">
        <v>802</v>
      </c>
      <c r="D175" s="119">
        <v>2</v>
      </c>
      <c r="E175" s="119">
        <v>4</v>
      </c>
      <c r="F175" s="208">
        <v>0</v>
      </c>
      <c r="G175" s="208">
        <f t="shared" ref="G175:G177" si="83">F175*E175</f>
        <v>0</v>
      </c>
      <c r="H175" s="208">
        <f t="shared" ref="H175:H177" si="84">G175*$H$4</f>
        <v>0</v>
      </c>
      <c r="I175" s="208">
        <f t="shared" ref="I175:I177" si="85">G175+H175</f>
        <v>0</v>
      </c>
      <c r="J175" s="132"/>
      <c r="K175" s="208">
        <f t="shared" ref="K175:K177" si="86">L175+M175</f>
        <v>0</v>
      </c>
      <c r="L175" s="208">
        <v>0</v>
      </c>
      <c r="M175" s="208">
        <v>0</v>
      </c>
      <c r="N175" s="118"/>
    </row>
    <row r="176" spans="1:14" x14ac:dyDescent="0.25">
      <c r="A176" s="233" t="s">
        <v>1669</v>
      </c>
      <c r="B176" s="129" t="s">
        <v>768</v>
      </c>
      <c r="C176" s="129" t="s">
        <v>802</v>
      </c>
      <c r="D176" s="119">
        <v>2</v>
      </c>
      <c r="E176" s="119">
        <v>4</v>
      </c>
      <c r="F176" s="208">
        <v>0</v>
      </c>
      <c r="G176" s="208">
        <f t="shared" si="83"/>
        <v>0</v>
      </c>
      <c r="H176" s="208">
        <f t="shared" si="84"/>
        <v>0</v>
      </c>
      <c r="I176" s="208">
        <f t="shared" si="85"/>
        <v>0</v>
      </c>
      <c r="J176" s="132"/>
      <c r="K176" s="208">
        <f t="shared" si="86"/>
        <v>0</v>
      </c>
      <c r="L176" s="208">
        <v>0</v>
      </c>
      <c r="M176" s="208">
        <v>0</v>
      </c>
      <c r="N176" s="118"/>
    </row>
    <row r="177" spans="1:14" x14ac:dyDescent="0.25">
      <c r="A177" s="233" t="s">
        <v>1670</v>
      </c>
      <c r="B177" s="129" t="s">
        <v>767</v>
      </c>
      <c r="C177" s="129" t="s">
        <v>802</v>
      </c>
      <c r="D177" s="119">
        <v>1</v>
      </c>
      <c r="E177" s="119">
        <v>2</v>
      </c>
      <c r="F177" s="208">
        <v>0</v>
      </c>
      <c r="G177" s="208">
        <f t="shared" si="83"/>
        <v>0</v>
      </c>
      <c r="H177" s="208">
        <f t="shared" si="84"/>
        <v>0</v>
      </c>
      <c r="I177" s="208">
        <f t="shared" si="85"/>
        <v>0</v>
      </c>
      <c r="J177" s="132"/>
      <c r="K177" s="208">
        <f t="shared" si="86"/>
        <v>0</v>
      </c>
      <c r="L177" s="208">
        <v>0</v>
      </c>
      <c r="M177" s="208">
        <v>0</v>
      </c>
      <c r="N177" s="118"/>
    </row>
    <row r="178" spans="1:14" s="156" customFormat="1" ht="15.75" x14ac:dyDescent="0.25">
      <c r="A178" s="235" t="s">
        <v>1671</v>
      </c>
      <c r="B178" s="126" t="s">
        <v>518</v>
      </c>
      <c r="C178" s="127"/>
      <c r="D178" s="288" t="s">
        <v>893</v>
      </c>
      <c r="E178" s="128"/>
      <c r="F178" s="274"/>
      <c r="G178" s="128"/>
      <c r="H178" s="281"/>
      <c r="I178" s="128"/>
      <c r="J178" s="126"/>
      <c r="K178" s="126"/>
      <c r="L178" s="126"/>
      <c r="M178" s="126"/>
      <c r="N178" s="407"/>
    </row>
    <row r="179" spans="1:14" x14ac:dyDescent="0.25">
      <c r="A179" s="233" t="s">
        <v>1672</v>
      </c>
      <c r="B179" s="129" t="s">
        <v>770</v>
      </c>
      <c r="C179" s="129" t="s">
        <v>802</v>
      </c>
      <c r="D179" s="119">
        <v>1</v>
      </c>
      <c r="E179" s="119">
        <v>2</v>
      </c>
      <c r="F179" s="208">
        <v>0</v>
      </c>
      <c r="G179" s="208">
        <f t="shared" ref="G179:G180" si="87">F179*E179</f>
        <v>0</v>
      </c>
      <c r="H179" s="208">
        <f t="shared" ref="H179:H180" si="88">G179*$H$4</f>
        <v>0</v>
      </c>
      <c r="I179" s="208">
        <f t="shared" ref="I179:I180" si="89">G179+H179</f>
        <v>0</v>
      </c>
      <c r="J179" s="132"/>
      <c r="K179" s="208">
        <f t="shared" ref="K179:K180" si="90">L179+M179</f>
        <v>0</v>
      </c>
      <c r="L179" s="208">
        <v>0</v>
      </c>
      <c r="M179" s="208">
        <v>0</v>
      </c>
      <c r="N179" s="118"/>
    </row>
    <row r="180" spans="1:14" x14ac:dyDescent="0.25">
      <c r="A180" s="233" t="s">
        <v>1889</v>
      </c>
      <c r="B180" s="129" t="s">
        <v>771</v>
      </c>
      <c r="C180" s="129" t="s">
        <v>802</v>
      </c>
      <c r="D180" s="119">
        <v>1</v>
      </c>
      <c r="E180" s="119">
        <v>2</v>
      </c>
      <c r="F180" s="208">
        <v>0</v>
      </c>
      <c r="G180" s="208">
        <f t="shared" si="87"/>
        <v>0</v>
      </c>
      <c r="H180" s="208">
        <f t="shared" si="88"/>
        <v>0</v>
      </c>
      <c r="I180" s="208">
        <f t="shared" si="89"/>
        <v>0</v>
      </c>
      <c r="J180" s="132"/>
      <c r="K180" s="208">
        <f t="shared" si="90"/>
        <v>0</v>
      </c>
      <c r="L180" s="208">
        <v>0</v>
      </c>
      <c r="M180" s="208">
        <v>0</v>
      </c>
      <c r="N180" s="118"/>
    </row>
    <row r="181" spans="1:14" s="156" customFormat="1" ht="15.75" x14ac:dyDescent="0.25">
      <c r="A181" s="235" t="s">
        <v>1673</v>
      </c>
      <c r="B181" s="126" t="s">
        <v>520</v>
      </c>
      <c r="C181" s="127"/>
      <c r="D181" s="288" t="s">
        <v>893</v>
      </c>
      <c r="E181" s="128"/>
      <c r="F181" s="274"/>
      <c r="G181" s="128"/>
      <c r="H181" s="281"/>
      <c r="I181" s="128"/>
      <c r="J181" s="126"/>
      <c r="K181" s="126"/>
      <c r="L181" s="126"/>
      <c r="M181" s="126"/>
      <c r="N181" s="407"/>
    </row>
    <row r="182" spans="1:14" x14ac:dyDescent="0.25">
      <c r="A182" s="233" t="s">
        <v>1674</v>
      </c>
      <c r="B182" s="118" t="s">
        <v>814</v>
      </c>
      <c r="C182" s="129" t="s">
        <v>813</v>
      </c>
      <c r="D182" s="119">
        <v>3</v>
      </c>
      <c r="E182" s="119">
        <v>6</v>
      </c>
      <c r="F182" s="208">
        <v>0</v>
      </c>
      <c r="G182" s="208">
        <f t="shared" ref="G182:G186" si="91">F182*E182</f>
        <v>0</v>
      </c>
      <c r="H182" s="208">
        <f t="shared" ref="H182:H186" si="92">G182*$H$4</f>
        <v>0</v>
      </c>
      <c r="I182" s="208">
        <f t="shared" ref="I182:I186" si="93">G182+H182</f>
        <v>0</v>
      </c>
      <c r="J182" s="132"/>
      <c r="K182" s="208">
        <f t="shared" ref="K182:K186" si="94">L182+M182</f>
        <v>0</v>
      </c>
      <c r="L182" s="208">
        <v>0</v>
      </c>
      <c r="M182" s="208">
        <v>0</v>
      </c>
      <c r="N182" s="118"/>
    </row>
    <row r="183" spans="1:14" x14ac:dyDescent="0.25">
      <c r="A183" s="233" t="s">
        <v>1675</v>
      </c>
      <c r="B183" s="118" t="s">
        <v>904</v>
      </c>
      <c r="C183" s="129" t="s">
        <v>813</v>
      </c>
      <c r="D183" s="119">
        <v>2</v>
      </c>
      <c r="E183" s="119">
        <v>4</v>
      </c>
      <c r="F183" s="208">
        <v>0</v>
      </c>
      <c r="G183" s="208">
        <f t="shared" si="91"/>
        <v>0</v>
      </c>
      <c r="H183" s="208">
        <f t="shared" si="92"/>
        <v>0</v>
      </c>
      <c r="I183" s="208">
        <f t="shared" si="93"/>
        <v>0</v>
      </c>
      <c r="J183" s="132"/>
      <c r="K183" s="208">
        <f t="shared" si="94"/>
        <v>0</v>
      </c>
      <c r="L183" s="208">
        <v>0</v>
      </c>
      <c r="M183" s="208">
        <v>0</v>
      </c>
      <c r="N183" s="118"/>
    </row>
    <row r="184" spans="1:14" x14ac:dyDescent="0.25">
      <c r="A184" s="233" t="s">
        <v>1676</v>
      </c>
      <c r="B184" s="118" t="s">
        <v>775</v>
      </c>
      <c r="C184" s="129" t="s">
        <v>815</v>
      </c>
      <c r="D184" s="119">
        <v>2</v>
      </c>
      <c r="E184" s="119">
        <v>4</v>
      </c>
      <c r="F184" s="208">
        <v>0</v>
      </c>
      <c r="G184" s="208">
        <f t="shared" si="91"/>
        <v>0</v>
      </c>
      <c r="H184" s="208">
        <f t="shared" si="92"/>
        <v>0</v>
      </c>
      <c r="I184" s="208">
        <f t="shared" si="93"/>
        <v>0</v>
      </c>
      <c r="J184" s="132"/>
      <c r="K184" s="208">
        <f t="shared" si="94"/>
        <v>0</v>
      </c>
      <c r="L184" s="208">
        <v>0</v>
      </c>
      <c r="M184" s="208">
        <v>0</v>
      </c>
      <c r="N184" s="118"/>
    </row>
    <row r="185" spans="1:14" x14ac:dyDescent="0.25">
      <c r="A185" s="233" t="s">
        <v>1677</v>
      </c>
      <c r="B185" s="118" t="s">
        <v>774</v>
      </c>
      <c r="C185" s="129" t="s">
        <v>816</v>
      </c>
      <c r="D185" s="119">
        <v>2</v>
      </c>
      <c r="E185" s="119">
        <v>4</v>
      </c>
      <c r="F185" s="208">
        <v>0</v>
      </c>
      <c r="G185" s="208">
        <f t="shared" si="91"/>
        <v>0</v>
      </c>
      <c r="H185" s="208">
        <f t="shared" si="92"/>
        <v>0</v>
      </c>
      <c r="I185" s="208">
        <f t="shared" si="93"/>
        <v>0</v>
      </c>
      <c r="J185" s="132"/>
      <c r="K185" s="208">
        <f t="shared" si="94"/>
        <v>0</v>
      </c>
      <c r="L185" s="208">
        <v>0</v>
      </c>
      <c r="M185" s="208">
        <v>0</v>
      </c>
      <c r="N185" s="118"/>
    </row>
    <row r="186" spans="1:14" x14ac:dyDescent="0.25">
      <c r="A186" s="233" t="s">
        <v>1678</v>
      </c>
      <c r="B186" s="118" t="s">
        <v>773</v>
      </c>
      <c r="C186" s="129" t="s">
        <v>817</v>
      </c>
      <c r="D186" s="119">
        <v>2</v>
      </c>
      <c r="E186" s="119">
        <v>4</v>
      </c>
      <c r="F186" s="208">
        <v>0</v>
      </c>
      <c r="G186" s="208">
        <f t="shared" si="91"/>
        <v>0</v>
      </c>
      <c r="H186" s="208">
        <f t="shared" si="92"/>
        <v>0</v>
      </c>
      <c r="I186" s="208">
        <f t="shared" si="93"/>
        <v>0</v>
      </c>
      <c r="J186" s="132"/>
      <c r="K186" s="208">
        <f t="shared" si="94"/>
        <v>0</v>
      </c>
      <c r="L186" s="208">
        <v>0</v>
      </c>
      <c r="M186" s="208">
        <v>0</v>
      </c>
      <c r="N186" s="118"/>
    </row>
    <row r="187" spans="1:14" s="179" customFormat="1" ht="18.75" x14ac:dyDescent="0.25">
      <c r="A187" s="239" t="s">
        <v>1679</v>
      </c>
      <c r="B187" s="240" t="str">
        <f>'# Batch Composition'!B6</f>
        <v>Company Communication Centre (CCC)</v>
      </c>
      <c r="C187" s="237" t="s">
        <v>820</v>
      </c>
      <c r="D187" s="238">
        <v>5</v>
      </c>
      <c r="E187" s="124"/>
      <c r="F187" s="273"/>
      <c r="G187" s="124"/>
      <c r="H187" s="280"/>
      <c r="I187" s="124"/>
      <c r="J187" s="125"/>
      <c r="K187" s="125"/>
      <c r="L187" s="125"/>
      <c r="M187" s="125"/>
      <c r="N187" s="408"/>
    </row>
    <row r="188" spans="1:14" s="156" customFormat="1" ht="15.75" x14ac:dyDescent="0.25">
      <c r="A188" s="235" t="s">
        <v>1680</v>
      </c>
      <c r="B188" s="126" t="s">
        <v>765</v>
      </c>
      <c r="C188" s="127"/>
      <c r="D188" s="288" t="s">
        <v>893</v>
      </c>
      <c r="E188" s="128"/>
      <c r="F188" s="274"/>
      <c r="G188" s="128"/>
      <c r="H188" s="281"/>
      <c r="I188" s="128"/>
      <c r="J188" s="126"/>
      <c r="K188" s="126"/>
      <c r="L188" s="126"/>
      <c r="M188" s="126"/>
      <c r="N188" s="407"/>
    </row>
    <row r="189" spans="1:14" x14ac:dyDescent="0.25">
      <c r="A189" s="233" t="s">
        <v>1681</v>
      </c>
      <c r="B189" s="118" t="s">
        <v>522</v>
      </c>
      <c r="C189" s="118" t="s">
        <v>787</v>
      </c>
      <c r="D189" s="119">
        <v>1</v>
      </c>
      <c r="E189" s="119">
        <v>5</v>
      </c>
      <c r="F189" s="208">
        <v>0</v>
      </c>
      <c r="G189" s="208">
        <f t="shared" ref="G189:G203" si="95">F189*E189</f>
        <v>0</v>
      </c>
      <c r="H189" s="208">
        <f t="shared" ref="H189:H203" si="96">G189*$H$4</f>
        <v>0</v>
      </c>
      <c r="I189" s="208">
        <f t="shared" ref="I189:I203" si="97">G189+H189</f>
        <v>0</v>
      </c>
      <c r="J189" s="132"/>
      <c r="K189" s="208">
        <f t="shared" ref="K189:K203" si="98">L189+M189</f>
        <v>0</v>
      </c>
      <c r="L189" s="208">
        <v>0</v>
      </c>
      <c r="M189" s="208">
        <v>0</v>
      </c>
      <c r="N189" s="118"/>
    </row>
    <row r="190" spans="1:14" x14ac:dyDescent="0.25">
      <c r="A190" s="314" t="s">
        <v>1682</v>
      </c>
      <c r="B190" s="157" t="s">
        <v>933</v>
      </c>
      <c r="C190" s="118" t="s">
        <v>929</v>
      </c>
      <c r="D190" s="119">
        <v>1</v>
      </c>
      <c r="E190" s="119">
        <v>5</v>
      </c>
      <c r="F190" s="208">
        <v>0</v>
      </c>
      <c r="G190" s="208">
        <f t="shared" si="95"/>
        <v>0</v>
      </c>
      <c r="H190" s="208">
        <f t="shared" si="96"/>
        <v>0</v>
      </c>
      <c r="I190" s="208">
        <f t="shared" si="97"/>
        <v>0</v>
      </c>
      <c r="J190" s="132"/>
      <c r="K190" s="208">
        <f t="shared" si="98"/>
        <v>0</v>
      </c>
      <c r="L190" s="208">
        <v>0</v>
      </c>
      <c r="M190" s="208">
        <v>0</v>
      </c>
      <c r="N190" s="118"/>
    </row>
    <row r="191" spans="1:14" x14ac:dyDescent="0.25">
      <c r="A191" s="233" t="s">
        <v>1683</v>
      </c>
      <c r="B191" s="118" t="s">
        <v>754</v>
      </c>
      <c r="C191" s="118" t="s">
        <v>788</v>
      </c>
      <c r="D191" s="119">
        <v>1</v>
      </c>
      <c r="E191" s="119">
        <v>5</v>
      </c>
      <c r="F191" s="208">
        <v>0</v>
      </c>
      <c r="G191" s="208">
        <f t="shared" si="95"/>
        <v>0</v>
      </c>
      <c r="H191" s="208">
        <f t="shared" si="96"/>
        <v>0</v>
      </c>
      <c r="I191" s="208">
        <f t="shared" si="97"/>
        <v>0</v>
      </c>
      <c r="J191" s="132"/>
      <c r="K191" s="208">
        <f t="shared" si="98"/>
        <v>0</v>
      </c>
      <c r="L191" s="208">
        <v>0</v>
      </c>
      <c r="M191" s="208">
        <v>0</v>
      </c>
      <c r="N191" s="118"/>
    </row>
    <row r="192" spans="1:14" x14ac:dyDescent="0.25">
      <c r="A192" s="233" t="s">
        <v>1684</v>
      </c>
      <c r="B192" s="118" t="s">
        <v>758</v>
      </c>
      <c r="C192" s="118" t="s">
        <v>789</v>
      </c>
      <c r="D192" s="119">
        <v>1</v>
      </c>
      <c r="E192" s="119">
        <v>5</v>
      </c>
      <c r="F192" s="208">
        <v>0</v>
      </c>
      <c r="G192" s="208">
        <f t="shared" si="95"/>
        <v>0</v>
      </c>
      <c r="H192" s="208">
        <f t="shared" si="96"/>
        <v>0</v>
      </c>
      <c r="I192" s="208">
        <f t="shared" si="97"/>
        <v>0</v>
      </c>
      <c r="J192" s="132"/>
      <c r="K192" s="208">
        <f t="shared" si="98"/>
        <v>0</v>
      </c>
      <c r="L192" s="208">
        <v>0</v>
      </c>
      <c r="M192" s="208">
        <v>0</v>
      </c>
      <c r="N192" s="118"/>
    </row>
    <row r="193" spans="1:14" x14ac:dyDescent="0.25">
      <c r="A193" s="233" t="s">
        <v>1685</v>
      </c>
      <c r="B193" s="118" t="s">
        <v>759</v>
      </c>
      <c r="C193" s="118" t="s">
        <v>790</v>
      </c>
      <c r="D193" s="119">
        <v>1</v>
      </c>
      <c r="E193" s="119">
        <v>5</v>
      </c>
      <c r="F193" s="208">
        <v>0</v>
      </c>
      <c r="G193" s="208">
        <f t="shared" si="95"/>
        <v>0</v>
      </c>
      <c r="H193" s="208">
        <f t="shared" si="96"/>
        <v>0</v>
      </c>
      <c r="I193" s="208">
        <f t="shared" si="97"/>
        <v>0</v>
      </c>
      <c r="J193" s="132"/>
      <c r="K193" s="208">
        <f t="shared" si="98"/>
        <v>0</v>
      </c>
      <c r="L193" s="208">
        <v>0</v>
      </c>
      <c r="M193" s="208">
        <v>0</v>
      </c>
      <c r="N193" s="118"/>
    </row>
    <row r="194" spans="1:14" x14ac:dyDescent="0.25">
      <c r="A194" s="233" t="s">
        <v>1686</v>
      </c>
      <c r="B194" s="118" t="s">
        <v>818</v>
      </c>
      <c r="C194" s="118" t="s">
        <v>791</v>
      </c>
      <c r="D194" s="119">
        <v>1</v>
      </c>
      <c r="E194" s="119">
        <v>5</v>
      </c>
      <c r="F194" s="208">
        <v>0</v>
      </c>
      <c r="G194" s="208">
        <f t="shared" si="95"/>
        <v>0</v>
      </c>
      <c r="H194" s="208">
        <f t="shared" si="96"/>
        <v>0</v>
      </c>
      <c r="I194" s="208">
        <f t="shared" si="97"/>
        <v>0</v>
      </c>
      <c r="J194" s="132"/>
      <c r="K194" s="208">
        <f t="shared" si="98"/>
        <v>0</v>
      </c>
      <c r="L194" s="208">
        <v>0</v>
      </c>
      <c r="M194" s="208">
        <v>0</v>
      </c>
      <c r="N194" s="118"/>
    </row>
    <row r="195" spans="1:14" x14ac:dyDescent="0.25">
      <c r="A195" s="233" t="s">
        <v>1687</v>
      </c>
      <c r="B195" s="118" t="s">
        <v>760</v>
      </c>
      <c r="C195" s="118" t="s">
        <v>792</v>
      </c>
      <c r="D195" s="119">
        <v>1</v>
      </c>
      <c r="E195" s="119">
        <v>5</v>
      </c>
      <c r="F195" s="208">
        <v>0</v>
      </c>
      <c r="G195" s="208">
        <f t="shared" si="95"/>
        <v>0</v>
      </c>
      <c r="H195" s="208">
        <f t="shared" si="96"/>
        <v>0</v>
      </c>
      <c r="I195" s="208">
        <f t="shared" si="97"/>
        <v>0</v>
      </c>
      <c r="J195" s="132"/>
      <c r="K195" s="208">
        <f t="shared" si="98"/>
        <v>0</v>
      </c>
      <c r="L195" s="208">
        <v>0</v>
      </c>
      <c r="M195" s="208">
        <v>0</v>
      </c>
      <c r="N195" s="118"/>
    </row>
    <row r="196" spans="1:14" x14ac:dyDescent="0.25">
      <c r="A196" s="233" t="s">
        <v>1688</v>
      </c>
      <c r="B196" s="118" t="s">
        <v>753</v>
      </c>
      <c r="C196" s="118" t="s">
        <v>793</v>
      </c>
      <c r="D196" s="119">
        <v>1</v>
      </c>
      <c r="E196" s="119">
        <v>5</v>
      </c>
      <c r="F196" s="208">
        <v>0</v>
      </c>
      <c r="G196" s="208">
        <f t="shared" si="95"/>
        <v>0</v>
      </c>
      <c r="H196" s="208">
        <f t="shared" si="96"/>
        <v>0</v>
      </c>
      <c r="I196" s="208">
        <f t="shared" si="97"/>
        <v>0</v>
      </c>
      <c r="J196" s="132"/>
      <c r="K196" s="208">
        <f t="shared" si="98"/>
        <v>0</v>
      </c>
      <c r="L196" s="208">
        <v>0</v>
      </c>
      <c r="M196" s="208">
        <v>0</v>
      </c>
      <c r="N196" s="118"/>
    </row>
    <row r="197" spans="1:14" x14ac:dyDescent="0.25">
      <c r="A197" s="233" t="s">
        <v>1689</v>
      </c>
      <c r="B197" s="118" t="s">
        <v>756</v>
      </c>
      <c r="C197" s="118" t="s">
        <v>794</v>
      </c>
      <c r="D197" s="119">
        <v>1</v>
      </c>
      <c r="E197" s="119">
        <v>5</v>
      </c>
      <c r="F197" s="208">
        <v>0</v>
      </c>
      <c r="G197" s="208">
        <f t="shared" si="95"/>
        <v>0</v>
      </c>
      <c r="H197" s="208">
        <f t="shared" si="96"/>
        <v>0</v>
      </c>
      <c r="I197" s="208">
        <f t="shared" si="97"/>
        <v>0</v>
      </c>
      <c r="J197" s="132"/>
      <c r="K197" s="208">
        <f t="shared" si="98"/>
        <v>0</v>
      </c>
      <c r="L197" s="208">
        <v>0</v>
      </c>
      <c r="M197" s="208">
        <v>0</v>
      </c>
      <c r="N197" s="118"/>
    </row>
    <row r="198" spans="1:14" x14ac:dyDescent="0.25">
      <c r="A198" s="233" t="s">
        <v>1690</v>
      </c>
      <c r="B198" s="118" t="s">
        <v>761</v>
      </c>
      <c r="C198" s="118" t="s">
        <v>795</v>
      </c>
      <c r="D198" s="119">
        <v>1</v>
      </c>
      <c r="E198" s="119">
        <v>5</v>
      </c>
      <c r="F198" s="208">
        <v>0</v>
      </c>
      <c r="G198" s="208">
        <f t="shared" si="95"/>
        <v>0</v>
      </c>
      <c r="H198" s="208">
        <f t="shared" si="96"/>
        <v>0</v>
      </c>
      <c r="I198" s="208">
        <f t="shared" si="97"/>
        <v>0</v>
      </c>
      <c r="J198" s="132"/>
      <c r="K198" s="208">
        <f t="shared" si="98"/>
        <v>0</v>
      </c>
      <c r="L198" s="208">
        <v>0</v>
      </c>
      <c r="M198" s="208">
        <v>0</v>
      </c>
      <c r="N198" s="118"/>
    </row>
    <row r="199" spans="1:14" x14ac:dyDescent="0.25">
      <c r="A199" s="233" t="s">
        <v>1691</v>
      </c>
      <c r="B199" s="118" t="s">
        <v>903</v>
      </c>
      <c r="C199" s="118" t="s">
        <v>796</v>
      </c>
      <c r="D199" s="119">
        <v>1</v>
      </c>
      <c r="E199" s="119">
        <v>5</v>
      </c>
      <c r="F199" s="208">
        <v>0</v>
      </c>
      <c r="G199" s="208">
        <f t="shared" si="95"/>
        <v>0</v>
      </c>
      <c r="H199" s="208">
        <f t="shared" si="96"/>
        <v>0</v>
      </c>
      <c r="I199" s="208">
        <f t="shared" si="97"/>
        <v>0</v>
      </c>
      <c r="J199" s="132"/>
      <c r="K199" s="208">
        <f t="shared" si="98"/>
        <v>0</v>
      </c>
      <c r="L199" s="208">
        <v>0</v>
      </c>
      <c r="M199" s="208">
        <v>0</v>
      </c>
      <c r="N199" s="118"/>
    </row>
    <row r="200" spans="1:14" x14ac:dyDescent="0.25">
      <c r="A200" s="233" t="s">
        <v>1692</v>
      </c>
      <c r="B200" s="118" t="s">
        <v>762</v>
      </c>
      <c r="C200" s="118" t="s">
        <v>797</v>
      </c>
      <c r="D200" s="119">
        <v>1</v>
      </c>
      <c r="E200" s="119">
        <v>5</v>
      </c>
      <c r="F200" s="208">
        <v>0</v>
      </c>
      <c r="G200" s="208">
        <f t="shared" si="95"/>
        <v>0</v>
      </c>
      <c r="H200" s="208">
        <f t="shared" si="96"/>
        <v>0</v>
      </c>
      <c r="I200" s="208">
        <f t="shared" si="97"/>
        <v>0</v>
      </c>
      <c r="J200" s="132"/>
      <c r="K200" s="208">
        <f t="shared" si="98"/>
        <v>0</v>
      </c>
      <c r="L200" s="208">
        <v>0</v>
      </c>
      <c r="M200" s="208">
        <v>0</v>
      </c>
      <c r="N200" s="118"/>
    </row>
    <row r="201" spans="1:14" x14ac:dyDescent="0.25">
      <c r="A201" s="233" t="s">
        <v>1693</v>
      </c>
      <c r="B201" s="118" t="s">
        <v>763</v>
      </c>
      <c r="C201" s="118" t="s">
        <v>798</v>
      </c>
      <c r="D201" s="119">
        <v>1</v>
      </c>
      <c r="E201" s="119">
        <v>5</v>
      </c>
      <c r="F201" s="208">
        <v>0</v>
      </c>
      <c r="G201" s="208">
        <f t="shared" si="95"/>
        <v>0</v>
      </c>
      <c r="H201" s="208">
        <f t="shared" si="96"/>
        <v>0</v>
      </c>
      <c r="I201" s="208">
        <f t="shared" si="97"/>
        <v>0</v>
      </c>
      <c r="J201" s="132"/>
      <c r="K201" s="208">
        <f t="shared" si="98"/>
        <v>0</v>
      </c>
      <c r="L201" s="208">
        <v>0</v>
      </c>
      <c r="M201" s="208">
        <v>0</v>
      </c>
      <c r="N201" s="118"/>
    </row>
    <row r="202" spans="1:14" x14ac:dyDescent="0.25">
      <c r="A202" s="233" t="s">
        <v>1694</v>
      </c>
      <c r="B202" s="118" t="s">
        <v>764</v>
      </c>
      <c r="C202" s="118" t="s">
        <v>798</v>
      </c>
      <c r="D202" s="119">
        <v>1</v>
      </c>
      <c r="E202" s="119">
        <v>5</v>
      </c>
      <c r="F202" s="208">
        <v>0</v>
      </c>
      <c r="G202" s="208">
        <f t="shared" si="95"/>
        <v>0</v>
      </c>
      <c r="H202" s="208">
        <f t="shared" si="96"/>
        <v>0</v>
      </c>
      <c r="I202" s="208">
        <f t="shared" si="97"/>
        <v>0</v>
      </c>
      <c r="J202" s="132"/>
      <c r="K202" s="208">
        <f t="shared" si="98"/>
        <v>0</v>
      </c>
      <c r="L202" s="208">
        <v>0</v>
      </c>
      <c r="M202" s="208">
        <v>0</v>
      </c>
      <c r="N202" s="118"/>
    </row>
    <row r="203" spans="1:14" s="229" customFormat="1" x14ac:dyDescent="0.25">
      <c r="A203" s="233" t="s">
        <v>1695</v>
      </c>
      <c r="B203" s="118" t="s">
        <v>913</v>
      </c>
      <c r="C203" s="118" t="s">
        <v>811</v>
      </c>
      <c r="D203" s="119">
        <v>1</v>
      </c>
      <c r="E203" s="119">
        <v>5</v>
      </c>
      <c r="F203" s="208">
        <v>0</v>
      </c>
      <c r="G203" s="208">
        <f t="shared" si="95"/>
        <v>0</v>
      </c>
      <c r="H203" s="208">
        <f t="shared" si="96"/>
        <v>0</v>
      </c>
      <c r="I203" s="208">
        <f t="shared" si="97"/>
        <v>0</v>
      </c>
      <c r="J203" s="132"/>
      <c r="K203" s="208">
        <f t="shared" si="98"/>
        <v>0</v>
      </c>
      <c r="L203" s="208">
        <v>0</v>
      </c>
      <c r="M203" s="208">
        <v>0</v>
      </c>
      <c r="N203" s="118"/>
    </row>
    <row r="204" spans="1:14" s="156" customFormat="1" ht="15.75" x14ac:dyDescent="0.25">
      <c r="A204" s="235" t="s">
        <v>1696</v>
      </c>
      <c r="B204" s="126" t="s">
        <v>519</v>
      </c>
      <c r="C204" s="127"/>
      <c r="D204" s="288" t="s">
        <v>893</v>
      </c>
      <c r="E204" s="128"/>
      <c r="F204" s="274"/>
      <c r="G204" s="128"/>
      <c r="H204" s="281"/>
      <c r="I204" s="128"/>
      <c r="J204" s="126"/>
      <c r="K204" s="126"/>
      <c r="L204" s="126"/>
      <c r="M204" s="126"/>
      <c r="N204" s="407"/>
    </row>
    <row r="205" spans="1:14" x14ac:dyDescent="0.25">
      <c r="A205" s="233" t="s">
        <v>1697</v>
      </c>
      <c r="B205" s="129" t="s">
        <v>829</v>
      </c>
      <c r="C205" s="129" t="s">
        <v>806</v>
      </c>
      <c r="D205" s="119">
        <v>1</v>
      </c>
      <c r="E205" s="119">
        <v>5</v>
      </c>
      <c r="F205" s="208">
        <v>0</v>
      </c>
      <c r="G205" s="208">
        <f t="shared" ref="G205:G210" si="99">F205*E205</f>
        <v>0</v>
      </c>
      <c r="H205" s="208">
        <f t="shared" ref="H205:H210" si="100">G205*$H$4</f>
        <v>0</v>
      </c>
      <c r="I205" s="208">
        <f t="shared" ref="I205:I210" si="101">G205+H205</f>
        <v>0</v>
      </c>
      <c r="J205" s="132"/>
      <c r="K205" s="208">
        <f t="shared" ref="K205:K210" si="102">L205+M205</f>
        <v>0</v>
      </c>
      <c r="L205" s="208">
        <v>0</v>
      </c>
      <c r="M205" s="208">
        <v>0</v>
      </c>
      <c r="N205" s="118"/>
    </row>
    <row r="206" spans="1:14" x14ac:dyDescent="0.25">
      <c r="A206" s="233" t="s">
        <v>1890</v>
      </c>
      <c r="B206" s="129" t="s">
        <v>832</v>
      </c>
      <c r="C206" s="129" t="s">
        <v>808</v>
      </c>
      <c r="D206" s="119">
        <v>1</v>
      </c>
      <c r="E206" s="119">
        <v>5</v>
      </c>
      <c r="F206" s="208">
        <v>0</v>
      </c>
      <c r="G206" s="208">
        <f t="shared" si="99"/>
        <v>0</v>
      </c>
      <c r="H206" s="208">
        <f t="shared" si="100"/>
        <v>0</v>
      </c>
      <c r="I206" s="208">
        <f t="shared" si="101"/>
        <v>0</v>
      </c>
      <c r="J206" s="132"/>
      <c r="K206" s="208">
        <f t="shared" si="102"/>
        <v>0</v>
      </c>
      <c r="L206" s="208">
        <v>0</v>
      </c>
      <c r="M206" s="208">
        <v>0</v>
      </c>
      <c r="N206" s="118"/>
    </row>
    <row r="207" spans="1:14" x14ac:dyDescent="0.25">
      <c r="A207" s="233" t="s">
        <v>1698</v>
      </c>
      <c r="B207" s="129" t="s">
        <v>895</v>
      </c>
      <c r="C207" s="129" t="s">
        <v>805</v>
      </c>
      <c r="D207" s="119" t="s">
        <v>906</v>
      </c>
      <c r="E207" s="119">
        <v>5</v>
      </c>
      <c r="F207" s="208">
        <v>0</v>
      </c>
      <c r="G207" s="208">
        <f t="shared" si="99"/>
        <v>0</v>
      </c>
      <c r="H207" s="208">
        <f t="shared" si="100"/>
        <v>0</v>
      </c>
      <c r="I207" s="208">
        <f t="shared" si="101"/>
        <v>0</v>
      </c>
      <c r="J207" s="132"/>
      <c r="K207" s="208">
        <f t="shared" si="102"/>
        <v>0</v>
      </c>
      <c r="L207" s="208">
        <v>0</v>
      </c>
      <c r="M207" s="208">
        <v>0</v>
      </c>
      <c r="N207" s="118"/>
    </row>
    <row r="208" spans="1:14" x14ac:dyDescent="0.25">
      <c r="A208" s="233" t="s">
        <v>1699</v>
      </c>
      <c r="B208" s="129" t="s">
        <v>833</v>
      </c>
      <c r="C208" s="129" t="s">
        <v>804</v>
      </c>
      <c r="D208" s="119">
        <v>1</v>
      </c>
      <c r="E208" s="119">
        <v>5</v>
      </c>
      <c r="F208" s="208">
        <v>0</v>
      </c>
      <c r="G208" s="208">
        <f t="shared" si="99"/>
        <v>0</v>
      </c>
      <c r="H208" s="208">
        <f t="shared" si="100"/>
        <v>0</v>
      </c>
      <c r="I208" s="208">
        <f t="shared" si="101"/>
        <v>0</v>
      </c>
      <c r="J208" s="132"/>
      <c r="K208" s="208">
        <f t="shared" si="102"/>
        <v>0</v>
      </c>
      <c r="L208" s="208">
        <v>0</v>
      </c>
      <c r="M208" s="208">
        <v>0</v>
      </c>
      <c r="N208" s="118"/>
    </row>
    <row r="209" spans="1:14" x14ac:dyDescent="0.25">
      <c r="A209" s="233" t="s">
        <v>1891</v>
      </c>
      <c r="B209" s="151" t="s">
        <v>834</v>
      </c>
      <c r="C209" s="129" t="s">
        <v>804</v>
      </c>
      <c r="D209" s="119">
        <v>2</v>
      </c>
      <c r="E209" s="119">
        <v>10</v>
      </c>
      <c r="F209" s="208">
        <v>0</v>
      </c>
      <c r="G209" s="208">
        <f t="shared" si="99"/>
        <v>0</v>
      </c>
      <c r="H209" s="208">
        <f t="shared" si="100"/>
        <v>0</v>
      </c>
      <c r="I209" s="208">
        <f t="shared" si="101"/>
        <v>0</v>
      </c>
      <c r="J209" s="132"/>
      <c r="K209" s="208">
        <f t="shared" si="102"/>
        <v>0</v>
      </c>
      <c r="L209" s="208">
        <v>0</v>
      </c>
      <c r="M209" s="208">
        <v>0</v>
      </c>
      <c r="N209" s="118"/>
    </row>
    <row r="210" spans="1:14" x14ac:dyDescent="0.25">
      <c r="A210" s="233" t="s">
        <v>1700</v>
      </c>
      <c r="B210" s="129" t="s">
        <v>905</v>
      </c>
      <c r="C210" s="129" t="s">
        <v>804</v>
      </c>
      <c r="D210" s="119" t="s">
        <v>906</v>
      </c>
      <c r="E210" s="119">
        <v>5</v>
      </c>
      <c r="F210" s="208">
        <v>0</v>
      </c>
      <c r="G210" s="208">
        <f t="shared" si="99"/>
        <v>0</v>
      </c>
      <c r="H210" s="208">
        <f t="shared" si="100"/>
        <v>0</v>
      </c>
      <c r="I210" s="208">
        <f t="shared" si="101"/>
        <v>0</v>
      </c>
      <c r="J210" s="132"/>
      <c r="K210" s="208">
        <f t="shared" si="102"/>
        <v>0</v>
      </c>
      <c r="L210" s="208">
        <v>0</v>
      </c>
      <c r="M210" s="208">
        <v>0</v>
      </c>
      <c r="N210" s="118"/>
    </row>
    <row r="211" spans="1:14" s="156" customFormat="1" ht="15.75" x14ac:dyDescent="0.25">
      <c r="A211" s="235" t="s">
        <v>1701</v>
      </c>
      <c r="B211" s="126" t="s">
        <v>839</v>
      </c>
      <c r="C211" s="126"/>
      <c r="D211" s="288" t="s">
        <v>893</v>
      </c>
      <c r="E211" s="128"/>
      <c r="F211" s="274"/>
      <c r="G211" s="128"/>
      <c r="H211" s="281"/>
      <c r="I211" s="128"/>
      <c r="J211" s="126"/>
      <c r="K211" s="126"/>
      <c r="L211" s="126"/>
      <c r="M211" s="126"/>
      <c r="N211" s="407"/>
    </row>
    <row r="212" spans="1:14" x14ac:dyDescent="0.25">
      <c r="A212" s="233" t="s">
        <v>1702</v>
      </c>
      <c r="B212" s="129" t="s">
        <v>521</v>
      </c>
      <c r="C212" s="129" t="s">
        <v>786</v>
      </c>
      <c r="D212" s="130">
        <v>1</v>
      </c>
      <c r="E212" s="119">
        <v>5</v>
      </c>
      <c r="F212" s="208">
        <v>0</v>
      </c>
      <c r="G212" s="208">
        <f t="shared" ref="G212" si="103">F212*E212</f>
        <v>0</v>
      </c>
      <c r="H212" s="208">
        <f t="shared" ref="H212" si="104">G212*$H$4</f>
        <v>0</v>
      </c>
      <c r="I212" s="208">
        <f t="shared" ref="I212" si="105">G212+H212</f>
        <v>0</v>
      </c>
      <c r="J212" s="132"/>
      <c r="K212" s="208">
        <f t="shared" ref="K212" si="106">L212+M212</f>
        <v>0</v>
      </c>
      <c r="L212" s="208">
        <v>0</v>
      </c>
      <c r="M212" s="208">
        <v>0</v>
      </c>
      <c r="N212" s="118"/>
    </row>
    <row r="213" spans="1:14" s="156" customFormat="1" ht="15.75" x14ac:dyDescent="0.25">
      <c r="A213" s="235" t="s">
        <v>1703</v>
      </c>
      <c r="B213" s="126" t="s">
        <v>896</v>
      </c>
      <c r="C213" s="126"/>
      <c r="D213" s="288" t="s">
        <v>893</v>
      </c>
      <c r="E213" s="128"/>
      <c r="F213" s="274"/>
      <c r="G213" s="128"/>
      <c r="H213" s="281"/>
      <c r="I213" s="128"/>
      <c r="J213" s="126"/>
      <c r="K213" s="126"/>
      <c r="L213" s="126"/>
      <c r="M213" s="126"/>
      <c r="N213" s="407"/>
    </row>
    <row r="214" spans="1:14" x14ac:dyDescent="0.25">
      <c r="A214" s="233" t="s">
        <v>1704</v>
      </c>
      <c r="B214" s="129" t="s">
        <v>776</v>
      </c>
      <c r="C214" s="129" t="s">
        <v>821</v>
      </c>
      <c r="D214" s="130">
        <v>1</v>
      </c>
      <c r="E214" s="119">
        <v>5</v>
      </c>
      <c r="F214" s="208">
        <v>0</v>
      </c>
      <c r="G214" s="208">
        <f t="shared" ref="G214:G218" si="107">F214*E214</f>
        <v>0</v>
      </c>
      <c r="H214" s="208">
        <f t="shared" ref="H214:H218" si="108">G214*$H$4</f>
        <v>0</v>
      </c>
      <c r="I214" s="208">
        <f t="shared" ref="I214:I218" si="109">G214+H214</f>
        <v>0</v>
      </c>
      <c r="J214" s="132"/>
      <c r="K214" s="208">
        <f t="shared" ref="K214:K218" si="110">L214+M214</f>
        <v>0</v>
      </c>
      <c r="L214" s="208">
        <v>0</v>
      </c>
      <c r="M214" s="208">
        <v>0</v>
      </c>
      <c r="N214" s="118"/>
    </row>
    <row r="215" spans="1:14" x14ac:dyDescent="0.25">
      <c r="A215" s="233" t="s">
        <v>1705</v>
      </c>
      <c r="B215" s="129" t="s">
        <v>899</v>
      </c>
      <c r="C215" s="129" t="s">
        <v>897</v>
      </c>
      <c r="D215" s="130">
        <v>1</v>
      </c>
      <c r="E215" s="119">
        <v>5</v>
      </c>
      <c r="F215" s="208">
        <v>0</v>
      </c>
      <c r="G215" s="208">
        <f t="shared" si="107"/>
        <v>0</v>
      </c>
      <c r="H215" s="208">
        <f t="shared" si="108"/>
        <v>0</v>
      </c>
      <c r="I215" s="208">
        <f t="shared" si="109"/>
        <v>0</v>
      </c>
      <c r="J215" s="132"/>
      <c r="K215" s="208">
        <f t="shared" si="110"/>
        <v>0</v>
      </c>
      <c r="L215" s="208">
        <v>0</v>
      </c>
      <c r="M215" s="208">
        <v>0</v>
      </c>
      <c r="N215" s="118"/>
    </row>
    <row r="216" spans="1:14" x14ac:dyDescent="0.25">
      <c r="A216" s="233" t="s">
        <v>1706</v>
      </c>
      <c r="B216" s="129" t="s">
        <v>900</v>
      </c>
      <c r="C216" s="129" t="s">
        <v>897</v>
      </c>
      <c r="D216" s="130">
        <v>1</v>
      </c>
      <c r="E216" s="119">
        <v>5</v>
      </c>
      <c r="F216" s="208">
        <v>0</v>
      </c>
      <c r="G216" s="208">
        <f t="shared" si="107"/>
        <v>0</v>
      </c>
      <c r="H216" s="208">
        <f t="shared" si="108"/>
        <v>0</v>
      </c>
      <c r="I216" s="208">
        <f t="shared" si="109"/>
        <v>0</v>
      </c>
      <c r="J216" s="132"/>
      <c r="K216" s="208">
        <f t="shared" si="110"/>
        <v>0</v>
      </c>
      <c r="L216" s="208">
        <v>0</v>
      </c>
      <c r="M216" s="208">
        <v>0</v>
      </c>
      <c r="N216" s="118"/>
    </row>
    <row r="217" spans="1:14" x14ac:dyDescent="0.25">
      <c r="A217" s="233" t="s">
        <v>1892</v>
      </c>
      <c r="B217" s="129" t="s">
        <v>898</v>
      </c>
      <c r="C217" s="129" t="s">
        <v>804</v>
      </c>
      <c r="D217" s="119">
        <v>4</v>
      </c>
      <c r="E217" s="119">
        <v>20</v>
      </c>
      <c r="F217" s="208">
        <v>0</v>
      </c>
      <c r="G217" s="208">
        <f t="shared" si="107"/>
        <v>0</v>
      </c>
      <c r="H217" s="208">
        <f t="shared" si="108"/>
        <v>0</v>
      </c>
      <c r="I217" s="208">
        <f t="shared" si="109"/>
        <v>0</v>
      </c>
      <c r="J217" s="132"/>
      <c r="K217" s="208">
        <f t="shared" si="110"/>
        <v>0</v>
      </c>
      <c r="L217" s="208">
        <v>0</v>
      </c>
      <c r="M217" s="208">
        <v>0</v>
      </c>
      <c r="N217" s="118"/>
    </row>
    <row r="218" spans="1:14" x14ac:dyDescent="0.25">
      <c r="A218" s="233" t="s">
        <v>1707</v>
      </c>
      <c r="B218" s="129" t="s">
        <v>941</v>
      </c>
      <c r="C218" s="129" t="s">
        <v>804</v>
      </c>
      <c r="D218" s="119" t="s">
        <v>906</v>
      </c>
      <c r="E218" s="119">
        <v>1</v>
      </c>
      <c r="F218" s="208">
        <v>0</v>
      </c>
      <c r="G218" s="208">
        <f t="shared" si="107"/>
        <v>0</v>
      </c>
      <c r="H218" s="208">
        <f t="shared" si="108"/>
        <v>0</v>
      </c>
      <c r="I218" s="208">
        <f t="shared" si="109"/>
        <v>0</v>
      </c>
      <c r="J218" s="132"/>
      <c r="K218" s="208">
        <f t="shared" si="110"/>
        <v>0</v>
      </c>
      <c r="L218" s="208">
        <v>0</v>
      </c>
      <c r="M218" s="208">
        <v>0</v>
      </c>
      <c r="N218" s="118"/>
    </row>
    <row r="219" spans="1:14" s="156" customFormat="1" ht="15.75" x14ac:dyDescent="0.25">
      <c r="A219" s="235" t="s">
        <v>1708</v>
      </c>
      <c r="B219" s="126" t="s">
        <v>503</v>
      </c>
      <c r="C219" s="127"/>
      <c r="D219" s="288" t="s">
        <v>893</v>
      </c>
      <c r="E219" s="128"/>
      <c r="F219" s="274"/>
      <c r="G219" s="128"/>
      <c r="H219" s="281"/>
      <c r="I219" s="128"/>
      <c r="J219" s="126"/>
      <c r="K219" s="126"/>
      <c r="L219" s="126"/>
      <c r="M219" s="126"/>
      <c r="N219" s="407"/>
    </row>
    <row r="220" spans="1:14" x14ac:dyDescent="0.25">
      <c r="A220" s="233" t="s">
        <v>1709</v>
      </c>
      <c r="B220" s="129" t="s">
        <v>504</v>
      </c>
      <c r="C220" s="129" t="s">
        <v>802</v>
      </c>
      <c r="D220" s="119">
        <v>1</v>
      </c>
      <c r="E220" s="119">
        <v>5</v>
      </c>
      <c r="F220" s="208">
        <v>0</v>
      </c>
      <c r="G220" s="208">
        <f t="shared" ref="G220:G222" si="111">F220*E220</f>
        <v>0</v>
      </c>
      <c r="H220" s="208">
        <f t="shared" ref="H220:H222" si="112">G220*$H$4</f>
        <v>0</v>
      </c>
      <c r="I220" s="208">
        <f t="shared" ref="I220:I222" si="113">G220+H220</f>
        <v>0</v>
      </c>
      <c r="J220" s="132"/>
      <c r="K220" s="208">
        <f t="shared" ref="K220:K222" si="114">L220+M220</f>
        <v>0</v>
      </c>
      <c r="L220" s="208">
        <v>0</v>
      </c>
      <c r="M220" s="208">
        <v>0</v>
      </c>
      <c r="N220" s="118"/>
    </row>
    <row r="221" spans="1:14" x14ac:dyDescent="0.25">
      <c r="A221" s="233" t="s">
        <v>1710</v>
      </c>
      <c r="B221" s="129" t="s">
        <v>505</v>
      </c>
      <c r="C221" s="129" t="s">
        <v>802</v>
      </c>
      <c r="D221" s="119">
        <v>1</v>
      </c>
      <c r="E221" s="119">
        <v>5</v>
      </c>
      <c r="F221" s="208">
        <v>0</v>
      </c>
      <c r="G221" s="208">
        <f t="shared" si="111"/>
        <v>0</v>
      </c>
      <c r="H221" s="208">
        <f t="shared" si="112"/>
        <v>0</v>
      </c>
      <c r="I221" s="208">
        <f t="shared" si="113"/>
        <v>0</v>
      </c>
      <c r="J221" s="132"/>
      <c r="K221" s="208">
        <f t="shared" si="114"/>
        <v>0</v>
      </c>
      <c r="L221" s="208">
        <v>0</v>
      </c>
      <c r="M221" s="208">
        <v>0</v>
      </c>
      <c r="N221" s="118"/>
    </row>
    <row r="222" spans="1:14" x14ac:dyDescent="0.25">
      <c r="A222" s="233" t="s">
        <v>1711</v>
      </c>
      <c r="B222" s="129" t="s">
        <v>506</v>
      </c>
      <c r="C222" s="129" t="s">
        <v>802</v>
      </c>
      <c r="D222" s="119">
        <v>1</v>
      </c>
      <c r="E222" s="119">
        <v>5</v>
      </c>
      <c r="F222" s="208">
        <v>0</v>
      </c>
      <c r="G222" s="208">
        <f t="shared" si="111"/>
        <v>0</v>
      </c>
      <c r="H222" s="208">
        <f t="shared" si="112"/>
        <v>0</v>
      </c>
      <c r="I222" s="208">
        <f t="shared" si="113"/>
        <v>0</v>
      </c>
      <c r="J222" s="132"/>
      <c r="K222" s="208">
        <f t="shared" si="114"/>
        <v>0</v>
      </c>
      <c r="L222" s="208">
        <v>0</v>
      </c>
      <c r="M222" s="208">
        <v>0</v>
      </c>
      <c r="N222" s="118"/>
    </row>
    <row r="223" spans="1:14" s="156" customFormat="1" ht="15.75" x14ac:dyDescent="0.25">
      <c r="A223" s="235" t="s">
        <v>1712</v>
      </c>
      <c r="B223" s="126" t="s">
        <v>508</v>
      </c>
      <c r="C223" s="131"/>
      <c r="D223" s="288" t="s">
        <v>893</v>
      </c>
      <c r="E223" s="128"/>
      <c r="F223" s="274"/>
      <c r="G223" s="128"/>
      <c r="H223" s="281"/>
      <c r="I223" s="128"/>
      <c r="J223" s="126"/>
      <c r="K223" s="126"/>
      <c r="L223" s="126"/>
      <c r="M223" s="126"/>
      <c r="N223" s="407"/>
    </row>
    <row r="224" spans="1:14" x14ac:dyDescent="0.25">
      <c r="A224" s="233" t="s">
        <v>1713</v>
      </c>
      <c r="B224" s="129" t="s">
        <v>509</v>
      </c>
      <c r="C224" s="129" t="s">
        <v>802</v>
      </c>
      <c r="D224" s="119">
        <v>1</v>
      </c>
      <c r="E224" s="119">
        <v>5</v>
      </c>
      <c r="F224" s="208">
        <v>0</v>
      </c>
      <c r="G224" s="208">
        <f t="shared" ref="G224:G225" si="115">F224*E224</f>
        <v>0</v>
      </c>
      <c r="H224" s="208">
        <f t="shared" ref="H224:H225" si="116">G224*$H$4</f>
        <v>0</v>
      </c>
      <c r="I224" s="208">
        <f t="shared" ref="I224:I225" si="117">G224+H224</f>
        <v>0</v>
      </c>
      <c r="J224" s="132"/>
      <c r="K224" s="208">
        <f t="shared" ref="K224:K225" si="118">L224+M224</f>
        <v>0</v>
      </c>
      <c r="L224" s="208">
        <v>0</v>
      </c>
      <c r="M224" s="208">
        <v>0</v>
      </c>
      <c r="N224" s="118"/>
    </row>
    <row r="225" spans="1:14" x14ac:dyDescent="0.25">
      <c r="A225" s="233" t="s">
        <v>1714</v>
      </c>
      <c r="B225" s="129" t="s">
        <v>510</v>
      </c>
      <c r="C225" s="129" t="s">
        <v>802</v>
      </c>
      <c r="D225" s="119">
        <v>1</v>
      </c>
      <c r="E225" s="119">
        <v>5</v>
      </c>
      <c r="F225" s="208">
        <v>0</v>
      </c>
      <c r="G225" s="208">
        <f t="shared" si="115"/>
        <v>0</v>
      </c>
      <c r="H225" s="208">
        <f t="shared" si="116"/>
        <v>0</v>
      </c>
      <c r="I225" s="208">
        <f t="shared" si="117"/>
        <v>0</v>
      </c>
      <c r="J225" s="132"/>
      <c r="K225" s="208">
        <f t="shared" si="118"/>
        <v>0</v>
      </c>
      <c r="L225" s="208">
        <v>0</v>
      </c>
      <c r="M225" s="208">
        <v>0</v>
      </c>
      <c r="N225" s="118"/>
    </row>
    <row r="226" spans="1:14" s="156" customFormat="1" ht="15.75" x14ac:dyDescent="0.25">
      <c r="A226" s="235" t="s">
        <v>1715</v>
      </c>
      <c r="B226" s="126" t="s">
        <v>512</v>
      </c>
      <c r="C226" s="127"/>
      <c r="D226" s="288" t="s">
        <v>893</v>
      </c>
      <c r="E226" s="128"/>
      <c r="F226" s="274"/>
      <c r="G226" s="128"/>
      <c r="H226" s="281"/>
      <c r="I226" s="128"/>
      <c r="J226" s="126"/>
      <c r="K226" s="126"/>
      <c r="L226" s="126"/>
      <c r="M226" s="126"/>
      <c r="N226" s="407"/>
    </row>
    <row r="227" spans="1:14" x14ac:dyDescent="0.25">
      <c r="A227" s="233" t="s">
        <v>1716</v>
      </c>
      <c r="B227" s="129" t="s">
        <v>513</v>
      </c>
      <c r="C227" s="129" t="s">
        <v>802</v>
      </c>
      <c r="D227" s="119">
        <v>1</v>
      </c>
      <c r="E227" s="119">
        <v>5</v>
      </c>
      <c r="F227" s="208">
        <v>0</v>
      </c>
      <c r="G227" s="208">
        <f t="shared" ref="G227:G229" si="119">F227*E227</f>
        <v>0</v>
      </c>
      <c r="H227" s="208">
        <f t="shared" ref="H227:H229" si="120">G227*$H$4</f>
        <v>0</v>
      </c>
      <c r="I227" s="208">
        <f t="shared" ref="I227:I229" si="121">G227+H227</f>
        <v>0</v>
      </c>
      <c r="J227" s="132"/>
      <c r="K227" s="208">
        <f t="shared" ref="K227:K229" si="122">L227+M227</f>
        <v>0</v>
      </c>
      <c r="L227" s="208">
        <v>0</v>
      </c>
      <c r="M227" s="208">
        <v>0</v>
      </c>
      <c r="N227" s="118"/>
    </row>
    <row r="228" spans="1:14" x14ac:dyDescent="0.25">
      <c r="A228" s="233" t="s">
        <v>1717</v>
      </c>
      <c r="B228" s="129" t="s">
        <v>514</v>
      </c>
      <c r="C228" s="129" t="s">
        <v>802</v>
      </c>
      <c r="D228" s="119">
        <v>1</v>
      </c>
      <c r="E228" s="119">
        <v>5</v>
      </c>
      <c r="F228" s="208">
        <v>0</v>
      </c>
      <c r="G228" s="208">
        <f t="shared" si="119"/>
        <v>0</v>
      </c>
      <c r="H228" s="208">
        <f t="shared" si="120"/>
        <v>0</v>
      </c>
      <c r="I228" s="208">
        <f t="shared" si="121"/>
        <v>0</v>
      </c>
      <c r="J228" s="132"/>
      <c r="K228" s="208">
        <f t="shared" si="122"/>
        <v>0</v>
      </c>
      <c r="L228" s="208">
        <v>0</v>
      </c>
      <c r="M228" s="208">
        <v>0</v>
      </c>
      <c r="N228" s="118"/>
    </row>
    <row r="229" spans="1:14" x14ac:dyDescent="0.25">
      <c r="A229" s="233" t="s">
        <v>1718</v>
      </c>
      <c r="B229" s="129" t="s">
        <v>515</v>
      </c>
      <c r="C229" s="129" t="s">
        <v>802</v>
      </c>
      <c r="D229" s="119">
        <v>1</v>
      </c>
      <c r="E229" s="119">
        <v>5</v>
      </c>
      <c r="F229" s="208">
        <v>0</v>
      </c>
      <c r="G229" s="208">
        <f t="shared" si="119"/>
        <v>0</v>
      </c>
      <c r="H229" s="208">
        <f t="shared" si="120"/>
        <v>0</v>
      </c>
      <c r="I229" s="208">
        <f t="shared" si="121"/>
        <v>0</v>
      </c>
      <c r="J229" s="132"/>
      <c r="K229" s="208">
        <f t="shared" si="122"/>
        <v>0</v>
      </c>
      <c r="L229" s="208">
        <v>0</v>
      </c>
      <c r="M229" s="208">
        <v>0</v>
      </c>
      <c r="N229" s="118"/>
    </row>
    <row r="230" spans="1:14" s="156" customFormat="1" ht="15.75" x14ac:dyDescent="0.25">
      <c r="A230" s="235" t="s">
        <v>1719</v>
      </c>
      <c r="B230" s="126" t="s">
        <v>750</v>
      </c>
      <c r="C230" s="127"/>
      <c r="D230" s="288" t="s">
        <v>893</v>
      </c>
      <c r="E230" s="128"/>
      <c r="F230" s="274"/>
      <c r="G230" s="128"/>
      <c r="H230" s="281"/>
      <c r="I230" s="128"/>
      <c r="J230" s="126"/>
      <c r="K230" s="126"/>
      <c r="L230" s="126"/>
      <c r="M230" s="126"/>
      <c r="N230" s="407"/>
    </row>
    <row r="231" spans="1:14" x14ac:dyDescent="0.25">
      <c r="A231" s="233" t="s">
        <v>1720</v>
      </c>
      <c r="B231" s="129" t="s">
        <v>751</v>
      </c>
      <c r="C231" s="129" t="s">
        <v>802</v>
      </c>
      <c r="D231" s="119">
        <v>1</v>
      </c>
      <c r="E231" s="119">
        <v>5</v>
      </c>
      <c r="F231" s="208">
        <v>0</v>
      </c>
      <c r="G231" s="208">
        <f t="shared" ref="G231" si="123">F231*E231</f>
        <v>0</v>
      </c>
      <c r="H231" s="208">
        <f t="shared" ref="H231" si="124">G231*$H$4</f>
        <v>0</v>
      </c>
      <c r="I231" s="208">
        <f t="shared" ref="I231" si="125">G231+H231</f>
        <v>0</v>
      </c>
      <c r="J231" s="132"/>
      <c r="K231" s="208">
        <f t="shared" ref="K231" si="126">L231+M231</f>
        <v>0</v>
      </c>
      <c r="L231" s="208">
        <v>0</v>
      </c>
      <c r="M231" s="208">
        <v>0</v>
      </c>
      <c r="N231" s="118"/>
    </row>
    <row r="232" spans="1:14" s="156" customFormat="1" ht="15.75" x14ac:dyDescent="0.25">
      <c r="A232" s="235" t="s">
        <v>1721</v>
      </c>
      <c r="B232" s="126" t="s">
        <v>517</v>
      </c>
      <c r="C232" s="127"/>
      <c r="D232" s="288" t="s">
        <v>893</v>
      </c>
      <c r="E232" s="128"/>
      <c r="F232" s="274"/>
      <c r="G232" s="128"/>
      <c r="H232" s="281"/>
      <c r="I232" s="128"/>
      <c r="J232" s="126"/>
      <c r="K232" s="126"/>
      <c r="L232" s="126"/>
      <c r="M232" s="126"/>
      <c r="N232" s="407"/>
    </row>
    <row r="233" spans="1:14" x14ac:dyDescent="0.25">
      <c r="A233" s="233" t="s">
        <v>1722</v>
      </c>
      <c r="B233" s="129" t="s">
        <v>769</v>
      </c>
      <c r="C233" s="129" t="s">
        <v>802</v>
      </c>
      <c r="D233" s="119">
        <v>1</v>
      </c>
      <c r="E233" s="119">
        <v>5</v>
      </c>
      <c r="F233" s="208">
        <v>0</v>
      </c>
      <c r="G233" s="208">
        <f t="shared" ref="G233:G234" si="127">F233*E233</f>
        <v>0</v>
      </c>
      <c r="H233" s="208">
        <f t="shared" ref="H233:H234" si="128">G233*$H$4</f>
        <v>0</v>
      </c>
      <c r="I233" s="208">
        <f t="shared" ref="I233:I234" si="129">G233+H233</f>
        <v>0</v>
      </c>
      <c r="J233" s="132"/>
      <c r="K233" s="208">
        <f t="shared" ref="K233:K234" si="130">L233+M233</f>
        <v>0</v>
      </c>
      <c r="L233" s="208">
        <v>0</v>
      </c>
      <c r="M233" s="208">
        <v>0</v>
      </c>
      <c r="N233" s="118"/>
    </row>
    <row r="234" spans="1:14" x14ac:dyDescent="0.25">
      <c r="A234" s="233" t="s">
        <v>1723</v>
      </c>
      <c r="B234" s="129" t="s">
        <v>768</v>
      </c>
      <c r="C234" s="129" t="s">
        <v>802</v>
      </c>
      <c r="D234" s="119">
        <v>1</v>
      </c>
      <c r="E234" s="119">
        <v>5</v>
      </c>
      <c r="F234" s="208">
        <v>0</v>
      </c>
      <c r="G234" s="208">
        <f t="shared" si="127"/>
        <v>0</v>
      </c>
      <c r="H234" s="208">
        <f t="shared" si="128"/>
        <v>0</v>
      </c>
      <c r="I234" s="208">
        <f t="shared" si="129"/>
        <v>0</v>
      </c>
      <c r="J234" s="132"/>
      <c r="K234" s="208">
        <f t="shared" si="130"/>
        <v>0</v>
      </c>
      <c r="L234" s="208">
        <v>0</v>
      </c>
      <c r="M234" s="208">
        <v>0</v>
      </c>
      <c r="N234" s="118"/>
    </row>
    <row r="235" spans="1:14" s="156" customFormat="1" ht="15.75" x14ac:dyDescent="0.25">
      <c r="A235" s="235" t="s">
        <v>1887</v>
      </c>
      <c r="B235" s="126" t="s">
        <v>518</v>
      </c>
      <c r="C235" s="127"/>
      <c r="D235" s="288" t="s">
        <v>893</v>
      </c>
      <c r="E235" s="128"/>
      <c r="F235" s="274"/>
      <c r="G235" s="128"/>
      <c r="H235" s="281"/>
      <c r="I235" s="128"/>
      <c r="J235" s="126"/>
      <c r="K235" s="126"/>
      <c r="L235" s="126"/>
      <c r="M235" s="126"/>
      <c r="N235" s="407"/>
    </row>
    <row r="236" spans="1:14" x14ac:dyDescent="0.25">
      <c r="A236" s="233" t="s">
        <v>1724</v>
      </c>
      <c r="B236" s="129" t="s">
        <v>770</v>
      </c>
      <c r="C236" s="129" t="s">
        <v>802</v>
      </c>
      <c r="D236" s="119">
        <v>1</v>
      </c>
      <c r="E236" s="119">
        <v>5</v>
      </c>
      <c r="F236" s="208">
        <v>0</v>
      </c>
      <c r="G236" s="208">
        <f t="shared" ref="G236" si="131">F236*E236</f>
        <v>0</v>
      </c>
      <c r="H236" s="208">
        <f t="shared" ref="H236" si="132">G236*$H$4</f>
        <v>0</v>
      </c>
      <c r="I236" s="208">
        <f t="shared" ref="I236" si="133">G236+H236</f>
        <v>0</v>
      </c>
      <c r="J236" s="132"/>
      <c r="K236" s="208">
        <f t="shared" ref="K236" si="134">L236+M236</f>
        <v>0</v>
      </c>
      <c r="L236" s="208">
        <v>0</v>
      </c>
      <c r="M236" s="208">
        <v>0</v>
      </c>
      <c r="N236" s="118"/>
    </row>
    <row r="237" spans="1:14" s="156" customFormat="1" ht="15.75" x14ac:dyDescent="0.25">
      <c r="A237" s="235" t="s">
        <v>1725</v>
      </c>
      <c r="B237" s="126" t="s">
        <v>520</v>
      </c>
      <c r="C237" s="127"/>
      <c r="D237" s="288" t="s">
        <v>893</v>
      </c>
      <c r="E237" s="128"/>
      <c r="F237" s="274"/>
      <c r="G237" s="128"/>
      <c r="H237" s="281"/>
      <c r="I237" s="128"/>
      <c r="J237" s="126"/>
      <c r="K237" s="126"/>
      <c r="L237" s="126"/>
      <c r="M237" s="126"/>
      <c r="N237" s="407"/>
    </row>
    <row r="238" spans="1:14" x14ac:dyDescent="0.25">
      <c r="A238" s="233" t="s">
        <v>1726</v>
      </c>
      <c r="B238" s="118" t="s">
        <v>814</v>
      </c>
      <c r="C238" s="129" t="s">
        <v>813</v>
      </c>
      <c r="D238" s="119">
        <v>1</v>
      </c>
      <c r="E238" s="119">
        <v>5</v>
      </c>
      <c r="F238" s="208">
        <v>0</v>
      </c>
      <c r="G238" s="208">
        <f t="shared" ref="G238:G241" si="135">F238*E238</f>
        <v>0</v>
      </c>
      <c r="H238" s="208">
        <f t="shared" ref="H238:H241" si="136">G238*$H$4</f>
        <v>0</v>
      </c>
      <c r="I238" s="208">
        <f t="shared" ref="I238:I241" si="137">G238+H238</f>
        <v>0</v>
      </c>
      <c r="J238" s="132"/>
      <c r="K238" s="208">
        <f t="shared" ref="K238:K241" si="138">L238+M238</f>
        <v>0</v>
      </c>
      <c r="L238" s="208">
        <v>0</v>
      </c>
      <c r="M238" s="208">
        <v>0</v>
      </c>
      <c r="N238" s="118"/>
    </row>
    <row r="239" spans="1:14" x14ac:dyDescent="0.25">
      <c r="A239" s="233" t="s">
        <v>1727</v>
      </c>
      <c r="B239" s="118" t="s">
        <v>904</v>
      </c>
      <c r="C239" s="129" t="s">
        <v>813</v>
      </c>
      <c r="D239" s="119">
        <v>2</v>
      </c>
      <c r="E239" s="119">
        <v>10</v>
      </c>
      <c r="F239" s="208">
        <v>0</v>
      </c>
      <c r="G239" s="208">
        <f t="shared" si="135"/>
        <v>0</v>
      </c>
      <c r="H239" s="208">
        <f t="shared" si="136"/>
        <v>0</v>
      </c>
      <c r="I239" s="208">
        <f t="shared" si="137"/>
        <v>0</v>
      </c>
      <c r="J239" s="132"/>
      <c r="K239" s="208">
        <f t="shared" si="138"/>
        <v>0</v>
      </c>
      <c r="L239" s="208">
        <v>0</v>
      </c>
      <c r="M239" s="208">
        <v>0</v>
      </c>
      <c r="N239" s="118"/>
    </row>
    <row r="240" spans="1:14" x14ac:dyDescent="0.25">
      <c r="A240" s="233" t="s">
        <v>1728</v>
      </c>
      <c r="B240" s="118" t="s">
        <v>775</v>
      </c>
      <c r="C240" s="129" t="s">
        <v>815</v>
      </c>
      <c r="D240" s="119">
        <v>2</v>
      </c>
      <c r="E240" s="119">
        <v>10</v>
      </c>
      <c r="F240" s="208">
        <v>0</v>
      </c>
      <c r="G240" s="208">
        <f t="shared" si="135"/>
        <v>0</v>
      </c>
      <c r="H240" s="208">
        <f t="shared" si="136"/>
        <v>0</v>
      </c>
      <c r="I240" s="208">
        <f t="shared" si="137"/>
        <v>0</v>
      </c>
      <c r="J240" s="132"/>
      <c r="K240" s="208">
        <f t="shared" si="138"/>
        <v>0</v>
      </c>
      <c r="L240" s="208">
        <v>0</v>
      </c>
      <c r="M240" s="208">
        <v>0</v>
      </c>
      <c r="N240" s="118"/>
    </row>
    <row r="241" spans="1:14" x14ac:dyDescent="0.25">
      <c r="A241" s="233" t="s">
        <v>1729</v>
      </c>
      <c r="B241" s="118" t="s">
        <v>774</v>
      </c>
      <c r="C241" s="129" t="s">
        <v>816</v>
      </c>
      <c r="D241" s="119">
        <v>2</v>
      </c>
      <c r="E241" s="119">
        <v>10</v>
      </c>
      <c r="F241" s="208">
        <v>0</v>
      </c>
      <c r="G241" s="208">
        <f t="shared" si="135"/>
        <v>0</v>
      </c>
      <c r="H241" s="208">
        <f t="shared" si="136"/>
        <v>0</v>
      </c>
      <c r="I241" s="208">
        <f t="shared" si="137"/>
        <v>0</v>
      </c>
      <c r="J241" s="132"/>
      <c r="K241" s="208">
        <f t="shared" si="138"/>
        <v>0</v>
      </c>
      <c r="L241" s="208">
        <v>0</v>
      </c>
      <c r="M241" s="208">
        <v>0</v>
      </c>
      <c r="N241" s="118"/>
    </row>
    <row r="242" spans="1:14" s="179" customFormat="1" ht="18.75" x14ac:dyDescent="0.25">
      <c r="A242" s="239" t="s">
        <v>1730</v>
      </c>
      <c r="B242" s="240" t="str">
        <f>'# Batch Composition'!B7</f>
        <v>Transit Node (TN)</v>
      </c>
      <c r="C242" s="237" t="s">
        <v>820</v>
      </c>
      <c r="D242" s="238">
        <v>2</v>
      </c>
      <c r="E242" s="124"/>
      <c r="F242" s="273"/>
      <c r="G242" s="124"/>
      <c r="H242" s="280"/>
      <c r="I242" s="124"/>
      <c r="J242" s="125"/>
      <c r="K242" s="125"/>
      <c r="L242" s="125"/>
      <c r="M242" s="125"/>
      <c r="N242" s="408"/>
    </row>
    <row r="243" spans="1:14" s="156" customFormat="1" ht="15.75" x14ac:dyDescent="0.25">
      <c r="A243" s="235" t="s">
        <v>1731</v>
      </c>
      <c r="B243" s="126" t="s">
        <v>755</v>
      </c>
      <c r="C243" s="127"/>
      <c r="D243" s="288" t="s">
        <v>893</v>
      </c>
      <c r="E243" s="128"/>
      <c r="F243" s="274"/>
      <c r="G243" s="128"/>
      <c r="H243" s="281"/>
      <c r="I243" s="128"/>
      <c r="J243" s="126"/>
      <c r="K243" s="126"/>
      <c r="L243" s="126"/>
      <c r="M243" s="126"/>
      <c r="N243" s="407"/>
    </row>
    <row r="244" spans="1:14" x14ac:dyDescent="0.25">
      <c r="A244" s="233" t="s">
        <v>1732</v>
      </c>
      <c r="B244" s="118" t="s">
        <v>522</v>
      </c>
      <c r="C244" s="118" t="s">
        <v>787</v>
      </c>
      <c r="D244" s="119">
        <v>1</v>
      </c>
      <c r="E244" s="119">
        <v>2</v>
      </c>
      <c r="F244" s="208">
        <v>0</v>
      </c>
      <c r="G244" s="208">
        <f t="shared" ref="G244:G258" si="139">F244*E244</f>
        <v>0</v>
      </c>
      <c r="H244" s="208">
        <f t="shared" ref="H244:H258" si="140">G244*$H$4</f>
        <v>0</v>
      </c>
      <c r="I244" s="208">
        <f t="shared" ref="I244:I258" si="141">G244+H244</f>
        <v>0</v>
      </c>
      <c r="J244" s="132"/>
      <c r="K244" s="208">
        <f t="shared" ref="K244:K258" si="142">L244+M244</f>
        <v>0</v>
      </c>
      <c r="L244" s="208">
        <v>0</v>
      </c>
      <c r="M244" s="208">
        <v>0</v>
      </c>
      <c r="N244" s="118"/>
    </row>
    <row r="245" spans="1:14" x14ac:dyDescent="0.25">
      <c r="A245" s="233" t="s">
        <v>1733</v>
      </c>
      <c r="B245" s="157" t="s">
        <v>933</v>
      </c>
      <c r="C245" s="118" t="s">
        <v>929</v>
      </c>
      <c r="D245" s="119">
        <v>1</v>
      </c>
      <c r="E245" s="119">
        <v>2</v>
      </c>
      <c r="F245" s="208">
        <v>0</v>
      </c>
      <c r="G245" s="208">
        <f t="shared" si="139"/>
        <v>0</v>
      </c>
      <c r="H245" s="208">
        <f t="shared" si="140"/>
        <v>0</v>
      </c>
      <c r="I245" s="208">
        <f t="shared" si="141"/>
        <v>0</v>
      </c>
      <c r="J245" s="132"/>
      <c r="K245" s="208">
        <f t="shared" si="142"/>
        <v>0</v>
      </c>
      <c r="L245" s="208">
        <v>0</v>
      </c>
      <c r="M245" s="208">
        <v>0</v>
      </c>
      <c r="N245" s="118"/>
    </row>
    <row r="246" spans="1:14" x14ac:dyDescent="0.25">
      <c r="A246" s="233" t="s">
        <v>1734</v>
      </c>
      <c r="B246" s="118" t="s">
        <v>754</v>
      </c>
      <c r="C246" s="118" t="s">
        <v>788</v>
      </c>
      <c r="D246" s="119">
        <v>1</v>
      </c>
      <c r="E246" s="119">
        <v>2</v>
      </c>
      <c r="F246" s="208">
        <v>0</v>
      </c>
      <c r="G246" s="208">
        <f t="shared" si="139"/>
        <v>0</v>
      </c>
      <c r="H246" s="208">
        <f t="shared" si="140"/>
        <v>0</v>
      </c>
      <c r="I246" s="208">
        <f t="shared" si="141"/>
        <v>0</v>
      </c>
      <c r="J246" s="132"/>
      <c r="K246" s="208">
        <f t="shared" si="142"/>
        <v>0</v>
      </c>
      <c r="L246" s="208">
        <v>0</v>
      </c>
      <c r="M246" s="208">
        <v>0</v>
      </c>
      <c r="N246" s="118"/>
    </row>
    <row r="247" spans="1:14" x14ac:dyDescent="0.25">
      <c r="A247" s="233" t="s">
        <v>1735</v>
      </c>
      <c r="B247" s="118" t="s">
        <v>758</v>
      </c>
      <c r="C247" s="118" t="s">
        <v>789</v>
      </c>
      <c r="D247" s="119">
        <v>1</v>
      </c>
      <c r="E247" s="119">
        <v>2</v>
      </c>
      <c r="F247" s="208">
        <v>0</v>
      </c>
      <c r="G247" s="208">
        <f t="shared" si="139"/>
        <v>0</v>
      </c>
      <c r="H247" s="208">
        <f t="shared" si="140"/>
        <v>0</v>
      </c>
      <c r="I247" s="208">
        <f t="shared" si="141"/>
        <v>0</v>
      </c>
      <c r="J247" s="132"/>
      <c r="K247" s="208">
        <f t="shared" si="142"/>
        <v>0</v>
      </c>
      <c r="L247" s="208">
        <v>0</v>
      </c>
      <c r="M247" s="208">
        <v>0</v>
      </c>
      <c r="N247" s="118"/>
    </row>
    <row r="248" spans="1:14" x14ac:dyDescent="0.25">
      <c r="A248" s="233" t="s">
        <v>1736</v>
      </c>
      <c r="B248" s="118" t="s">
        <v>759</v>
      </c>
      <c r="C248" s="118" t="s">
        <v>790</v>
      </c>
      <c r="D248" s="119">
        <v>1</v>
      </c>
      <c r="E248" s="119">
        <v>2</v>
      </c>
      <c r="F248" s="208">
        <v>0</v>
      </c>
      <c r="G248" s="208">
        <f t="shared" si="139"/>
        <v>0</v>
      </c>
      <c r="H248" s="208">
        <f t="shared" si="140"/>
        <v>0</v>
      </c>
      <c r="I248" s="208">
        <f t="shared" si="141"/>
        <v>0</v>
      </c>
      <c r="J248" s="132"/>
      <c r="K248" s="208">
        <f t="shared" si="142"/>
        <v>0</v>
      </c>
      <c r="L248" s="208">
        <v>0</v>
      </c>
      <c r="M248" s="208">
        <v>0</v>
      </c>
      <c r="N248" s="118"/>
    </row>
    <row r="249" spans="1:14" x14ac:dyDescent="0.25">
      <c r="A249" s="233" t="s">
        <v>1737</v>
      </c>
      <c r="B249" s="118" t="s">
        <v>818</v>
      </c>
      <c r="C249" s="118" t="s">
        <v>791</v>
      </c>
      <c r="D249" s="119">
        <v>1</v>
      </c>
      <c r="E249" s="119">
        <v>2</v>
      </c>
      <c r="F249" s="208">
        <v>0</v>
      </c>
      <c r="G249" s="208">
        <f t="shared" si="139"/>
        <v>0</v>
      </c>
      <c r="H249" s="208">
        <f t="shared" si="140"/>
        <v>0</v>
      </c>
      <c r="I249" s="208">
        <f t="shared" si="141"/>
        <v>0</v>
      </c>
      <c r="J249" s="132"/>
      <c r="K249" s="208">
        <f t="shared" si="142"/>
        <v>0</v>
      </c>
      <c r="L249" s="208">
        <v>0</v>
      </c>
      <c r="M249" s="208">
        <v>0</v>
      </c>
      <c r="N249" s="118"/>
    </row>
    <row r="250" spans="1:14" x14ac:dyDescent="0.25">
      <c r="A250" s="233" t="s">
        <v>1738</v>
      </c>
      <c r="B250" s="118" t="s">
        <v>760</v>
      </c>
      <c r="C250" s="118" t="s">
        <v>792</v>
      </c>
      <c r="D250" s="119">
        <v>1</v>
      </c>
      <c r="E250" s="119">
        <v>2</v>
      </c>
      <c r="F250" s="208">
        <v>0</v>
      </c>
      <c r="G250" s="208">
        <f t="shared" si="139"/>
        <v>0</v>
      </c>
      <c r="H250" s="208">
        <f t="shared" si="140"/>
        <v>0</v>
      </c>
      <c r="I250" s="208">
        <f t="shared" si="141"/>
        <v>0</v>
      </c>
      <c r="J250" s="132"/>
      <c r="K250" s="208">
        <f t="shared" si="142"/>
        <v>0</v>
      </c>
      <c r="L250" s="208">
        <v>0</v>
      </c>
      <c r="M250" s="208">
        <v>0</v>
      </c>
      <c r="N250" s="118"/>
    </row>
    <row r="251" spans="1:14" x14ac:dyDescent="0.25">
      <c r="A251" s="233" t="s">
        <v>1739</v>
      </c>
      <c r="B251" s="118" t="s">
        <v>753</v>
      </c>
      <c r="C251" s="118" t="s">
        <v>793</v>
      </c>
      <c r="D251" s="119">
        <v>1</v>
      </c>
      <c r="E251" s="119">
        <v>2</v>
      </c>
      <c r="F251" s="208">
        <v>0</v>
      </c>
      <c r="G251" s="208">
        <f t="shared" si="139"/>
        <v>0</v>
      </c>
      <c r="H251" s="208">
        <f t="shared" si="140"/>
        <v>0</v>
      </c>
      <c r="I251" s="208">
        <f t="shared" si="141"/>
        <v>0</v>
      </c>
      <c r="J251" s="132"/>
      <c r="K251" s="208">
        <f t="shared" si="142"/>
        <v>0</v>
      </c>
      <c r="L251" s="208">
        <v>0</v>
      </c>
      <c r="M251" s="208">
        <v>0</v>
      </c>
      <c r="N251" s="118"/>
    </row>
    <row r="252" spans="1:14" x14ac:dyDescent="0.25">
      <c r="A252" s="233" t="s">
        <v>1740</v>
      </c>
      <c r="B252" s="118" t="s">
        <v>756</v>
      </c>
      <c r="C252" s="118" t="s">
        <v>794</v>
      </c>
      <c r="D252" s="119">
        <v>1</v>
      </c>
      <c r="E252" s="119">
        <v>2</v>
      </c>
      <c r="F252" s="208">
        <v>0</v>
      </c>
      <c r="G252" s="208">
        <f t="shared" si="139"/>
        <v>0</v>
      </c>
      <c r="H252" s="208">
        <f t="shared" si="140"/>
        <v>0</v>
      </c>
      <c r="I252" s="208">
        <f t="shared" si="141"/>
        <v>0</v>
      </c>
      <c r="J252" s="132"/>
      <c r="K252" s="208">
        <f t="shared" si="142"/>
        <v>0</v>
      </c>
      <c r="L252" s="208">
        <v>0</v>
      </c>
      <c r="M252" s="208">
        <v>0</v>
      </c>
      <c r="N252" s="118"/>
    </row>
    <row r="253" spans="1:14" x14ac:dyDescent="0.25">
      <c r="A253" s="233" t="s">
        <v>1741</v>
      </c>
      <c r="B253" s="118" t="s">
        <v>761</v>
      </c>
      <c r="C253" s="118" t="s">
        <v>795</v>
      </c>
      <c r="D253" s="119">
        <v>1</v>
      </c>
      <c r="E253" s="119">
        <v>2</v>
      </c>
      <c r="F253" s="208">
        <v>0</v>
      </c>
      <c r="G253" s="208">
        <f t="shared" si="139"/>
        <v>0</v>
      </c>
      <c r="H253" s="208">
        <f t="shared" si="140"/>
        <v>0</v>
      </c>
      <c r="I253" s="208">
        <f t="shared" si="141"/>
        <v>0</v>
      </c>
      <c r="J253" s="132"/>
      <c r="K253" s="208">
        <f t="shared" si="142"/>
        <v>0</v>
      </c>
      <c r="L253" s="208">
        <v>0</v>
      </c>
      <c r="M253" s="208">
        <v>0</v>
      </c>
      <c r="N253" s="118"/>
    </row>
    <row r="254" spans="1:14" x14ac:dyDescent="0.25">
      <c r="A254" s="233" t="s">
        <v>1742</v>
      </c>
      <c r="B254" s="118" t="s">
        <v>903</v>
      </c>
      <c r="C254" s="118" t="s">
        <v>796</v>
      </c>
      <c r="D254" s="119">
        <v>1</v>
      </c>
      <c r="E254" s="119">
        <v>2</v>
      </c>
      <c r="F254" s="208">
        <v>0</v>
      </c>
      <c r="G254" s="208">
        <f t="shared" si="139"/>
        <v>0</v>
      </c>
      <c r="H254" s="208">
        <f t="shared" si="140"/>
        <v>0</v>
      </c>
      <c r="I254" s="208">
        <f t="shared" si="141"/>
        <v>0</v>
      </c>
      <c r="J254" s="132"/>
      <c r="K254" s="208">
        <f t="shared" si="142"/>
        <v>0</v>
      </c>
      <c r="L254" s="208">
        <v>0</v>
      </c>
      <c r="M254" s="208">
        <v>0</v>
      </c>
      <c r="N254" s="118"/>
    </row>
    <row r="255" spans="1:14" x14ac:dyDescent="0.25">
      <c r="A255" s="233" t="s">
        <v>1743</v>
      </c>
      <c r="B255" s="118" t="s">
        <v>762</v>
      </c>
      <c r="C255" s="118" t="s">
        <v>797</v>
      </c>
      <c r="D255" s="119">
        <v>1</v>
      </c>
      <c r="E255" s="119">
        <v>2</v>
      </c>
      <c r="F255" s="208">
        <v>0</v>
      </c>
      <c r="G255" s="208">
        <f t="shared" si="139"/>
        <v>0</v>
      </c>
      <c r="H255" s="208">
        <f t="shared" si="140"/>
        <v>0</v>
      </c>
      <c r="I255" s="208">
        <f t="shared" si="141"/>
        <v>0</v>
      </c>
      <c r="J255" s="132"/>
      <c r="K255" s="208">
        <f t="shared" si="142"/>
        <v>0</v>
      </c>
      <c r="L255" s="208">
        <v>0</v>
      </c>
      <c r="M255" s="208">
        <v>0</v>
      </c>
      <c r="N255" s="118"/>
    </row>
    <row r="256" spans="1:14" x14ac:dyDescent="0.25">
      <c r="A256" s="233" t="s">
        <v>1744</v>
      </c>
      <c r="B256" s="118" t="s">
        <v>763</v>
      </c>
      <c r="C256" s="118" t="s">
        <v>798</v>
      </c>
      <c r="D256" s="119">
        <v>1</v>
      </c>
      <c r="E256" s="119">
        <v>2</v>
      </c>
      <c r="F256" s="208">
        <v>0</v>
      </c>
      <c r="G256" s="208">
        <f t="shared" si="139"/>
        <v>0</v>
      </c>
      <c r="H256" s="208">
        <f t="shared" si="140"/>
        <v>0</v>
      </c>
      <c r="I256" s="208">
        <f t="shared" si="141"/>
        <v>0</v>
      </c>
      <c r="J256" s="132"/>
      <c r="K256" s="208">
        <f t="shared" si="142"/>
        <v>0</v>
      </c>
      <c r="L256" s="208">
        <v>0</v>
      </c>
      <c r="M256" s="208">
        <v>0</v>
      </c>
      <c r="N256" s="118"/>
    </row>
    <row r="257" spans="1:14" x14ac:dyDescent="0.25">
      <c r="A257" s="233" t="s">
        <v>1745</v>
      </c>
      <c r="B257" s="118" t="s">
        <v>764</v>
      </c>
      <c r="C257" s="118" t="s">
        <v>798</v>
      </c>
      <c r="D257" s="119">
        <v>1</v>
      </c>
      <c r="E257" s="119">
        <v>2</v>
      </c>
      <c r="F257" s="208">
        <v>0</v>
      </c>
      <c r="G257" s="208">
        <f t="shared" si="139"/>
        <v>0</v>
      </c>
      <c r="H257" s="208">
        <f t="shared" si="140"/>
        <v>0</v>
      </c>
      <c r="I257" s="208">
        <f t="shared" si="141"/>
        <v>0</v>
      </c>
      <c r="J257" s="132"/>
      <c r="K257" s="208">
        <f t="shared" si="142"/>
        <v>0</v>
      </c>
      <c r="L257" s="208">
        <v>0</v>
      </c>
      <c r="M257" s="208">
        <v>0</v>
      </c>
      <c r="N257" s="118"/>
    </row>
    <row r="258" spans="1:14" s="229" customFormat="1" x14ac:dyDescent="0.25">
      <c r="A258" s="233" t="s">
        <v>1746</v>
      </c>
      <c r="B258" s="118" t="s">
        <v>913</v>
      </c>
      <c r="C258" s="118" t="s">
        <v>811</v>
      </c>
      <c r="D258" s="119">
        <v>1</v>
      </c>
      <c r="E258" s="119">
        <v>2</v>
      </c>
      <c r="F258" s="208">
        <v>0</v>
      </c>
      <c r="G258" s="208">
        <f t="shared" si="139"/>
        <v>0</v>
      </c>
      <c r="H258" s="208">
        <f t="shared" si="140"/>
        <v>0</v>
      </c>
      <c r="I258" s="208">
        <f t="shared" si="141"/>
        <v>0</v>
      </c>
      <c r="J258" s="132"/>
      <c r="K258" s="208">
        <f t="shared" si="142"/>
        <v>0</v>
      </c>
      <c r="L258" s="208">
        <v>0</v>
      </c>
      <c r="M258" s="208">
        <v>0</v>
      </c>
      <c r="N258" s="118"/>
    </row>
    <row r="259" spans="1:14" s="156" customFormat="1" ht="15.75" x14ac:dyDescent="0.25">
      <c r="A259" s="235" t="s">
        <v>1747</v>
      </c>
      <c r="B259" s="126" t="s">
        <v>519</v>
      </c>
      <c r="C259" s="127"/>
      <c r="D259" s="288" t="s">
        <v>893</v>
      </c>
      <c r="E259" s="128"/>
      <c r="F259" s="274"/>
      <c r="G259" s="128"/>
      <c r="H259" s="281"/>
      <c r="I259" s="128"/>
      <c r="J259" s="126"/>
      <c r="K259" s="126"/>
      <c r="L259" s="126"/>
      <c r="M259" s="126"/>
      <c r="N259" s="407"/>
    </row>
    <row r="260" spans="1:14" x14ac:dyDescent="0.25">
      <c r="A260" s="233" t="s">
        <v>1893</v>
      </c>
      <c r="B260" s="129" t="s">
        <v>830</v>
      </c>
      <c r="C260" s="129" t="s">
        <v>807</v>
      </c>
      <c r="D260" s="119">
        <v>4</v>
      </c>
      <c r="E260" s="119">
        <v>8</v>
      </c>
      <c r="F260" s="208">
        <v>0</v>
      </c>
      <c r="G260" s="208">
        <f t="shared" ref="G260:G263" si="143">F260*E260</f>
        <v>0</v>
      </c>
      <c r="H260" s="208">
        <f t="shared" ref="H260:H263" si="144">G260*$H$4</f>
        <v>0</v>
      </c>
      <c r="I260" s="208">
        <f t="shared" ref="I260:I263" si="145">G260+H260</f>
        <v>0</v>
      </c>
      <c r="J260" s="132"/>
      <c r="K260" s="208">
        <f t="shared" ref="K260:K263" si="146">L260+M260</f>
        <v>0</v>
      </c>
      <c r="L260" s="208">
        <v>0</v>
      </c>
      <c r="M260" s="208">
        <v>0</v>
      </c>
      <c r="N260" s="118"/>
    </row>
    <row r="261" spans="1:14" x14ac:dyDescent="0.25">
      <c r="A261" s="233" t="s">
        <v>1748</v>
      </c>
      <c r="B261" s="129" t="s">
        <v>828</v>
      </c>
      <c r="C261" s="129" t="s">
        <v>804</v>
      </c>
      <c r="D261" s="119" t="s">
        <v>906</v>
      </c>
      <c r="E261" s="119">
        <v>2</v>
      </c>
      <c r="F261" s="208">
        <v>0</v>
      </c>
      <c r="G261" s="208">
        <f t="shared" si="143"/>
        <v>0</v>
      </c>
      <c r="H261" s="208">
        <f t="shared" si="144"/>
        <v>0</v>
      </c>
      <c r="I261" s="208">
        <f t="shared" si="145"/>
        <v>0</v>
      </c>
      <c r="J261" s="132"/>
      <c r="K261" s="208">
        <f t="shared" si="146"/>
        <v>0</v>
      </c>
      <c r="L261" s="208">
        <v>0</v>
      </c>
      <c r="M261" s="208">
        <v>0</v>
      </c>
      <c r="N261" s="118"/>
    </row>
    <row r="262" spans="1:14" x14ac:dyDescent="0.25">
      <c r="A262" s="233" t="s">
        <v>1894</v>
      </c>
      <c r="B262" s="129" t="s">
        <v>833</v>
      </c>
      <c r="C262" s="129" t="s">
        <v>804</v>
      </c>
      <c r="D262" s="119">
        <v>1</v>
      </c>
      <c r="E262" s="119">
        <v>2</v>
      </c>
      <c r="F262" s="208">
        <v>0</v>
      </c>
      <c r="G262" s="208">
        <f t="shared" si="143"/>
        <v>0</v>
      </c>
      <c r="H262" s="208">
        <f t="shared" si="144"/>
        <v>0</v>
      </c>
      <c r="I262" s="208">
        <f t="shared" si="145"/>
        <v>0</v>
      </c>
      <c r="J262" s="132"/>
      <c r="K262" s="208">
        <f t="shared" si="146"/>
        <v>0</v>
      </c>
      <c r="L262" s="208">
        <v>0</v>
      </c>
      <c r="M262" s="208">
        <v>0</v>
      </c>
      <c r="N262" s="118"/>
    </row>
    <row r="263" spans="1:14" x14ac:dyDescent="0.25">
      <c r="A263" s="233" t="s">
        <v>1895</v>
      </c>
      <c r="B263" s="151" t="s">
        <v>834</v>
      </c>
      <c r="C263" s="129" t="s">
        <v>804</v>
      </c>
      <c r="D263" s="119">
        <v>2</v>
      </c>
      <c r="E263" s="119">
        <v>4</v>
      </c>
      <c r="F263" s="208">
        <v>0</v>
      </c>
      <c r="G263" s="208">
        <f t="shared" si="143"/>
        <v>0</v>
      </c>
      <c r="H263" s="208">
        <f t="shared" si="144"/>
        <v>0</v>
      </c>
      <c r="I263" s="208">
        <f t="shared" si="145"/>
        <v>0</v>
      </c>
      <c r="J263" s="132"/>
      <c r="K263" s="208">
        <f t="shared" si="146"/>
        <v>0</v>
      </c>
      <c r="L263" s="208">
        <v>0</v>
      </c>
      <c r="M263" s="208">
        <v>0</v>
      </c>
      <c r="N263" s="118"/>
    </row>
    <row r="264" spans="1:14" s="156" customFormat="1" ht="15.75" x14ac:dyDescent="0.25">
      <c r="A264" s="235" t="s">
        <v>1749</v>
      </c>
      <c r="B264" s="126" t="s">
        <v>839</v>
      </c>
      <c r="C264" s="126"/>
      <c r="D264" s="288" t="s">
        <v>893</v>
      </c>
      <c r="E264" s="128"/>
      <c r="F264" s="274"/>
      <c r="G264" s="128"/>
      <c r="H264" s="281"/>
      <c r="I264" s="128"/>
      <c r="J264" s="126"/>
      <c r="K264" s="126"/>
      <c r="L264" s="126"/>
      <c r="M264" s="126"/>
      <c r="N264" s="407"/>
    </row>
    <row r="265" spans="1:14" x14ac:dyDescent="0.25">
      <c r="A265" s="233" t="s">
        <v>1750</v>
      </c>
      <c r="B265" s="129" t="s">
        <v>521</v>
      </c>
      <c r="C265" s="129" t="s">
        <v>786</v>
      </c>
      <c r="D265" s="130">
        <v>1</v>
      </c>
      <c r="E265" s="119">
        <v>2</v>
      </c>
      <c r="F265" s="208">
        <v>0</v>
      </c>
      <c r="G265" s="208">
        <f t="shared" ref="G265" si="147">F265*E265</f>
        <v>0</v>
      </c>
      <c r="H265" s="208">
        <f t="shared" ref="H265" si="148">G265*$H$4</f>
        <v>0</v>
      </c>
      <c r="I265" s="208">
        <f t="shared" ref="I265" si="149">G265+H265</f>
        <v>0</v>
      </c>
      <c r="J265" s="132"/>
      <c r="K265" s="208">
        <f t="shared" ref="K265" si="150">L265+M265</f>
        <v>0</v>
      </c>
      <c r="L265" s="208">
        <v>0</v>
      </c>
      <c r="M265" s="208">
        <v>0</v>
      </c>
      <c r="N265" s="118"/>
    </row>
    <row r="266" spans="1:14" s="156" customFormat="1" ht="15.75" x14ac:dyDescent="0.25">
      <c r="A266" s="235" t="s">
        <v>1751</v>
      </c>
      <c r="B266" s="126" t="s">
        <v>896</v>
      </c>
      <c r="C266" s="126"/>
      <c r="D266" s="288" t="s">
        <v>893</v>
      </c>
      <c r="E266" s="128"/>
      <c r="F266" s="274"/>
      <c r="G266" s="128"/>
      <c r="H266" s="281"/>
      <c r="I266" s="128"/>
      <c r="J266" s="126"/>
      <c r="K266" s="126"/>
      <c r="L266" s="126"/>
      <c r="M266" s="126"/>
      <c r="N266" s="407"/>
    </row>
    <row r="267" spans="1:14" x14ac:dyDescent="0.25">
      <c r="A267" s="233" t="s">
        <v>1752</v>
      </c>
      <c r="B267" s="129" t="s">
        <v>776</v>
      </c>
      <c r="C267" s="129" t="s">
        <v>821</v>
      </c>
      <c r="D267" s="130">
        <v>1</v>
      </c>
      <c r="E267" s="119">
        <v>2</v>
      </c>
      <c r="F267" s="208">
        <v>0</v>
      </c>
      <c r="G267" s="208">
        <f t="shared" ref="G267:G269" si="151">F267*E267</f>
        <v>0</v>
      </c>
      <c r="H267" s="208">
        <f t="shared" ref="H267:H269" si="152">G267*$H$4</f>
        <v>0</v>
      </c>
      <c r="I267" s="208">
        <f t="shared" ref="I267:I269" si="153">G267+H267</f>
        <v>0</v>
      </c>
      <c r="J267" s="132"/>
      <c r="K267" s="208">
        <f t="shared" ref="K267:K269" si="154">L267+M267</f>
        <v>0</v>
      </c>
      <c r="L267" s="208">
        <v>0</v>
      </c>
      <c r="M267" s="208">
        <v>0</v>
      </c>
      <c r="N267" s="118"/>
    </row>
    <row r="268" spans="1:14" x14ac:dyDescent="0.25">
      <c r="A268" s="233" t="s">
        <v>1753</v>
      </c>
      <c r="B268" s="129" t="s">
        <v>899</v>
      </c>
      <c r="C268" s="129" t="s">
        <v>897</v>
      </c>
      <c r="D268" s="130">
        <v>1</v>
      </c>
      <c r="E268" s="119">
        <v>2</v>
      </c>
      <c r="F268" s="208">
        <v>0</v>
      </c>
      <c r="G268" s="208">
        <f t="shared" si="151"/>
        <v>0</v>
      </c>
      <c r="H268" s="208">
        <f t="shared" si="152"/>
        <v>0</v>
      </c>
      <c r="I268" s="208">
        <f t="shared" si="153"/>
        <v>0</v>
      </c>
      <c r="J268" s="132"/>
      <c r="K268" s="208">
        <f t="shared" si="154"/>
        <v>0</v>
      </c>
      <c r="L268" s="208">
        <v>0</v>
      </c>
      <c r="M268" s="208">
        <v>0</v>
      </c>
      <c r="N268" s="118"/>
    </row>
    <row r="269" spans="1:14" x14ac:dyDescent="0.25">
      <c r="A269" s="233" t="s">
        <v>1896</v>
      </c>
      <c r="B269" s="390" t="s">
        <v>898</v>
      </c>
      <c r="C269" s="129" t="s">
        <v>804</v>
      </c>
      <c r="D269" s="119">
        <v>4</v>
      </c>
      <c r="E269" s="119">
        <v>8</v>
      </c>
      <c r="F269" s="208">
        <v>0</v>
      </c>
      <c r="G269" s="208">
        <f t="shared" si="151"/>
        <v>0</v>
      </c>
      <c r="H269" s="208">
        <f t="shared" si="152"/>
        <v>0</v>
      </c>
      <c r="I269" s="208">
        <f t="shared" si="153"/>
        <v>0</v>
      </c>
      <c r="J269" s="132"/>
      <c r="K269" s="208">
        <f t="shared" si="154"/>
        <v>0</v>
      </c>
      <c r="L269" s="208">
        <v>0</v>
      </c>
      <c r="M269" s="208">
        <v>0</v>
      </c>
      <c r="N269" s="118"/>
    </row>
    <row r="270" spans="1:14" s="156" customFormat="1" ht="15.75" x14ac:dyDescent="0.25">
      <c r="A270" s="235" t="s">
        <v>1754</v>
      </c>
      <c r="B270" s="126" t="s">
        <v>503</v>
      </c>
      <c r="C270" s="127"/>
      <c r="D270" s="288" t="s">
        <v>893</v>
      </c>
      <c r="E270" s="128"/>
      <c r="F270" s="274"/>
      <c r="G270" s="128"/>
      <c r="H270" s="281"/>
      <c r="I270" s="128"/>
      <c r="J270" s="126"/>
      <c r="K270" s="126"/>
      <c r="L270" s="126"/>
      <c r="M270" s="126"/>
      <c r="N270" s="407"/>
    </row>
    <row r="271" spans="1:14" x14ac:dyDescent="0.25">
      <c r="A271" s="233" t="s">
        <v>1755</v>
      </c>
      <c r="B271" s="129" t="s">
        <v>504</v>
      </c>
      <c r="C271" s="129" t="s">
        <v>802</v>
      </c>
      <c r="D271" s="119">
        <v>1</v>
      </c>
      <c r="E271" s="119">
        <v>2</v>
      </c>
      <c r="F271" s="208">
        <v>0</v>
      </c>
      <c r="G271" s="208">
        <f t="shared" ref="G271:G272" si="155">F271*E271</f>
        <v>0</v>
      </c>
      <c r="H271" s="208">
        <f t="shared" ref="H271:H272" si="156">G271*$H$4</f>
        <v>0</v>
      </c>
      <c r="I271" s="208">
        <f t="shared" ref="I271:I272" si="157">G271+H271</f>
        <v>0</v>
      </c>
      <c r="J271" s="132"/>
      <c r="K271" s="208">
        <f t="shared" ref="K271:K272" si="158">L271+M271</f>
        <v>0</v>
      </c>
      <c r="L271" s="208">
        <v>0</v>
      </c>
      <c r="M271" s="208">
        <v>0</v>
      </c>
      <c r="N271" s="118"/>
    </row>
    <row r="272" spans="1:14" x14ac:dyDescent="0.25">
      <c r="A272" s="233" t="s">
        <v>1756</v>
      </c>
      <c r="B272" s="129" t="s">
        <v>505</v>
      </c>
      <c r="C272" s="129" t="s">
        <v>802</v>
      </c>
      <c r="D272" s="119">
        <v>1</v>
      </c>
      <c r="E272" s="119">
        <v>2</v>
      </c>
      <c r="F272" s="208">
        <v>0</v>
      </c>
      <c r="G272" s="208">
        <f t="shared" si="155"/>
        <v>0</v>
      </c>
      <c r="H272" s="208">
        <f t="shared" si="156"/>
        <v>0</v>
      </c>
      <c r="I272" s="208">
        <f t="shared" si="157"/>
        <v>0</v>
      </c>
      <c r="J272" s="132"/>
      <c r="K272" s="208">
        <f t="shared" si="158"/>
        <v>0</v>
      </c>
      <c r="L272" s="208">
        <v>0</v>
      </c>
      <c r="M272" s="208">
        <v>0</v>
      </c>
      <c r="N272" s="118"/>
    </row>
    <row r="273" spans="1:14" s="156" customFormat="1" ht="15.75" x14ac:dyDescent="0.25">
      <c r="A273" s="235" t="s">
        <v>1757</v>
      </c>
      <c r="B273" s="126" t="s">
        <v>508</v>
      </c>
      <c r="C273" s="131"/>
      <c r="D273" s="288" t="s">
        <v>893</v>
      </c>
      <c r="E273" s="128"/>
      <c r="F273" s="274"/>
      <c r="G273" s="128"/>
      <c r="H273" s="281"/>
      <c r="I273" s="128"/>
      <c r="J273" s="126"/>
      <c r="K273" s="126"/>
      <c r="L273" s="126"/>
      <c r="M273" s="126"/>
      <c r="N273" s="407"/>
    </row>
    <row r="274" spans="1:14" x14ac:dyDescent="0.25">
      <c r="A274" s="233" t="s">
        <v>1758</v>
      </c>
      <c r="B274" s="129" t="s">
        <v>509</v>
      </c>
      <c r="C274" s="129" t="s">
        <v>802</v>
      </c>
      <c r="D274" s="119">
        <v>1</v>
      </c>
      <c r="E274" s="119">
        <v>2</v>
      </c>
      <c r="F274" s="208">
        <v>0</v>
      </c>
      <c r="G274" s="208">
        <f t="shared" ref="G274" si="159">F274*E274</f>
        <v>0</v>
      </c>
      <c r="H274" s="208">
        <f t="shared" ref="H274" si="160">G274*$H$4</f>
        <v>0</v>
      </c>
      <c r="I274" s="208">
        <f t="shared" ref="I274" si="161">G274+H274</f>
        <v>0</v>
      </c>
      <c r="J274" s="132"/>
      <c r="K274" s="208">
        <f t="shared" ref="K274" si="162">L274+M274</f>
        <v>0</v>
      </c>
      <c r="L274" s="208">
        <v>0</v>
      </c>
      <c r="M274" s="208">
        <v>0</v>
      </c>
      <c r="N274" s="118"/>
    </row>
    <row r="275" spans="1:14" s="156" customFormat="1" ht="15.75" x14ac:dyDescent="0.25">
      <c r="A275" s="235" t="s">
        <v>1759</v>
      </c>
      <c r="B275" s="126" t="s">
        <v>512</v>
      </c>
      <c r="C275" s="127"/>
      <c r="D275" s="288" t="s">
        <v>893</v>
      </c>
      <c r="E275" s="128"/>
      <c r="F275" s="274"/>
      <c r="G275" s="128"/>
      <c r="H275" s="281"/>
      <c r="I275" s="128"/>
      <c r="J275" s="126"/>
      <c r="K275" s="126"/>
      <c r="L275" s="126"/>
      <c r="M275" s="126"/>
      <c r="N275" s="407"/>
    </row>
    <row r="276" spans="1:14" x14ac:dyDescent="0.25">
      <c r="A276" s="233" t="s">
        <v>1760</v>
      </c>
      <c r="B276" s="129" t="s">
        <v>513</v>
      </c>
      <c r="C276" s="129" t="s">
        <v>802</v>
      </c>
      <c r="D276" s="119">
        <v>1</v>
      </c>
      <c r="E276" s="119">
        <v>2</v>
      </c>
      <c r="F276" s="208">
        <v>0</v>
      </c>
      <c r="G276" s="208">
        <f t="shared" ref="G276:G277" si="163">F276*E276</f>
        <v>0</v>
      </c>
      <c r="H276" s="208">
        <f t="shared" ref="H276:H277" si="164">G276*$H$4</f>
        <v>0</v>
      </c>
      <c r="I276" s="208">
        <f t="shared" ref="I276:I277" si="165">G276+H276</f>
        <v>0</v>
      </c>
      <c r="J276" s="132"/>
      <c r="K276" s="208">
        <f t="shared" ref="K276:K277" si="166">L276+M276</f>
        <v>0</v>
      </c>
      <c r="L276" s="208">
        <v>0</v>
      </c>
      <c r="M276" s="208">
        <v>0</v>
      </c>
      <c r="N276" s="118"/>
    </row>
    <row r="277" spans="1:14" x14ac:dyDescent="0.25">
      <c r="A277" s="233" t="s">
        <v>1761</v>
      </c>
      <c r="B277" s="129" t="s">
        <v>514</v>
      </c>
      <c r="C277" s="129" t="s">
        <v>802</v>
      </c>
      <c r="D277" s="119">
        <v>1</v>
      </c>
      <c r="E277" s="119">
        <v>2</v>
      </c>
      <c r="F277" s="208">
        <v>0</v>
      </c>
      <c r="G277" s="208">
        <f t="shared" si="163"/>
        <v>0</v>
      </c>
      <c r="H277" s="208">
        <f t="shared" si="164"/>
        <v>0</v>
      </c>
      <c r="I277" s="208">
        <f t="shared" si="165"/>
        <v>0</v>
      </c>
      <c r="J277" s="132"/>
      <c r="K277" s="208">
        <f t="shared" si="166"/>
        <v>0</v>
      </c>
      <c r="L277" s="208">
        <v>0</v>
      </c>
      <c r="M277" s="208">
        <v>0</v>
      </c>
      <c r="N277" s="118"/>
    </row>
    <row r="278" spans="1:14" s="156" customFormat="1" ht="15.75" x14ac:dyDescent="0.25">
      <c r="A278" s="235" t="s">
        <v>1897</v>
      </c>
      <c r="B278" s="126" t="s">
        <v>520</v>
      </c>
      <c r="C278" s="127"/>
      <c r="D278" s="288" t="s">
        <v>893</v>
      </c>
      <c r="E278" s="128"/>
      <c r="F278" s="274"/>
      <c r="G278" s="128"/>
      <c r="H278" s="281"/>
      <c r="I278" s="128"/>
      <c r="J278" s="126"/>
      <c r="K278" s="126"/>
      <c r="L278" s="126"/>
      <c r="M278" s="126"/>
      <c r="N278" s="407"/>
    </row>
    <row r="279" spans="1:14" x14ac:dyDescent="0.25">
      <c r="A279" s="233" t="s">
        <v>1898</v>
      </c>
      <c r="B279" s="118" t="s">
        <v>904</v>
      </c>
      <c r="C279" s="129" t="s">
        <v>813</v>
      </c>
      <c r="D279" s="119">
        <v>2</v>
      </c>
      <c r="E279" s="119">
        <v>4</v>
      </c>
      <c r="F279" s="208">
        <v>0</v>
      </c>
      <c r="G279" s="208">
        <f t="shared" ref="G279:G280" si="167">F279*E279</f>
        <v>0</v>
      </c>
      <c r="H279" s="208">
        <f t="shared" ref="H279:H280" si="168">G279*$H$4</f>
        <v>0</v>
      </c>
      <c r="I279" s="208">
        <f t="shared" ref="I279:I280" si="169">G279+H279</f>
        <v>0</v>
      </c>
      <c r="J279" s="132"/>
      <c r="K279" s="208">
        <f t="shared" ref="K279:K280" si="170">L279+M279</f>
        <v>0</v>
      </c>
      <c r="L279" s="208">
        <v>0</v>
      </c>
      <c r="M279" s="208">
        <v>0</v>
      </c>
      <c r="N279" s="118"/>
    </row>
    <row r="280" spans="1:14" x14ac:dyDescent="0.25">
      <c r="A280" s="233" t="s">
        <v>1899</v>
      </c>
      <c r="B280" s="118" t="s">
        <v>775</v>
      </c>
      <c r="C280" s="129" t="s">
        <v>815</v>
      </c>
      <c r="D280" s="119">
        <v>2</v>
      </c>
      <c r="E280" s="119">
        <v>4</v>
      </c>
      <c r="F280" s="208">
        <v>0</v>
      </c>
      <c r="G280" s="208">
        <f t="shared" si="167"/>
        <v>0</v>
      </c>
      <c r="H280" s="208">
        <f t="shared" si="168"/>
        <v>0</v>
      </c>
      <c r="I280" s="208">
        <f t="shared" si="169"/>
        <v>0</v>
      </c>
      <c r="J280" s="132"/>
      <c r="K280" s="208">
        <f t="shared" si="170"/>
        <v>0</v>
      </c>
      <c r="L280" s="208">
        <v>0</v>
      </c>
      <c r="M280" s="208">
        <v>0</v>
      </c>
      <c r="N280" s="118"/>
    </row>
    <row r="281" spans="1:14" s="179" customFormat="1" ht="18.75" x14ac:dyDescent="0.25">
      <c r="A281" s="239" t="s">
        <v>1762</v>
      </c>
      <c r="B281" s="240" t="str">
        <f>'# Batch Composition'!B8</f>
        <v>Rear Link (RL) Node</v>
      </c>
      <c r="C281" s="237" t="s">
        <v>820</v>
      </c>
      <c r="D281" s="238">
        <v>1</v>
      </c>
      <c r="E281" s="125"/>
      <c r="F281" s="273"/>
      <c r="G281" s="124"/>
      <c r="H281" s="280"/>
      <c r="I281" s="124"/>
      <c r="J281" s="125"/>
      <c r="K281" s="125"/>
      <c r="L281" s="125"/>
      <c r="M281" s="125"/>
      <c r="N281" s="408"/>
    </row>
    <row r="282" spans="1:14" s="156" customFormat="1" ht="15.75" x14ac:dyDescent="0.25">
      <c r="A282" s="235" t="s">
        <v>1763</v>
      </c>
      <c r="B282" s="126" t="s">
        <v>765</v>
      </c>
      <c r="C282" s="127"/>
      <c r="D282" s="288" t="s">
        <v>893</v>
      </c>
      <c r="E282" s="128"/>
      <c r="F282" s="274"/>
      <c r="G282" s="128"/>
      <c r="H282" s="281"/>
      <c r="I282" s="128"/>
      <c r="J282" s="126"/>
      <c r="K282" s="126"/>
      <c r="L282" s="126"/>
      <c r="M282" s="126"/>
      <c r="N282" s="407"/>
    </row>
    <row r="283" spans="1:14" x14ac:dyDescent="0.25">
      <c r="A283" s="233" t="s">
        <v>1764</v>
      </c>
      <c r="B283" s="118" t="s">
        <v>522</v>
      </c>
      <c r="C283" s="118" t="s">
        <v>787</v>
      </c>
      <c r="D283" s="119">
        <v>1</v>
      </c>
      <c r="E283" s="119">
        <v>1</v>
      </c>
      <c r="F283" s="208">
        <v>0</v>
      </c>
      <c r="G283" s="208">
        <f t="shared" ref="G283:G297" si="171">F283*E283</f>
        <v>0</v>
      </c>
      <c r="H283" s="208">
        <f t="shared" ref="H283:H297" si="172">G283*$H$4</f>
        <v>0</v>
      </c>
      <c r="I283" s="208">
        <f t="shared" ref="I283:I297" si="173">G283+H283</f>
        <v>0</v>
      </c>
      <c r="J283" s="132"/>
      <c r="K283" s="208">
        <f t="shared" ref="K283:K297" si="174">L283+M283</f>
        <v>0</v>
      </c>
      <c r="L283" s="208">
        <v>0</v>
      </c>
      <c r="M283" s="208">
        <v>0</v>
      </c>
      <c r="N283" s="118"/>
    </row>
    <row r="284" spans="1:14" x14ac:dyDescent="0.25">
      <c r="A284" s="314" t="s">
        <v>1765</v>
      </c>
      <c r="B284" s="157" t="s">
        <v>933</v>
      </c>
      <c r="C284" s="118" t="s">
        <v>902</v>
      </c>
      <c r="D284" s="119">
        <v>1</v>
      </c>
      <c r="E284" s="119">
        <v>1</v>
      </c>
      <c r="F284" s="208">
        <v>0</v>
      </c>
      <c r="G284" s="208">
        <f t="shared" si="171"/>
        <v>0</v>
      </c>
      <c r="H284" s="208">
        <f t="shared" si="172"/>
        <v>0</v>
      </c>
      <c r="I284" s="208">
        <f t="shared" si="173"/>
        <v>0</v>
      </c>
      <c r="J284" s="132"/>
      <c r="K284" s="208">
        <f t="shared" si="174"/>
        <v>0</v>
      </c>
      <c r="L284" s="208">
        <v>0</v>
      </c>
      <c r="M284" s="208">
        <v>0</v>
      </c>
      <c r="N284" s="118"/>
    </row>
    <row r="285" spans="1:14" x14ac:dyDescent="0.25">
      <c r="A285" s="233" t="s">
        <v>1766</v>
      </c>
      <c r="B285" s="118" t="s">
        <v>754</v>
      </c>
      <c r="C285" s="118" t="s">
        <v>788</v>
      </c>
      <c r="D285" s="119">
        <v>1</v>
      </c>
      <c r="E285" s="119">
        <v>1</v>
      </c>
      <c r="F285" s="208">
        <v>0</v>
      </c>
      <c r="G285" s="208">
        <f t="shared" si="171"/>
        <v>0</v>
      </c>
      <c r="H285" s="208">
        <f t="shared" si="172"/>
        <v>0</v>
      </c>
      <c r="I285" s="208">
        <f t="shared" si="173"/>
        <v>0</v>
      </c>
      <c r="J285" s="132"/>
      <c r="K285" s="208">
        <f t="shared" si="174"/>
        <v>0</v>
      </c>
      <c r="L285" s="208">
        <v>0</v>
      </c>
      <c r="M285" s="208">
        <v>0</v>
      </c>
      <c r="N285" s="118"/>
    </row>
    <row r="286" spans="1:14" x14ac:dyDescent="0.25">
      <c r="A286" s="233" t="s">
        <v>1767</v>
      </c>
      <c r="B286" s="118" t="s">
        <v>758</v>
      </c>
      <c r="C286" s="118" t="s">
        <v>789</v>
      </c>
      <c r="D286" s="119">
        <v>1</v>
      </c>
      <c r="E286" s="119">
        <v>1</v>
      </c>
      <c r="F286" s="208">
        <v>0</v>
      </c>
      <c r="G286" s="208">
        <f t="shared" si="171"/>
        <v>0</v>
      </c>
      <c r="H286" s="208">
        <f t="shared" si="172"/>
        <v>0</v>
      </c>
      <c r="I286" s="208">
        <f t="shared" si="173"/>
        <v>0</v>
      </c>
      <c r="J286" s="132"/>
      <c r="K286" s="208">
        <f t="shared" si="174"/>
        <v>0</v>
      </c>
      <c r="L286" s="208">
        <v>0</v>
      </c>
      <c r="M286" s="208">
        <v>0</v>
      </c>
      <c r="N286" s="118"/>
    </row>
    <row r="287" spans="1:14" x14ac:dyDescent="0.25">
      <c r="A287" s="233" t="s">
        <v>1768</v>
      </c>
      <c r="B287" s="118" t="s">
        <v>759</v>
      </c>
      <c r="C287" s="118" t="s">
        <v>790</v>
      </c>
      <c r="D287" s="119">
        <v>1</v>
      </c>
      <c r="E287" s="119">
        <v>1</v>
      </c>
      <c r="F287" s="208">
        <v>0</v>
      </c>
      <c r="G287" s="208">
        <f t="shared" si="171"/>
        <v>0</v>
      </c>
      <c r="H287" s="208">
        <f t="shared" si="172"/>
        <v>0</v>
      </c>
      <c r="I287" s="208">
        <f t="shared" si="173"/>
        <v>0</v>
      </c>
      <c r="J287" s="132"/>
      <c r="K287" s="208">
        <f t="shared" si="174"/>
        <v>0</v>
      </c>
      <c r="L287" s="208">
        <v>0</v>
      </c>
      <c r="M287" s="208">
        <v>0</v>
      </c>
      <c r="N287" s="118"/>
    </row>
    <row r="288" spans="1:14" x14ac:dyDescent="0.25">
      <c r="A288" s="233" t="s">
        <v>1769</v>
      </c>
      <c r="B288" s="118" t="s">
        <v>818</v>
      </c>
      <c r="C288" s="118" t="s">
        <v>791</v>
      </c>
      <c r="D288" s="119">
        <v>1</v>
      </c>
      <c r="E288" s="119">
        <v>1</v>
      </c>
      <c r="F288" s="208">
        <v>0</v>
      </c>
      <c r="G288" s="208">
        <f t="shared" si="171"/>
        <v>0</v>
      </c>
      <c r="H288" s="208">
        <f t="shared" si="172"/>
        <v>0</v>
      </c>
      <c r="I288" s="208">
        <f t="shared" si="173"/>
        <v>0</v>
      </c>
      <c r="J288" s="132"/>
      <c r="K288" s="208">
        <f t="shared" si="174"/>
        <v>0</v>
      </c>
      <c r="L288" s="208">
        <v>0</v>
      </c>
      <c r="M288" s="208">
        <v>0</v>
      </c>
      <c r="N288" s="118"/>
    </row>
    <row r="289" spans="1:14" x14ac:dyDescent="0.25">
      <c r="A289" s="233" t="s">
        <v>1770</v>
      </c>
      <c r="B289" s="118" t="s">
        <v>760</v>
      </c>
      <c r="C289" s="118" t="s">
        <v>792</v>
      </c>
      <c r="D289" s="119">
        <v>1</v>
      </c>
      <c r="E289" s="119">
        <v>1</v>
      </c>
      <c r="F289" s="208">
        <v>0</v>
      </c>
      <c r="G289" s="208">
        <f t="shared" si="171"/>
        <v>0</v>
      </c>
      <c r="H289" s="208">
        <f t="shared" si="172"/>
        <v>0</v>
      </c>
      <c r="I289" s="208">
        <f t="shared" si="173"/>
        <v>0</v>
      </c>
      <c r="J289" s="132"/>
      <c r="K289" s="208">
        <f t="shared" si="174"/>
        <v>0</v>
      </c>
      <c r="L289" s="208">
        <v>0</v>
      </c>
      <c r="M289" s="208">
        <v>0</v>
      </c>
      <c r="N289" s="118"/>
    </row>
    <row r="290" spans="1:14" x14ac:dyDescent="0.25">
      <c r="A290" s="233" t="s">
        <v>1771</v>
      </c>
      <c r="B290" s="118" t="s">
        <v>753</v>
      </c>
      <c r="C290" s="118" t="s">
        <v>793</v>
      </c>
      <c r="D290" s="119">
        <v>1</v>
      </c>
      <c r="E290" s="119">
        <v>1</v>
      </c>
      <c r="F290" s="208">
        <v>0</v>
      </c>
      <c r="G290" s="208">
        <f t="shared" si="171"/>
        <v>0</v>
      </c>
      <c r="H290" s="208">
        <f t="shared" si="172"/>
        <v>0</v>
      </c>
      <c r="I290" s="208">
        <f t="shared" si="173"/>
        <v>0</v>
      </c>
      <c r="J290" s="132"/>
      <c r="K290" s="208">
        <f t="shared" si="174"/>
        <v>0</v>
      </c>
      <c r="L290" s="208">
        <v>0</v>
      </c>
      <c r="M290" s="208">
        <v>0</v>
      </c>
      <c r="N290" s="118"/>
    </row>
    <row r="291" spans="1:14" x14ac:dyDescent="0.25">
      <c r="A291" s="233" t="s">
        <v>1772</v>
      </c>
      <c r="B291" s="118" t="s">
        <v>756</v>
      </c>
      <c r="C291" s="118" t="s">
        <v>794</v>
      </c>
      <c r="D291" s="119">
        <v>1</v>
      </c>
      <c r="E291" s="119">
        <v>1</v>
      </c>
      <c r="F291" s="208">
        <v>0</v>
      </c>
      <c r="G291" s="208">
        <f t="shared" si="171"/>
        <v>0</v>
      </c>
      <c r="H291" s="208">
        <f t="shared" si="172"/>
        <v>0</v>
      </c>
      <c r="I291" s="208">
        <f t="shared" si="173"/>
        <v>0</v>
      </c>
      <c r="J291" s="132"/>
      <c r="K291" s="208">
        <f t="shared" si="174"/>
        <v>0</v>
      </c>
      <c r="L291" s="208">
        <v>0</v>
      </c>
      <c r="M291" s="208">
        <v>0</v>
      </c>
      <c r="N291" s="118"/>
    </row>
    <row r="292" spans="1:14" x14ac:dyDescent="0.25">
      <c r="A292" s="233" t="s">
        <v>1773</v>
      </c>
      <c r="B292" s="118" t="s">
        <v>761</v>
      </c>
      <c r="C292" s="118" t="s">
        <v>795</v>
      </c>
      <c r="D292" s="119">
        <v>1</v>
      </c>
      <c r="E292" s="119">
        <v>1</v>
      </c>
      <c r="F292" s="208">
        <v>0</v>
      </c>
      <c r="G292" s="208">
        <f t="shared" si="171"/>
        <v>0</v>
      </c>
      <c r="H292" s="208">
        <f t="shared" si="172"/>
        <v>0</v>
      </c>
      <c r="I292" s="208">
        <f t="shared" si="173"/>
        <v>0</v>
      </c>
      <c r="J292" s="132"/>
      <c r="K292" s="208">
        <f t="shared" si="174"/>
        <v>0</v>
      </c>
      <c r="L292" s="208">
        <v>0</v>
      </c>
      <c r="M292" s="208">
        <v>0</v>
      </c>
      <c r="N292" s="118"/>
    </row>
    <row r="293" spans="1:14" x14ac:dyDescent="0.25">
      <c r="A293" s="233" t="s">
        <v>1774</v>
      </c>
      <c r="B293" s="118" t="s">
        <v>903</v>
      </c>
      <c r="C293" s="118" t="s">
        <v>803</v>
      </c>
      <c r="D293" s="119">
        <v>1</v>
      </c>
      <c r="E293" s="119">
        <v>1</v>
      </c>
      <c r="F293" s="208">
        <v>0</v>
      </c>
      <c r="G293" s="208">
        <f t="shared" si="171"/>
        <v>0</v>
      </c>
      <c r="H293" s="208">
        <f t="shared" si="172"/>
        <v>0</v>
      </c>
      <c r="I293" s="208">
        <f t="shared" si="173"/>
        <v>0</v>
      </c>
      <c r="J293" s="132"/>
      <c r="K293" s="208">
        <f t="shared" si="174"/>
        <v>0</v>
      </c>
      <c r="L293" s="208">
        <v>0</v>
      </c>
      <c r="M293" s="208">
        <v>0</v>
      </c>
      <c r="N293" s="118"/>
    </row>
    <row r="294" spans="1:14" x14ac:dyDescent="0.25">
      <c r="A294" s="233" t="s">
        <v>1775</v>
      </c>
      <c r="B294" s="118" t="s">
        <v>762</v>
      </c>
      <c r="C294" s="118" t="s">
        <v>797</v>
      </c>
      <c r="D294" s="119">
        <v>1</v>
      </c>
      <c r="E294" s="119">
        <v>1</v>
      </c>
      <c r="F294" s="208">
        <v>0</v>
      </c>
      <c r="G294" s="208">
        <f t="shared" si="171"/>
        <v>0</v>
      </c>
      <c r="H294" s="208">
        <f t="shared" si="172"/>
        <v>0</v>
      </c>
      <c r="I294" s="208">
        <f t="shared" si="173"/>
        <v>0</v>
      </c>
      <c r="J294" s="132"/>
      <c r="K294" s="208">
        <f t="shared" si="174"/>
        <v>0</v>
      </c>
      <c r="L294" s="208">
        <v>0</v>
      </c>
      <c r="M294" s="208">
        <v>0</v>
      </c>
      <c r="N294" s="118"/>
    </row>
    <row r="295" spans="1:14" x14ac:dyDescent="0.25">
      <c r="A295" s="233" t="s">
        <v>1776</v>
      </c>
      <c r="B295" s="118" t="s">
        <v>763</v>
      </c>
      <c r="C295" s="118" t="s">
        <v>798</v>
      </c>
      <c r="D295" s="119">
        <v>1</v>
      </c>
      <c r="E295" s="119">
        <v>1</v>
      </c>
      <c r="F295" s="208">
        <v>0</v>
      </c>
      <c r="G295" s="208">
        <f t="shared" si="171"/>
        <v>0</v>
      </c>
      <c r="H295" s="208">
        <f t="shared" si="172"/>
        <v>0</v>
      </c>
      <c r="I295" s="208">
        <f t="shared" si="173"/>
        <v>0</v>
      </c>
      <c r="J295" s="132"/>
      <c r="K295" s="208">
        <f t="shared" si="174"/>
        <v>0</v>
      </c>
      <c r="L295" s="208">
        <v>0</v>
      </c>
      <c r="M295" s="208">
        <v>0</v>
      </c>
      <c r="N295" s="118"/>
    </row>
    <row r="296" spans="1:14" x14ac:dyDescent="0.25">
      <c r="A296" s="233" t="s">
        <v>1777</v>
      </c>
      <c r="B296" s="118" t="s">
        <v>764</v>
      </c>
      <c r="C296" s="118" t="s">
        <v>798</v>
      </c>
      <c r="D296" s="119">
        <v>1</v>
      </c>
      <c r="E296" s="119">
        <v>1</v>
      </c>
      <c r="F296" s="208">
        <v>0</v>
      </c>
      <c r="G296" s="208">
        <f t="shared" si="171"/>
        <v>0</v>
      </c>
      <c r="H296" s="208">
        <f t="shared" si="172"/>
        <v>0</v>
      </c>
      <c r="I296" s="208">
        <f t="shared" si="173"/>
        <v>0</v>
      </c>
      <c r="J296" s="132"/>
      <c r="K296" s="208">
        <f t="shared" si="174"/>
        <v>0</v>
      </c>
      <c r="L296" s="208">
        <v>0</v>
      </c>
      <c r="M296" s="208">
        <v>0</v>
      </c>
      <c r="N296" s="118"/>
    </row>
    <row r="297" spans="1:14" s="229" customFormat="1" x14ac:dyDescent="0.25">
      <c r="A297" s="233" t="s">
        <v>1778</v>
      </c>
      <c r="B297" s="118" t="s">
        <v>913</v>
      </c>
      <c r="C297" s="118" t="s">
        <v>811</v>
      </c>
      <c r="D297" s="119">
        <v>1</v>
      </c>
      <c r="E297" s="119">
        <v>1</v>
      </c>
      <c r="F297" s="208">
        <v>0</v>
      </c>
      <c r="G297" s="208">
        <f t="shared" si="171"/>
        <v>0</v>
      </c>
      <c r="H297" s="208">
        <f t="shared" si="172"/>
        <v>0</v>
      </c>
      <c r="I297" s="208">
        <f t="shared" si="173"/>
        <v>0</v>
      </c>
      <c r="J297" s="132"/>
      <c r="K297" s="208">
        <f t="shared" si="174"/>
        <v>0</v>
      </c>
      <c r="L297" s="208">
        <v>0</v>
      </c>
      <c r="M297" s="208">
        <v>0</v>
      </c>
      <c r="N297" s="118"/>
    </row>
    <row r="298" spans="1:14" s="156" customFormat="1" ht="15.75" x14ac:dyDescent="0.25">
      <c r="A298" s="235" t="s">
        <v>1779</v>
      </c>
      <c r="B298" s="126" t="s">
        <v>519</v>
      </c>
      <c r="C298" s="127"/>
      <c r="D298" s="288" t="s">
        <v>893</v>
      </c>
      <c r="E298" s="128"/>
      <c r="F298" s="274"/>
      <c r="G298" s="128"/>
      <c r="H298" s="281"/>
      <c r="I298" s="128"/>
      <c r="J298" s="126"/>
      <c r="K298" s="126"/>
      <c r="L298" s="126"/>
      <c r="M298" s="126"/>
      <c r="N298" s="407"/>
    </row>
    <row r="299" spans="1:14" x14ac:dyDescent="0.25">
      <c r="A299" s="233" t="s">
        <v>1900</v>
      </c>
      <c r="B299" s="129" t="s">
        <v>895</v>
      </c>
      <c r="C299" s="129" t="s">
        <v>805</v>
      </c>
      <c r="D299" s="119">
        <v>1</v>
      </c>
      <c r="E299" s="119">
        <v>1</v>
      </c>
      <c r="F299" s="208">
        <v>0</v>
      </c>
      <c r="G299" s="208">
        <f t="shared" ref="G299:G303" si="175">F299*E299</f>
        <v>0</v>
      </c>
      <c r="H299" s="208">
        <f t="shared" ref="H299:H303" si="176">G299*$H$4</f>
        <v>0</v>
      </c>
      <c r="I299" s="208">
        <f t="shared" ref="I299:I303" si="177">G299+H299</f>
        <v>0</v>
      </c>
      <c r="J299" s="132"/>
      <c r="K299" s="208">
        <f t="shared" ref="K299:K303" si="178">L299+M299</f>
        <v>0</v>
      </c>
      <c r="L299" s="208">
        <v>0</v>
      </c>
      <c r="M299" s="208">
        <v>0</v>
      </c>
      <c r="N299" s="118"/>
    </row>
    <row r="300" spans="1:14" x14ac:dyDescent="0.25">
      <c r="A300" s="233" t="s">
        <v>1901</v>
      </c>
      <c r="B300" s="129" t="s">
        <v>828</v>
      </c>
      <c r="C300" s="129" t="s">
        <v>804</v>
      </c>
      <c r="D300" s="119">
        <v>1</v>
      </c>
      <c r="E300" s="119">
        <v>1</v>
      </c>
      <c r="F300" s="208">
        <v>0</v>
      </c>
      <c r="G300" s="208">
        <f t="shared" si="175"/>
        <v>0</v>
      </c>
      <c r="H300" s="208">
        <f t="shared" si="176"/>
        <v>0</v>
      </c>
      <c r="I300" s="208">
        <f t="shared" si="177"/>
        <v>0</v>
      </c>
      <c r="J300" s="132"/>
      <c r="K300" s="208">
        <f t="shared" si="178"/>
        <v>0</v>
      </c>
      <c r="L300" s="208">
        <v>0</v>
      </c>
      <c r="M300" s="208">
        <v>0</v>
      </c>
      <c r="N300" s="118"/>
    </row>
    <row r="301" spans="1:14" x14ac:dyDescent="0.25">
      <c r="A301" s="233" t="s">
        <v>1902</v>
      </c>
      <c r="B301" s="129" t="s">
        <v>833</v>
      </c>
      <c r="C301" s="129" t="s">
        <v>804</v>
      </c>
      <c r="D301" s="119">
        <v>1</v>
      </c>
      <c r="E301" s="119">
        <v>1</v>
      </c>
      <c r="F301" s="208">
        <v>0</v>
      </c>
      <c r="G301" s="208">
        <f t="shared" si="175"/>
        <v>0</v>
      </c>
      <c r="H301" s="208">
        <f t="shared" si="176"/>
        <v>0</v>
      </c>
      <c r="I301" s="208">
        <f t="shared" si="177"/>
        <v>0</v>
      </c>
      <c r="J301" s="132"/>
      <c r="K301" s="208">
        <f t="shared" si="178"/>
        <v>0</v>
      </c>
      <c r="L301" s="208">
        <v>0</v>
      </c>
      <c r="M301" s="208">
        <v>0</v>
      </c>
      <c r="N301" s="118"/>
    </row>
    <row r="302" spans="1:14" x14ac:dyDescent="0.25">
      <c r="A302" s="233" t="s">
        <v>1780</v>
      </c>
      <c r="B302" s="151" t="s">
        <v>834</v>
      </c>
      <c r="C302" s="129" t="s">
        <v>804</v>
      </c>
      <c r="D302" s="119">
        <v>2</v>
      </c>
      <c r="E302" s="119">
        <v>2</v>
      </c>
      <c r="F302" s="208">
        <v>0</v>
      </c>
      <c r="G302" s="208">
        <f t="shared" si="175"/>
        <v>0</v>
      </c>
      <c r="H302" s="208">
        <f t="shared" si="176"/>
        <v>0</v>
      </c>
      <c r="I302" s="208">
        <f t="shared" si="177"/>
        <v>0</v>
      </c>
      <c r="J302" s="132"/>
      <c r="K302" s="208">
        <f t="shared" si="178"/>
        <v>0</v>
      </c>
      <c r="L302" s="208">
        <v>0</v>
      </c>
      <c r="M302" s="208">
        <v>0</v>
      </c>
      <c r="N302" s="118"/>
    </row>
    <row r="303" spans="1:14" x14ac:dyDescent="0.25">
      <c r="A303" s="233" t="s">
        <v>1781</v>
      </c>
      <c r="B303" s="129" t="s">
        <v>894</v>
      </c>
      <c r="C303" s="129" t="s">
        <v>804</v>
      </c>
      <c r="D303" s="119" t="s">
        <v>906</v>
      </c>
      <c r="E303" s="119">
        <v>1</v>
      </c>
      <c r="F303" s="208">
        <v>0</v>
      </c>
      <c r="G303" s="208">
        <f t="shared" si="175"/>
        <v>0</v>
      </c>
      <c r="H303" s="208">
        <f t="shared" si="176"/>
        <v>0</v>
      </c>
      <c r="I303" s="208">
        <f t="shared" si="177"/>
        <v>0</v>
      </c>
      <c r="J303" s="132"/>
      <c r="K303" s="208">
        <f t="shared" si="178"/>
        <v>0</v>
      </c>
      <c r="L303" s="208">
        <v>0</v>
      </c>
      <c r="M303" s="208">
        <v>0</v>
      </c>
      <c r="N303" s="118"/>
    </row>
    <row r="304" spans="1:14" s="156" customFormat="1" ht="15.75" x14ac:dyDescent="0.25">
      <c r="A304" s="235" t="s">
        <v>1782</v>
      </c>
      <c r="B304" s="126" t="s">
        <v>839</v>
      </c>
      <c r="C304" s="126"/>
      <c r="D304" s="288" t="s">
        <v>893</v>
      </c>
      <c r="E304" s="128"/>
      <c r="F304" s="274"/>
      <c r="G304" s="128"/>
      <c r="H304" s="281"/>
      <c r="I304" s="128"/>
      <c r="J304" s="126"/>
      <c r="K304" s="126"/>
      <c r="L304" s="126"/>
      <c r="M304" s="126"/>
      <c r="N304" s="407"/>
    </row>
    <row r="305" spans="1:14" x14ac:dyDescent="0.25">
      <c r="A305" s="233" t="s">
        <v>1783</v>
      </c>
      <c r="B305" s="129" t="s">
        <v>521</v>
      </c>
      <c r="C305" s="129" t="s">
        <v>786</v>
      </c>
      <c r="D305" s="130">
        <v>1</v>
      </c>
      <c r="E305" s="119">
        <v>1</v>
      </c>
      <c r="F305" s="208">
        <v>0</v>
      </c>
      <c r="G305" s="208">
        <f t="shared" ref="G305" si="179">F305*E305</f>
        <v>0</v>
      </c>
      <c r="H305" s="208">
        <f t="shared" ref="H305" si="180">G305*$H$4</f>
        <v>0</v>
      </c>
      <c r="I305" s="208">
        <f t="shared" ref="I305" si="181">G305+H305</f>
        <v>0</v>
      </c>
      <c r="J305" s="132"/>
      <c r="K305" s="208">
        <f t="shared" ref="K305" si="182">L305+M305</f>
        <v>0</v>
      </c>
      <c r="L305" s="208">
        <v>0</v>
      </c>
      <c r="M305" s="208">
        <v>0</v>
      </c>
      <c r="N305" s="118"/>
    </row>
    <row r="306" spans="1:14" s="156" customFormat="1" ht="15.75" x14ac:dyDescent="0.25">
      <c r="A306" s="235" t="s">
        <v>1784</v>
      </c>
      <c r="B306" s="126" t="s">
        <v>896</v>
      </c>
      <c r="C306" s="126"/>
      <c r="D306" s="288" t="s">
        <v>893</v>
      </c>
      <c r="E306" s="128"/>
      <c r="F306" s="274"/>
      <c r="G306" s="128"/>
      <c r="H306" s="281"/>
      <c r="I306" s="128"/>
      <c r="J306" s="126"/>
      <c r="K306" s="126"/>
      <c r="L306" s="126"/>
      <c r="M306" s="126"/>
      <c r="N306" s="407"/>
    </row>
    <row r="307" spans="1:14" x14ac:dyDescent="0.25">
      <c r="A307" s="233" t="s">
        <v>1785</v>
      </c>
      <c r="B307" s="129" t="s">
        <v>776</v>
      </c>
      <c r="C307" s="129" t="s">
        <v>821</v>
      </c>
      <c r="D307" s="130">
        <v>1</v>
      </c>
      <c r="E307" s="119">
        <v>1</v>
      </c>
      <c r="F307" s="208">
        <v>0</v>
      </c>
      <c r="G307" s="208">
        <f t="shared" ref="G307:G311" si="183">F307*E307</f>
        <v>0</v>
      </c>
      <c r="H307" s="208">
        <f t="shared" ref="H307:H311" si="184">G307*$H$4</f>
        <v>0</v>
      </c>
      <c r="I307" s="208">
        <f t="shared" ref="I307:I311" si="185">G307+H307</f>
        <v>0</v>
      </c>
      <c r="J307" s="132"/>
      <c r="K307" s="208">
        <f t="shared" ref="K307:K311" si="186">L307+M307</f>
        <v>0</v>
      </c>
      <c r="L307" s="208">
        <v>0</v>
      </c>
      <c r="M307" s="208">
        <v>0</v>
      </c>
      <c r="N307" s="118"/>
    </row>
    <row r="308" spans="1:14" x14ac:dyDescent="0.25">
      <c r="A308" s="233" t="s">
        <v>1786</v>
      </c>
      <c r="B308" s="129" t="s">
        <v>899</v>
      </c>
      <c r="C308" s="129" t="s">
        <v>897</v>
      </c>
      <c r="D308" s="130">
        <v>1</v>
      </c>
      <c r="E308" s="119">
        <v>1</v>
      </c>
      <c r="F308" s="208">
        <v>0</v>
      </c>
      <c r="G308" s="208">
        <f t="shared" si="183"/>
        <v>0</v>
      </c>
      <c r="H308" s="208">
        <f t="shared" si="184"/>
        <v>0</v>
      </c>
      <c r="I308" s="208">
        <f t="shared" si="185"/>
        <v>0</v>
      </c>
      <c r="J308" s="132"/>
      <c r="K308" s="208">
        <f t="shared" si="186"/>
        <v>0</v>
      </c>
      <c r="L308" s="208">
        <v>0</v>
      </c>
      <c r="M308" s="208">
        <v>0</v>
      </c>
      <c r="N308" s="118"/>
    </row>
    <row r="309" spans="1:14" x14ac:dyDescent="0.25">
      <c r="A309" s="233" t="s">
        <v>1903</v>
      </c>
      <c r="B309" s="129" t="s">
        <v>898</v>
      </c>
      <c r="C309" s="129" t="s">
        <v>804</v>
      </c>
      <c r="D309" s="119">
        <v>4</v>
      </c>
      <c r="E309" s="119">
        <v>4</v>
      </c>
      <c r="F309" s="208">
        <v>0</v>
      </c>
      <c r="G309" s="208">
        <f t="shared" si="183"/>
        <v>0</v>
      </c>
      <c r="H309" s="208">
        <f t="shared" si="184"/>
        <v>0</v>
      </c>
      <c r="I309" s="208">
        <f t="shared" si="185"/>
        <v>0</v>
      </c>
      <c r="J309" s="132"/>
      <c r="K309" s="208">
        <f t="shared" si="186"/>
        <v>0</v>
      </c>
      <c r="L309" s="208">
        <v>0</v>
      </c>
      <c r="M309" s="208">
        <v>0</v>
      </c>
      <c r="N309" s="118"/>
    </row>
    <row r="310" spans="1:14" x14ac:dyDescent="0.25">
      <c r="A310" s="233" t="s">
        <v>1904</v>
      </c>
      <c r="B310" s="129" t="s">
        <v>835</v>
      </c>
      <c r="C310" s="129" t="s">
        <v>804</v>
      </c>
      <c r="D310" s="119">
        <v>2</v>
      </c>
      <c r="E310" s="119">
        <v>2</v>
      </c>
      <c r="F310" s="208">
        <v>0</v>
      </c>
      <c r="G310" s="208">
        <f t="shared" si="183"/>
        <v>0</v>
      </c>
      <c r="H310" s="208">
        <f t="shared" si="184"/>
        <v>0</v>
      </c>
      <c r="I310" s="208">
        <f t="shared" si="185"/>
        <v>0</v>
      </c>
      <c r="J310" s="132"/>
      <c r="K310" s="208">
        <f t="shared" si="186"/>
        <v>0</v>
      </c>
      <c r="L310" s="208">
        <v>0</v>
      </c>
      <c r="M310" s="208">
        <v>0</v>
      </c>
      <c r="N310" s="118"/>
    </row>
    <row r="311" spans="1:14" x14ac:dyDescent="0.25">
      <c r="A311" s="233" t="s">
        <v>1787</v>
      </c>
      <c r="B311" s="129" t="s">
        <v>941</v>
      </c>
      <c r="C311" s="129" t="s">
        <v>804</v>
      </c>
      <c r="D311" s="119">
        <v>1</v>
      </c>
      <c r="E311" s="119">
        <v>1</v>
      </c>
      <c r="F311" s="208">
        <v>0</v>
      </c>
      <c r="G311" s="208">
        <f t="shared" si="183"/>
        <v>0</v>
      </c>
      <c r="H311" s="208">
        <f t="shared" si="184"/>
        <v>0</v>
      </c>
      <c r="I311" s="208">
        <f t="shared" si="185"/>
        <v>0</v>
      </c>
      <c r="J311" s="132"/>
      <c r="K311" s="208">
        <f t="shared" si="186"/>
        <v>0</v>
      </c>
      <c r="L311" s="208">
        <v>0</v>
      </c>
      <c r="M311" s="208">
        <v>0</v>
      </c>
      <c r="N311" s="118"/>
    </row>
    <row r="312" spans="1:14" s="156" customFormat="1" ht="15.75" x14ac:dyDescent="0.25">
      <c r="A312" s="235" t="s">
        <v>1788</v>
      </c>
      <c r="B312" s="126" t="s">
        <v>503</v>
      </c>
      <c r="C312" s="127"/>
      <c r="D312" s="288" t="s">
        <v>893</v>
      </c>
      <c r="E312" s="128"/>
      <c r="F312" s="274"/>
      <c r="G312" s="128"/>
      <c r="H312" s="281"/>
      <c r="I312" s="128"/>
      <c r="J312" s="126"/>
      <c r="K312" s="126"/>
      <c r="L312" s="126"/>
      <c r="M312" s="126"/>
      <c r="N312" s="407"/>
    </row>
    <row r="313" spans="1:14" x14ac:dyDescent="0.25">
      <c r="A313" s="233" t="s">
        <v>1789</v>
      </c>
      <c r="B313" s="129" t="s">
        <v>504</v>
      </c>
      <c r="C313" s="129" t="s">
        <v>802</v>
      </c>
      <c r="D313" s="119">
        <v>1</v>
      </c>
      <c r="E313" s="119">
        <v>1</v>
      </c>
      <c r="F313" s="208">
        <v>0</v>
      </c>
      <c r="G313" s="208">
        <f t="shared" ref="G313:G314" si="187">F313*E313</f>
        <v>0</v>
      </c>
      <c r="H313" s="208">
        <f t="shared" ref="H313:H314" si="188">G313*$H$4</f>
        <v>0</v>
      </c>
      <c r="I313" s="208">
        <f t="shared" ref="I313:I314" si="189">G313+H313</f>
        <v>0</v>
      </c>
      <c r="J313" s="132"/>
      <c r="K313" s="208">
        <f t="shared" ref="K313:K314" si="190">L313+M313</f>
        <v>0</v>
      </c>
      <c r="L313" s="208">
        <v>0</v>
      </c>
      <c r="M313" s="208">
        <v>0</v>
      </c>
      <c r="N313" s="118"/>
    </row>
    <row r="314" spans="1:14" x14ac:dyDescent="0.25">
      <c r="A314" s="233" t="s">
        <v>1790</v>
      </c>
      <c r="B314" s="129" t="s">
        <v>505</v>
      </c>
      <c r="C314" s="129" t="s">
        <v>802</v>
      </c>
      <c r="D314" s="119">
        <v>1</v>
      </c>
      <c r="E314" s="119">
        <v>1</v>
      </c>
      <c r="F314" s="208">
        <v>0</v>
      </c>
      <c r="G314" s="208">
        <f t="shared" si="187"/>
        <v>0</v>
      </c>
      <c r="H314" s="208">
        <f t="shared" si="188"/>
        <v>0</v>
      </c>
      <c r="I314" s="208">
        <f t="shared" si="189"/>
        <v>0</v>
      </c>
      <c r="J314" s="132"/>
      <c r="K314" s="208">
        <f t="shared" si="190"/>
        <v>0</v>
      </c>
      <c r="L314" s="208">
        <v>0</v>
      </c>
      <c r="M314" s="208">
        <v>0</v>
      </c>
      <c r="N314" s="118"/>
    </row>
    <row r="315" spans="1:14" s="156" customFormat="1" ht="15.75" x14ac:dyDescent="0.25">
      <c r="A315" s="235" t="s">
        <v>1791</v>
      </c>
      <c r="B315" s="126" t="s">
        <v>508</v>
      </c>
      <c r="C315" s="131"/>
      <c r="D315" s="288" t="s">
        <v>893</v>
      </c>
      <c r="E315" s="128"/>
      <c r="F315" s="274"/>
      <c r="G315" s="128"/>
      <c r="H315" s="281"/>
      <c r="I315" s="128"/>
      <c r="J315" s="126"/>
      <c r="K315" s="126"/>
      <c r="L315" s="126"/>
      <c r="M315" s="126"/>
      <c r="N315" s="407"/>
    </row>
    <row r="316" spans="1:14" x14ac:dyDescent="0.25">
      <c r="A316" s="233" t="s">
        <v>1792</v>
      </c>
      <c r="B316" s="129" t="s">
        <v>509</v>
      </c>
      <c r="C316" s="129" t="s">
        <v>802</v>
      </c>
      <c r="D316" s="119">
        <v>1</v>
      </c>
      <c r="E316" s="119">
        <v>1</v>
      </c>
      <c r="F316" s="208">
        <v>0</v>
      </c>
      <c r="G316" s="208">
        <f t="shared" ref="G316" si="191">F316*E316</f>
        <v>0</v>
      </c>
      <c r="H316" s="208">
        <f t="shared" ref="H316" si="192">G316*$H$4</f>
        <v>0</v>
      </c>
      <c r="I316" s="208">
        <f t="shared" ref="I316" si="193">G316+H316</f>
        <v>0</v>
      </c>
      <c r="J316" s="132"/>
      <c r="K316" s="208">
        <f t="shared" ref="K316" si="194">L316+M316</f>
        <v>0</v>
      </c>
      <c r="L316" s="208">
        <v>0</v>
      </c>
      <c r="M316" s="208">
        <v>0</v>
      </c>
      <c r="N316" s="118"/>
    </row>
    <row r="317" spans="1:14" s="156" customFormat="1" ht="15.75" x14ac:dyDescent="0.25">
      <c r="A317" s="235" t="s">
        <v>1793</v>
      </c>
      <c r="B317" s="126" t="s">
        <v>512</v>
      </c>
      <c r="C317" s="127"/>
      <c r="D317" s="288" t="s">
        <v>893</v>
      </c>
      <c r="E317" s="128"/>
      <c r="F317" s="274"/>
      <c r="G317" s="128"/>
      <c r="H317" s="281"/>
      <c r="I317" s="128"/>
      <c r="J317" s="126"/>
      <c r="K317" s="126"/>
      <c r="L317" s="126"/>
      <c r="M317" s="126"/>
      <c r="N317" s="407"/>
    </row>
    <row r="318" spans="1:14" x14ac:dyDescent="0.25">
      <c r="A318" s="233" t="s">
        <v>1794</v>
      </c>
      <c r="B318" s="129" t="s">
        <v>513</v>
      </c>
      <c r="C318" s="129" t="s">
        <v>802</v>
      </c>
      <c r="D318" s="119">
        <v>1</v>
      </c>
      <c r="E318" s="119">
        <v>1</v>
      </c>
      <c r="F318" s="208">
        <v>0</v>
      </c>
      <c r="G318" s="208">
        <f t="shared" ref="G318:G319" si="195">F318*E318</f>
        <v>0</v>
      </c>
      <c r="H318" s="208">
        <f t="shared" ref="H318:H319" si="196">G318*$H$4</f>
        <v>0</v>
      </c>
      <c r="I318" s="208">
        <f t="shared" ref="I318:I319" si="197">G318+H318</f>
        <v>0</v>
      </c>
      <c r="J318" s="132"/>
      <c r="K318" s="208">
        <f t="shared" ref="K318:K319" si="198">L318+M318</f>
        <v>0</v>
      </c>
      <c r="L318" s="208">
        <v>0</v>
      </c>
      <c r="M318" s="208">
        <v>0</v>
      </c>
      <c r="N318" s="118"/>
    </row>
    <row r="319" spans="1:14" x14ac:dyDescent="0.25">
      <c r="A319" s="233" t="s">
        <v>1795</v>
      </c>
      <c r="B319" s="129" t="s">
        <v>514</v>
      </c>
      <c r="C319" s="129" t="s">
        <v>802</v>
      </c>
      <c r="D319" s="119">
        <v>1</v>
      </c>
      <c r="E319" s="119">
        <v>1</v>
      </c>
      <c r="F319" s="208">
        <v>0</v>
      </c>
      <c r="G319" s="208">
        <f t="shared" si="195"/>
        <v>0</v>
      </c>
      <c r="H319" s="208">
        <f t="shared" si="196"/>
        <v>0</v>
      </c>
      <c r="I319" s="208">
        <f t="shared" si="197"/>
        <v>0</v>
      </c>
      <c r="J319" s="132"/>
      <c r="K319" s="208">
        <f t="shared" si="198"/>
        <v>0</v>
      </c>
      <c r="L319" s="208">
        <v>0</v>
      </c>
      <c r="M319" s="208">
        <v>0</v>
      </c>
      <c r="N319" s="118"/>
    </row>
    <row r="320" spans="1:14" s="156" customFormat="1" ht="15.75" x14ac:dyDescent="0.25">
      <c r="A320" s="235" t="s">
        <v>1905</v>
      </c>
      <c r="B320" s="126" t="s">
        <v>520</v>
      </c>
      <c r="C320" s="127"/>
      <c r="D320" s="288" t="s">
        <v>893</v>
      </c>
      <c r="E320" s="128"/>
      <c r="F320" s="274"/>
      <c r="G320" s="128"/>
      <c r="H320" s="281"/>
      <c r="I320" s="128"/>
      <c r="J320" s="126"/>
      <c r="K320" s="126"/>
      <c r="L320" s="126"/>
      <c r="M320" s="126"/>
      <c r="N320" s="407"/>
    </row>
    <row r="321" spans="1:14" x14ac:dyDescent="0.25">
      <c r="A321" s="233" t="s">
        <v>1906</v>
      </c>
      <c r="B321" s="118" t="s">
        <v>814</v>
      </c>
      <c r="C321" s="129" t="s">
        <v>813</v>
      </c>
      <c r="D321" s="119">
        <v>3</v>
      </c>
      <c r="E321" s="119">
        <v>3</v>
      </c>
      <c r="F321" s="208">
        <v>0</v>
      </c>
      <c r="G321" s="208">
        <f t="shared" ref="G321:G323" si="199">F321*E321</f>
        <v>0</v>
      </c>
      <c r="H321" s="208">
        <f t="shared" ref="H321:H323" si="200">G321*$H$4</f>
        <v>0</v>
      </c>
      <c r="I321" s="208">
        <f t="shared" ref="I321:I323" si="201">G321+H321</f>
        <v>0</v>
      </c>
      <c r="J321" s="132"/>
      <c r="K321" s="208">
        <f t="shared" ref="K321:K323" si="202">L321+M321</f>
        <v>0</v>
      </c>
      <c r="L321" s="208">
        <v>0</v>
      </c>
      <c r="M321" s="208">
        <v>0</v>
      </c>
      <c r="N321" s="118"/>
    </row>
    <row r="322" spans="1:14" x14ac:dyDescent="0.25">
      <c r="A322" s="233" t="s">
        <v>1907</v>
      </c>
      <c r="B322" s="118" t="s">
        <v>904</v>
      </c>
      <c r="C322" s="129" t="s">
        <v>813</v>
      </c>
      <c r="D322" s="119">
        <v>2</v>
      </c>
      <c r="E322" s="119">
        <v>2</v>
      </c>
      <c r="F322" s="208">
        <v>0</v>
      </c>
      <c r="G322" s="208">
        <f t="shared" si="199"/>
        <v>0</v>
      </c>
      <c r="H322" s="208">
        <f t="shared" si="200"/>
        <v>0</v>
      </c>
      <c r="I322" s="208">
        <f t="shared" si="201"/>
        <v>0</v>
      </c>
      <c r="J322" s="132"/>
      <c r="K322" s="208">
        <f t="shared" si="202"/>
        <v>0</v>
      </c>
      <c r="L322" s="208">
        <v>0</v>
      </c>
      <c r="M322" s="208">
        <v>0</v>
      </c>
      <c r="N322" s="118"/>
    </row>
    <row r="323" spans="1:14" x14ac:dyDescent="0.25">
      <c r="A323" s="233" t="s">
        <v>1908</v>
      </c>
      <c r="B323" s="118" t="s">
        <v>775</v>
      </c>
      <c r="C323" s="129" t="s">
        <v>815</v>
      </c>
      <c r="D323" s="119">
        <v>2</v>
      </c>
      <c r="E323" s="119">
        <v>2</v>
      </c>
      <c r="F323" s="208">
        <v>0</v>
      </c>
      <c r="G323" s="208">
        <f t="shared" si="199"/>
        <v>0</v>
      </c>
      <c r="H323" s="208">
        <f t="shared" si="200"/>
        <v>0</v>
      </c>
      <c r="I323" s="208">
        <f t="shared" si="201"/>
        <v>0</v>
      </c>
      <c r="J323" s="132"/>
      <c r="K323" s="208">
        <f t="shared" si="202"/>
        <v>0</v>
      </c>
      <c r="L323" s="208">
        <v>0</v>
      </c>
      <c r="M323" s="208">
        <v>0</v>
      </c>
      <c r="N323" s="118"/>
    </row>
    <row r="324" spans="1:14" s="179" customFormat="1" ht="18.75" x14ac:dyDescent="0.25">
      <c r="A324" s="239" t="s">
        <v>1796</v>
      </c>
      <c r="B324" s="240" t="str">
        <f>'# Batch Composition'!B9</f>
        <v>GAR-T HC-LOS Relay</v>
      </c>
      <c r="C324" s="237" t="s">
        <v>820</v>
      </c>
      <c r="D324" s="238">
        <v>2</v>
      </c>
      <c r="E324" s="124"/>
      <c r="F324" s="273"/>
      <c r="G324" s="124"/>
      <c r="H324" s="280"/>
      <c r="I324" s="124"/>
      <c r="J324" s="125"/>
      <c r="K324" s="125"/>
      <c r="L324" s="125"/>
      <c r="M324" s="125"/>
      <c r="N324" s="408"/>
    </row>
    <row r="325" spans="1:14" s="156" customFormat="1" ht="15.75" x14ac:dyDescent="0.25">
      <c r="A325" s="235" t="s">
        <v>1797</v>
      </c>
      <c r="B325" s="126" t="s">
        <v>938</v>
      </c>
      <c r="C325" s="127"/>
      <c r="D325" s="288" t="s">
        <v>893</v>
      </c>
      <c r="E325" s="128"/>
      <c r="F325" s="274"/>
      <c r="G325" s="128"/>
      <c r="H325" s="281"/>
      <c r="I325" s="128"/>
      <c r="J325" s="126"/>
      <c r="K325" s="126"/>
      <c r="L325" s="126"/>
      <c r="M325" s="126"/>
      <c r="N325" s="407"/>
    </row>
    <row r="326" spans="1:14" x14ac:dyDescent="0.25">
      <c r="A326" s="233" t="s">
        <v>1798</v>
      </c>
      <c r="B326" s="118" t="s">
        <v>522</v>
      </c>
      <c r="C326" s="118" t="s">
        <v>935</v>
      </c>
      <c r="D326" s="119">
        <v>1</v>
      </c>
      <c r="E326" s="119">
        <v>2</v>
      </c>
      <c r="F326" s="208">
        <v>0</v>
      </c>
      <c r="G326" s="208">
        <f t="shared" ref="G326:G342" si="203">F326*E326</f>
        <v>0</v>
      </c>
      <c r="H326" s="208">
        <f t="shared" ref="H326:H342" si="204">G326*$H$4</f>
        <v>0</v>
      </c>
      <c r="I326" s="208">
        <f t="shared" ref="I326:I342" si="205">G326+H326</f>
        <v>0</v>
      </c>
      <c r="J326" s="132"/>
      <c r="K326" s="208">
        <f t="shared" ref="K326:K342" si="206">L326+M326</f>
        <v>0</v>
      </c>
      <c r="L326" s="208">
        <v>0</v>
      </c>
      <c r="M326" s="208">
        <v>0</v>
      </c>
      <c r="N326" s="118"/>
    </row>
    <row r="327" spans="1:14" x14ac:dyDescent="0.25">
      <c r="A327" s="233" t="s">
        <v>1799</v>
      </c>
      <c r="B327" s="157" t="s">
        <v>933</v>
      </c>
      <c r="C327" s="118" t="s">
        <v>936</v>
      </c>
      <c r="D327" s="119">
        <v>1</v>
      </c>
      <c r="E327" s="119">
        <v>2</v>
      </c>
      <c r="F327" s="208">
        <v>0</v>
      </c>
      <c r="G327" s="208">
        <f t="shared" si="203"/>
        <v>0</v>
      </c>
      <c r="H327" s="208">
        <f t="shared" si="204"/>
        <v>0</v>
      </c>
      <c r="I327" s="208">
        <f t="shared" si="205"/>
        <v>0</v>
      </c>
      <c r="J327" s="132"/>
      <c r="K327" s="208">
        <f t="shared" si="206"/>
        <v>0</v>
      </c>
      <c r="L327" s="208">
        <v>0</v>
      </c>
      <c r="M327" s="208">
        <v>0</v>
      </c>
      <c r="N327" s="118"/>
    </row>
    <row r="328" spans="1:14" x14ac:dyDescent="0.25">
      <c r="A328" s="233" t="s">
        <v>1800</v>
      </c>
      <c r="B328" s="118" t="s">
        <v>754</v>
      </c>
      <c r="C328" s="118" t="s">
        <v>936</v>
      </c>
      <c r="D328" s="119">
        <v>1</v>
      </c>
      <c r="E328" s="119">
        <v>2</v>
      </c>
      <c r="F328" s="208">
        <v>0</v>
      </c>
      <c r="G328" s="208">
        <f t="shared" si="203"/>
        <v>0</v>
      </c>
      <c r="H328" s="208">
        <f t="shared" si="204"/>
        <v>0</v>
      </c>
      <c r="I328" s="208">
        <f t="shared" si="205"/>
        <v>0</v>
      </c>
      <c r="J328" s="132"/>
      <c r="K328" s="208">
        <f t="shared" si="206"/>
        <v>0</v>
      </c>
      <c r="L328" s="208">
        <v>0</v>
      </c>
      <c r="M328" s="208">
        <v>0</v>
      </c>
      <c r="N328" s="118"/>
    </row>
    <row r="329" spans="1:14" x14ac:dyDescent="0.25">
      <c r="A329" s="233" t="s">
        <v>1801</v>
      </c>
      <c r="B329" s="118" t="s">
        <v>758</v>
      </c>
      <c r="C329" s="118" t="s">
        <v>936</v>
      </c>
      <c r="D329" s="119">
        <v>1</v>
      </c>
      <c r="E329" s="119">
        <v>2</v>
      </c>
      <c r="F329" s="208">
        <v>0</v>
      </c>
      <c r="G329" s="208">
        <f t="shared" si="203"/>
        <v>0</v>
      </c>
      <c r="H329" s="208">
        <f t="shared" si="204"/>
        <v>0</v>
      </c>
      <c r="I329" s="208">
        <f t="shared" si="205"/>
        <v>0</v>
      </c>
      <c r="J329" s="132"/>
      <c r="K329" s="208">
        <f t="shared" si="206"/>
        <v>0</v>
      </c>
      <c r="L329" s="208">
        <v>0</v>
      </c>
      <c r="M329" s="208">
        <v>0</v>
      </c>
      <c r="N329" s="118"/>
    </row>
    <row r="330" spans="1:14" x14ac:dyDescent="0.25">
      <c r="A330" s="233" t="s">
        <v>1802</v>
      </c>
      <c r="B330" s="118" t="s">
        <v>759</v>
      </c>
      <c r="C330" s="118" t="s">
        <v>936</v>
      </c>
      <c r="D330" s="119">
        <v>1</v>
      </c>
      <c r="E330" s="119">
        <v>2</v>
      </c>
      <c r="F330" s="208">
        <v>0</v>
      </c>
      <c r="G330" s="208">
        <f t="shared" si="203"/>
        <v>0</v>
      </c>
      <c r="H330" s="208">
        <f t="shared" si="204"/>
        <v>0</v>
      </c>
      <c r="I330" s="208">
        <f t="shared" si="205"/>
        <v>0</v>
      </c>
      <c r="J330" s="132"/>
      <c r="K330" s="208">
        <f t="shared" si="206"/>
        <v>0</v>
      </c>
      <c r="L330" s="208">
        <v>0</v>
      </c>
      <c r="M330" s="208">
        <v>0</v>
      </c>
      <c r="N330" s="118"/>
    </row>
    <row r="331" spans="1:14" x14ac:dyDescent="0.25">
      <c r="A331" s="233" t="s">
        <v>1803</v>
      </c>
      <c r="B331" s="118" t="s">
        <v>818</v>
      </c>
      <c r="C331" s="118" t="s">
        <v>936</v>
      </c>
      <c r="D331" s="119">
        <v>1</v>
      </c>
      <c r="E331" s="119">
        <v>2</v>
      </c>
      <c r="F331" s="208">
        <v>0</v>
      </c>
      <c r="G331" s="208">
        <f t="shared" si="203"/>
        <v>0</v>
      </c>
      <c r="H331" s="208">
        <f t="shared" si="204"/>
        <v>0</v>
      </c>
      <c r="I331" s="208">
        <f t="shared" si="205"/>
        <v>0</v>
      </c>
      <c r="J331" s="132"/>
      <c r="K331" s="208">
        <f t="shared" si="206"/>
        <v>0</v>
      </c>
      <c r="L331" s="208">
        <v>0</v>
      </c>
      <c r="M331" s="208">
        <v>0</v>
      </c>
      <c r="N331" s="118"/>
    </row>
    <row r="332" spans="1:14" x14ac:dyDescent="0.25">
      <c r="A332" s="233" t="s">
        <v>1804</v>
      </c>
      <c r="B332" s="118" t="s">
        <v>760</v>
      </c>
      <c r="C332" s="118" t="s">
        <v>936</v>
      </c>
      <c r="D332" s="119">
        <v>1</v>
      </c>
      <c r="E332" s="119">
        <v>2</v>
      </c>
      <c r="F332" s="208">
        <v>0</v>
      </c>
      <c r="G332" s="208">
        <f t="shared" si="203"/>
        <v>0</v>
      </c>
      <c r="H332" s="208">
        <f t="shared" si="204"/>
        <v>0</v>
      </c>
      <c r="I332" s="208">
        <f t="shared" si="205"/>
        <v>0</v>
      </c>
      <c r="J332" s="132"/>
      <c r="K332" s="208">
        <f t="shared" si="206"/>
        <v>0</v>
      </c>
      <c r="L332" s="208">
        <v>0</v>
      </c>
      <c r="M332" s="208">
        <v>0</v>
      </c>
      <c r="N332" s="118"/>
    </row>
    <row r="333" spans="1:14" x14ac:dyDescent="0.25">
      <c r="A333" s="233" t="s">
        <v>1805</v>
      </c>
      <c r="B333" s="118" t="s">
        <v>753</v>
      </c>
      <c r="C333" s="118" t="s">
        <v>936</v>
      </c>
      <c r="D333" s="119">
        <v>1</v>
      </c>
      <c r="E333" s="119">
        <v>2</v>
      </c>
      <c r="F333" s="208">
        <v>0</v>
      </c>
      <c r="G333" s="208">
        <f t="shared" si="203"/>
        <v>0</v>
      </c>
      <c r="H333" s="208">
        <f t="shared" si="204"/>
        <v>0</v>
      </c>
      <c r="I333" s="208">
        <f t="shared" si="205"/>
        <v>0</v>
      </c>
      <c r="J333" s="132"/>
      <c r="K333" s="208">
        <f t="shared" si="206"/>
        <v>0</v>
      </c>
      <c r="L333" s="208">
        <v>0</v>
      </c>
      <c r="M333" s="208">
        <v>0</v>
      </c>
      <c r="N333" s="118"/>
    </row>
    <row r="334" spans="1:14" x14ac:dyDescent="0.25">
      <c r="A334" s="233" t="s">
        <v>1806</v>
      </c>
      <c r="B334" s="118" t="s">
        <v>934</v>
      </c>
      <c r="C334" s="118" t="s">
        <v>936</v>
      </c>
      <c r="D334" s="119">
        <v>1</v>
      </c>
      <c r="E334" s="119">
        <v>2</v>
      </c>
      <c r="F334" s="208">
        <v>0</v>
      </c>
      <c r="G334" s="208">
        <f t="shared" si="203"/>
        <v>0</v>
      </c>
      <c r="H334" s="208">
        <f t="shared" si="204"/>
        <v>0</v>
      </c>
      <c r="I334" s="208">
        <f t="shared" si="205"/>
        <v>0</v>
      </c>
      <c r="J334" s="132"/>
      <c r="K334" s="208">
        <f t="shared" si="206"/>
        <v>0</v>
      </c>
      <c r="L334" s="208">
        <v>0</v>
      </c>
      <c r="M334" s="208">
        <v>0</v>
      </c>
      <c r="N334" s="118"/>
    </row>
    <row r="335" spans="1:14" x14ac:dyDescent="0.25">
      <c r="A335" s="233" t="s">
        <v>1807</v>
      </c>
      <c r="B335" s="118" t="s">
        <v>761</v>
      </c>
      <c r="C335" s="118" t="s">
        <v>936</v>
      </c>
      <c r="D335" s="119">
        <v>1</v>
      </c>
      <c r="E335" s="119">
        <v>2</v>
      </c>
      <c r="F335" s="208">
        <v>0</v>
      </c>
      <c r="G335" s="208">
        <f t="shared" si="203"/>
        <v>0</v>
      </c>
      <c r="H335" s="208">
        <f t="shared" si="204"/>
        <v>0</v>
      </c>
      <c r="I335" s="208">
        <f t="shared" si="205"/>
        <v>0</v>
      </c>
      <c r="J335" s="132"/>
      <c r="K335" s="208">
        <f t="shared" si="206"/>
        <v>0</v>
      </c>
      <c r="L335" s="208">
        <v>0</v>
      </c>
      <c r="M335" s="208">
        <v>0</v>
      </c>
      <c r="N335" s="118"/>
    </row>
    <row r="336" spans="1:14" x14ac:dyDescent="0.25">
      <c r="A336" s="233" t="s">
        <v>1808</v>
      </c>
      <c r="B336" s="118" t="s">
        <v>937</v>
      </c>
      <c r="C336" s="118" t="s">
        <v>936</v>
      </c>
      <c r="D336" s="119">
        <v>1</v>
      </c>
      <c r="E336" s="119">
        <v>2</v>
      </c>
      <c r="F336" s="208">
        <v>0</v>
      </c>
      <c r="G336" s="208">
        <f t="shared" si="203"/>
        <v>0</v>
      </c>
      <c r="H336" s="208">
        <f t="shared" si="204"/>
        <v>0</v>
      </c>
      <c r="I336" s="208">
        <f t="shared" si="205"/>
        <v>0</v>
      </c>
      <c r="J336" s="132"/>
      <c r="K336" s="208">
        <f t="shared" si="206"/>
        <v>0</v>
      </c>
      <c r="L336" s="208">
        <v>0</v>
      </c>
      <c r="M336" s="208">
        <v>0</v>
      </c>
      <c r="N336" s="118"/>
    </row>
    <row r="337" spans="1:14" x14ac:dyDescent="0.25">
      <c r="A337" s="233" t="s">
        <v>1809</v>
      </c>
      <c r="B337" s="118" t="s">
        <v>914</v>
      </c>
      <c r="C337" s="118" t="s">
        <v>936</v>
      </c>
      <c r="D337" s="119">
        <v>1</v>
      </c>
      <c r="E337" s="119">
        <v>2</v>
      </c>
      <c r="F337" s="208">
        <v>0</v>
      </c>
      <c r="G337" s="208">
        <f t="shared" si="203"/>
        <v>0</v>
      </c>
      <c r="H337" s="208">
        <f t="shared" si="204"/>
        <v>0</v>
      </c>
      <c r="I337" s="208">
        <f t="shared" si="205"/>
        <v>0</v>
      </c>
      <c r="J337" s="132"/>
      <c r="K337" s="208">
        <f t="shared" si="206"/>
        <v>0</v>
      </c>
      <c r="L337" s="208">
        <v>0</v>
      </c>
      <c r="M337" s="208">
        <v>0</v>
      </c>
      <c r="N337" s="118"/>
    </row>
    <row r="338" spans="1:14" x14ac:dyDescent="0.25">
      <c r="A338" s="233" t="s">
        <v>1810</v>
      </c>
      <c r="B338" s="118" t="s">
        <v>916</v>
      </c>
      <c r="C338" s="118" t="s">
        <v>936</v>
      </c>
      <c r="D338" s="119">
        <v>1</v>
      </c>
      <c r="E338" s="119">
        <v>2</v>
      </c>
      <c r="F338" s="208">
        <v>0</v>
      </c>
      <c r="G338" s="208">
        <f t="shared" si="203"/>
        <v>0</v>
      </c>
      <c r="H338" s="208">
        <f t="shared" si="204"/>
        <v>0</v>
      </c>
      <c r="I338" s="208">
        <f t="shared" si="205"/>
        <v>0</v>
      </c>
      <c r="J338" s="132"/>
      <c r="K338" s="208">
        <f t="shared" si="206"/>
        <v>0</v>
      </c>
      <c r="L338" s="208">
        <v>0</v>
      </c>
      <c r="M338" s="208">
        <v>0</v>
      </c>
      <c r="N338" s="118"/>
    </row>
    <row r="339" spans="1:14" x14ac:dyDescent="0.25">
      <c r="A339" s="233" t="s">
        <v>1811</v>
      </c>
      <c r="B339" s="118" t="s">
        <v>915</v>
      </c>
      <c r="C339" s="118" t="s">
        <v>936</v>
      </c>
      <c r="D339" s="119">
        <v>1</v>
      </c>
      <c r="E339" s="119">
        <v>2</v>
      </c>
      <c r="F339" s="208">
        <v>0</v>
      </c>
      <c r="G339" s="208">
        <f t="shared" si="203"/>
        <v>0</v>
      </c>
      <c r="H339" s="208">
        <f t="shared" si="204"/>
        <v>0</v>
      </c>
      <c r="I339" s="208">
        <f t="shared" si="205"/>
        <v>0</v>
      </c>
      <c r="J339" s="132"/>
      <c r="K339" s="208">
        <f t="shared" si="206"/>
        <v>0</v>
      </c>
      <c r="L339" s="208">
        <v>0</v>
      </c>
      <c r="M339" s="208">
        <v>0</v>
      </c>
      <c r="N339" s="118"/>
    </row>
    <row r="340" spans="1:14" s="229" customFormat="1" x14ac:dyDescent="0.25">
      <c r="A340" s="233" t="s">
        <v>1812</v>
      </c>
      <c r="B340" s="118" t="s">
        <v>917</v>
      </c>
      <c r="C340" s="118" t="s">
        <v>811</v>
      </c>
      <c r="D340" s="119">
        <v>1</v>
      </c>
      <c r="E340" s="119">
        <v>2</v>
      </c>
      <c r="F340" s="208">
        <v>0</v>
      </c>
      <c r="G340" s="208">
        <f t="shared" si="203"/>
        <v>0</v>
      </c>
      <c r="H340" s="208">
        <f t="shared" si="204"/>
        <v>0</v>
      </c>
      <c r="I340" s="208">
        <f t="shared" si="205"/>
        <v>0</v>
      </c>
      <c r="J340" s="132"/>
      <c r="K340" s="208">
        <f t="shared" si="206"/>
        <v>0</v>
      </c>
      <c r="L340" s="208">
        <v>0</v>
      </c>
      <c r="M340" s="208">
        <v>0</v>
      </c>
      <c r="N340" s="118"/>
    </row>
    <row r="341" spans="1:14" x14ac:dyDescent="0.25">
      <c r="A341" s="233" t="s">
        <v>1813</v>
      </c>
      <c r="B341" s="118" t="s">
        <v>764</v>
      </c>
      <c r="C341" s="118" t="s">
        <v>936</v>
      </c>
      <c r="D341" s="119">
        <v>1</v>
      </c>
      <c r="E341" s="119">
        <v>2</v>
      </c>
      <c r="F341" s="208">
        <v>0</v>
      </c>
      <c r="G341" s="208">
        <f t="shared" si="203"/>
        <v>0</v>
      </c>
      <c r="H341" s="208">
        <f t="shared" si="204"/>
        <v>0</v>
      </c>
      <c r="I341" s="208">
        <f t="shared" si="205"/>
        <v>0</v>
      </c>
      <c r="J341" s="132"/>
      <c r="K341" s="208">
        <f t="shared" si="206"/>
        <v>0</v>
      </c>
      <c r="L341" s="208">
        <v>0</v>
      </c>
      <c r="M341" s="208">
        <v>0</v>
      </c>
      <c r="N341" s="118"/>
    </row>
    <row r="342" spans="1:14" s="229" customFormat="1" x14ac:dyDescent="0.25">
      <c r="A342" s="233" t="s">
        <v>1814</v>
      </c>
      <c r="B342" s="118" t="s">
        <v>913</v>
      </c>
      <c r="C342" s="118" t="s">
        <v>811</v>
      </c>
      <c r="D342" s="119">
        <v>1</v>
      </c>
      <c r="E342" s="119">
        <v>2</v>
      </c>
      <c r="F342" s="208">
        <v>0</v>
      </c>
      <c r="G342" s="208">
        <f t="shared" si="203"/>
        <v>0</v>
      </c>
      <c r="H342" s="208">
        <f t="shared" si="204"/>
        <v>0</v>
      </c>
      <c r="I342" s="208">
        <f t="shared" si="205"/>
        <v>0</v>
      </c>
      <c r="J342" s="132"/>
      <c r="K342" s="208">
        <f t="shared" si="206"/>
        <v>0</v>
      </c>
      <c r="L342" s="208">
        <v>0</v>
      </c>
      <c r="M342" s="208">
        <v>0</v>
      </c>
      <c r="N342" s="118"/>
    </row>
    <row r="343" spans="1:14" s="156" customFormat="1" ht="15.75" x14ac:dyDescent="0.25">
      <c r="A343" s="235" t="s">
        <v>1815</v>
      </c>
      <c r="B343" s="126" t="s">
        <v>939</v>
      </c>
      <c r="C343" s="127"/>
      <c r="D343" s="288" t="s">
        <v>893</v>
      </c>
      <c r="E343" s="128"/>
      <c r="F343" s="274"/>
      <c r="G343" s="128"/>
      <c r="H343" s="281"/>
      <c r="I343" s="128"/>
      <c r="J343" s="126"/>
      <c r="K343" s="126"/>
      <c r="L343" s="126"/>
      <c r="M343" s="126"/>
      <c r="N343" s="407"/>
    </row>
    <row r="344" spans="1:14" x14ac:dyDescent="0.25">
      <c r="A344" s="233" t="s">
        <v>1816</v>
      </c>
      <c r="B344" s="118" t="s">
        <v>522</v>
      </c>
      <c r="C344" s="118" t="s">
        <v>935</v>
      </c>
      <c r="D344" s="119">
        <v>1</v>
      </c>
      <c r="E344" s="119">
        <v>1</v>
      </c>
      <c r="F344" s="208">
        <v>0</v>
      </c>
      <c r="G344" s="208">
        <f t="shared" ref="G344:G360" si="207">F344*E344</f>
        <v>0</v>
      </c>
      <c r="H344" s="208">
        <f t="shared" ref="H344:H360" si="208">G344*$H$4</f>
        <v>0</v>
      </c>
      <c r="I344" s="208">
        <f t="shared" ref="I344:I360" si="209">G344+H344</f>
        <v>0</v>
      </c>
      <c r="J344" s="132"/>
      <c r="K344" s="208">
        <f t="shared" ref="K344:K360" si="210">L344+M344</f>
        <v>0</v>
      </c>
      <c r="L344" s="208">
        <v>0</v>
      </c>
      <c r="M344" s="208">
        <v>0</v>
      </c>
      <c r="N344" s="118"/>
    </row>
    <row r="345" spans="1:14" x14ac:dyDescent="0.25">
      <c r="A345" s="233" t="s">
        <v>1817</v>
      </c>
      <c r="B345" s="157" t="s">
        <v>933</v>
      </c>
      <c r="C345" s="118" t="s">
        <v>936</v>
      </c>
      <c r="D345" s="119">
        <v>1</v>
      </c>
      <c r="E345" s="119">
        <v>1</v>
      </c>
      <c r="F345" s="208">
        <v>0</v>
      </c>
      <c r="G345" s="208">
        <f t="shared" si="207"/>
        <v>0</v>
      </c>
      <c r="H345" s="208">
        <f t="shared" si="208"/>
        <v>0</v>
      </c>
      <c r="I345" s="208">
        <f t="shared" si="209"/>
        <v>0</v>
      </c>
      <c r="J345" s="132"/>
      <c r="K345" s="208">
        <f t="shared" si="210"/>
        <v>0</v>
      </c>
      <c r="L345" s="208">
        <v>0</v>
      </c>
      <c r="M345" s="208">
        <v>0</v>
      </c>
      <c r="N345" s="118"/>
    </row>
    <row r="346" spans="1:14" x14ac:dyDescent="0.25">
      <c r="A346" s="233" t="s">
        <v>1818</v>
      </c>
      <c r="B346" s="118" t="s">
        <v>754</v>
      </c>
      <c r="C346" s="118" t="s">
        <v>936</v>
      </c>
      <c r="D346" s="119">
        <v>1</v>
      </c>
      <c r="E346" s="119">
        <v>1</v>
      </c>
      <c r="F346" s="208">
        <v>0</v>
      </c>
      <c r="G346" s="208">
        <f t="shared" si="207"/>
        <v>0</v>
      </c>
      <c r="H346" s="208">
        <f t="shared" si="208"/>
        <v>0</v>
      </c>
      <c r="I346" s="208">
        <f t="shared" si="209"/>
        <v>0</v>
      </c>
      <c r="J346" s="132"/>
      <c r="K346" s="208">
        <f t="shared" si="210"/>
        <v>0</v>
      </c>
      <c r="L346" s="208">
        <v>0</v>
      </c>
      <c r="M346" s="208">
        <v>0</v>
      </c>
      <c r="N346" s="118"/>
    </row>
    <row r="347" spans="1:14" x14ac:dyDescent="0.25">
      <c r="A347" s="233" t="s">
        <v>1819</v>
      </c>
      <c r="B347" s="118" t="s">
        <v>758</v>
      </c>
      <c r="C347" s="118" t="s">
        <v>936</v>
      </c>
      <c r="D347" s="119">
        <v>1</v>
      </c>
      <c r="E347" s="119">
        <v>1</v>
      </c>
      <c r="F347" s="208">
        <v>0</v>
      </c>
      <c r="G347" s="208">
        <f t="shared" si="207"/>
        <v>0</v>
      </c>
      <c r="H347" s="208">
        <f t="shared" si="208"/>
        <v>0</v>
      </c>
      <c r="I347" s="208">
        <f t="shared" si="209"/>
        <v>0</v>
      </c>
      <c r="J347" s="132"/>
      <c r="K347" s="208">
        <f t="shared" si="210"/>
        <v>0</v>
      </c>
      <c r="L347" s="208">
        <v>0</v>
      </c>
      <c r="M347" s="208">
        <v>0</v>
      </c>
      <c r="N347" s="118"/>
    </row>
    <row r="348" spans="1:14" x14ac:dyDescent="0.25">
      <c r="A348" s="233" t="s">
        <v>1820</v>
      </c>
      <c r="B348" s="118" t="s">
        <v>759</v>
      </c>
      <c r="C348" s="118" t="s">
        <v>936</v>
      </c>
      <c r="D348" s="119">
        <v>1</v>
      </c>
      <c r="E348" s="119">
        <v>1</v>
      </c>
      <c r="F348" s="208">
        <v>0</v>
      </c>
      <c r="G348" s="208">
        <f t="shared" si="207"/>
        <v>0</v>
      </c>
      <c r="H348" s="208">
        <f t="shared" si="208"/>
        <v>0</v>
      </c>
      <c r="I348" s="208">
        <f t="shared" si="209"/>
        <v>0</v>
      </c>
      <c r="J348" s="132"/>
      <c r="K348" s="208">
        <f t="shared" si="210"/>
        <v>0</v>
      </c>
      <c r="L348" s="208">
        <v>0</v>
      </c>
      <c r="M348" s="208">
        <v>0</v>
      </c>
      <c r="N348" s="118"/>
    </row>
    <row r="349" spans="1:14" x14ac:dyDescent="0.25">
      <c r="A349" s="233" t="s">
        <v>1821</v>
      </c>
      <c r="B349" s="118" t="s">
        <v>818</v>
      </c>
      <c r="C349" s="118" t="s">
        <v>936</v>
      </c>
      <c r="D349" s="119">
        <v>1</v>
      </c>
      <c r="E349" s="119">
        <v>1</v>
      </c>
      <c r="F349" s="208">
        <v>0</v>
      </c>
      <c r="G349" s="208">
        <f t="shared" si="207"/>
        <v>0</v>
      </c>
      <c r="H349" s="208">
        <f t="shared" si="208"/>
        <v>0</v>
      </c>
      <c r="I349" s="208">
        <f t="shared" si="209"/>
        <v>0</v>
      </c>
      <c r="J349" s="132"/>
      <c r="K349" s="208">
        <f t="shared" si="210"/>
        <v>0</v>
      </c>
      <c r="L349" s="208">
        <v>0</v>
      </c>
      <c r="M349" s="208">
        <v>0</v>
      </c>
      <c r="N349" s="118"/>
    </row>
    <row r="350" spans="1:14" x14ac:dyDescent="0.25">
      <c r="A350" s="233" t="s">
        <v>1822</v>
      </c>
      <c r="B350" s="118" t="s">
        <v>760</v>
      </c>
      <c r="C350" s="118" t="s">
        <v>936</v>
      </c>
      <c r="D350" s="119">
        <v>1</v>
      </c>
      <c r="E350" s="119">
        <v>1</v>
      </c>
      <c r="F350" s="208">
        <v>0</v>
      </c>
      <c r="G350" s="208">
        <f t="shared" si="207"/>
        <v>0</v>
      </c>
      <c r="H350" s="208">
        <f t="shared" si="208"/>
        <v>0</v>
      </c>
      <c r="I350" s="208">
        <f t="shared" si="209"/>
        <v>0</v>
      </c>
      <c r="J350" s="132"/>
      <c r="K350" s="208">
        <f t="shared" si="210"/>
        <v>0</v>
      </c>
      <c r="L350" s="208">
        <v>0</v>
      </c>
      <c r="M350" s="208">
        <v>0</v>
      </c>
      <c r="N350" s="118"/>
    </row>
    <row r="351" spans="1:14" x14ac:dyDescent="0.25">
      <c r="A351" s="233" t="s">
        <v>1823</v>
      </c>
      <c r="B351" s="118" t="s">
        <v>753</v>
      </c>
      <c r="C351" s="118" t="s">
        <v>936</v>
      </c>
      <c r="D351" s="119">
        <v>1</v>
      </c>
      <c r="E351" s="119">
        <v>1</v>
      </c>
      <c r="F351" s="208">
        <v>0</v>
      </c>
      <c r="G351" s="208">
        <f t="shared" si="207"/>
        <v>0</v>
      </c>
      <c r="H351" s="208">
        <f t="shared" si="208"/>
        <v>0</v>
      </c>
      <c r="I351" s="208">
        <f t="shared" si="209"/>
        <v>0</v>
      </c>
      <c r="J351" s="132"/>
      <c r="K351" s="208">
        <f t="shared" si="210"/>
        <v>0</v>
      </c>
      <c r="L351" s="208">
        <v>0</v>
      </c>
      <c r="M351" s="208">
        <v>0</v>
      </c>
      <c r="N351" s="118"/>
    </row>
    <row r="352" spans="1:14" x14ac:dyDescent="0.25">
      <c r="A352" s="233" t="s">
        <v>1824</v>
      </c>
      <c r="B352" s="118" t="s">
        <v>934</v>
      </c>
      <c r="C352" s="118" t="s">
        <v>936</v>
      </c>
      <c r="D352" s="119">
        <v>1</v>
      </c>
      <c r="E352" s="119">
        <v>1</v>
      </c>
      <c r="F352" s="208">
        <v>0</v>
      </c>
      <c r="G352" s="208">
        <f t="shared" si="207"/>
        <v>0</v>
      </c>
      <c r="H352" s="208">
        <f t="shared" si="208"/>
        <v>0</v>
      </c>
      <c r="I352" s="208">
        <f t="shared" si="209"/>
        <v>0</v>
      </c>
      <c r="J352" s="132"/>
      <c r="K352" s="208">
        <f t="shared" si="210"/>
        <v>0</v>
      </c>
      <c r="L352" s="208">
        <v>0</v>
      </c>
      <c r="M352" s="208">
        <v>0</v>
      </c>
      <c r="N352" s="118"/>
    </row>
    <row r="353" spans="1:14" x14ac:dyDescent="0.25">
      <c r="A353" s="233" t="s">
        <v>1825</v>
      </c>
      <c r="B353" s="118" t="s">
        <v>761</v>
      </c>
      <c r="C353" s="118" t="s">
        <v>936</v>
      </c>
      <c r="D353" s="119">
        <v>1</v>
      </c>
      <c r="E353" s="119">
        <v>1</v>
      </c>
      <c r="F353" s="208">
        <v>0</v>
      </c>
      <c r="G353" s="208">
        <f t="shared" si="207"/>
        <v>0</v>
      </c>
      <c r="H353" s="208">
        <f t="shared" si="208"/>
        <v>0</v>
      </c>
      <c r="I353" s="208">
        <f t="shared" si="209"/>
        <v>0</v>
      </c>
      <c r="J353" s="132"/>
      <c r="K353" s="208">
        <f t="shared" si="210"/>
        <v>0</v>
      </c>
      <c r="L353" s="208">
        <v>0</v>
      </c>
      <c r="M353" s="208">
        <v>0</v>
      </c>
      <c r="N353" s="118"/>
    </row>
    <row r="354" spans="1:14" x14ac:dyDescent="0.25">
      <c r="A354" s="233" t="s">
        <v>1826</v>
      </c>
      <c r="B354" s="118" t="s">
        <v>937</v>
      </c>
      <c r="C354" s="118" t="s">
        <v>936</v>
      </c>
      <c r="D354" s="119">
        <v>1</v>
      </c>
      <c r="E354" s="119">
        <v>1</v>
      </c>
      <c r="F354" s="208">
        <v>0</v>
      </c>
      <c r="G354" s="208">
        <f t="shared" si="207"/>
        <v>0</v>
      </c>
      <c r="H354" s="208">
        <f t="shared" si="208"/>
        <v>0</v>
      </c>
      <c r="I354" s="208">
        <f t="shared" si="209"/>
        <v>0</v>
      </c>
      <c r="J354" s="132"/>
      <c r="K354" s="208">
        <f t="shared" si="210"/>
        <v>0</v>
      </c>
      <c r="L354" s="208">
        <v>0</v>
      </c>
      <c r="M354" s="208">
        <v>0</v>
      </c>
      <c r="N354" s="118"/>
    </row>
    <row r="355" spans="1:14" x14ac:dyDescent="0.25">
      <c r="A355" s="233" t="s">
        <v>1827</v>
      </c>
      <c r="B355" s="118" t="s">
        <v>914</v>
      </c>
      <c r="C355" s="118" t="s">
        <v>936</v>
      </c>
      <c r="D355" s="119">
        <v>1</v>
      </c>
      <c r="E355" s="119">
        <v>1</v>
      </c>
      <c r="F355" s="208">
        <v>0</v>
      </c>
      <c r="G355" s="208">
        <f t="shared" si="207"/>
        <v>0</v>
      </c>
      <c r="H355" s="208">
        <f t="shared" si="208"/>
        <v>0</v>
      </c>
      <c r="I355" s="208">
        <f t="shared" si="209"/>
        <v>0</v>
      </c>
      <c r="J355" s="132"/>
      <c r="K355" s="208">
        <f t="shared" si="210"/>
        <v>0</v>
      </c>
      <c r="L355" s="208">
        <v>0</v>
      </c>
      <c r="M355" s="208">
        <v>0</v>
      </c>
      <c r="N355" s="118"/>
    </row>
    <row r="356" spans="1:14" x14ac:dyDescent="0.25">
      <c r="A356" s="233" t="s">
        <v>1828</v>
      </c>
      <c r="B356" s="118" t="s">
        <v>916</v>
      </c>
      <c r="C356" s="118" t="s">
        <v>936</v>
      </c>
      <c r="D356" s="119">
        <v>1</v>
      </c>
      <c r="E356" s="119">
        <v>1</v>
      </c>
      <c r="F356" s="208">
        <v>0</v>
      </c>
      <c r="G356" s="208">
        <f t="shared" si="207"/>
        <v>0</v>
      </c>
      <c r="H356" s="208">
        <f t="shared" si="208"/>
        <v>0</v>
      </c>
      <c r="I356" s="208">
        <f t="shared" si="209"/>
        <v>0</v>
      </c>
      <c r="J356" s="132"/>
      <c r="K356" s="208">
        <f t="shared" si="210"/>
        <v>0</v>
      </c>
      <c r="L356" s="208">
        <v>0</v>
      </c>
      <c r="M356" s="208">
        <v>0</v>
      </c>
      <c r="N356" s="118"/>
    </row>
    <row r="357" spans="1:14" x14ac:dyDescent="0.25">
      <c r="A357" s="233" t="s">
        <v>1829</v>
      </c>
      <c r="B357" s="118" t="s">
        <v>915</v>
      </c>
      <c r="C357" s="118" t="s">
        <v>936</v>
      </c>
      <c r="D357" s="119">
        <v>1</v>
      </c>
      <c r="E357" s="119">
        <v>1</v>
      </c>
      <c r="F357" s="208">
        <v>0</v>
      </c>
      <c r="G357" s="208">
        <f t="shared" si="207"/>
        <v>0</v>
      </c>
      <c r="H357" s="208">
        <f t="shared" si="208"/>
        <v>0</v>
      </c>
      <c r="I357" s="208">
        <f t="shared" si="209"/>
        <v>0</v>
      </c>
      <c r="J357" s="132"/>
      <c r="K357" s="208">
        <f t="shared" si="210"/>
        <v>0</v>
      </c>
      <c r="L357" s="208">
        <v>0</v>
      </c>
      <c r="M357" s="208">
        <v>0</v>
      </c>
      <c r="N357" s="118"/>
    </row>
    <row r="358" spans="1:14" s="229" customFormat="1" x14ac:dyDescent="0.25">
      <c r="A358" s="233" t="s">
        <v>1830</v>
      </c>
      <c r="B358" s="118" t="s">
        <v>917</v>
      </c>
      <c r="C358" s="118" t="s">
        <v>811</v>
      </c>
      <c r="D358" s="119">
        <v>1</v>
      </c>
      <c r="E358" s="119">
        <v>1</v>
      </c>
      <c r="F358" s="208">
        <v>0</v>
      </c>
      <c r="G358" s="208">
        <f t="shared" si="207"/>
        <v>0</v>
      </c>
      <c r="H358" s="208">
        <f t="shared" si="208"/>
        <v>0</v>
      </c>
      <c r="I358" s="208">
        <f t="shared" si="209"/>
        <v>0</v>
      </c>
      <c r="J358" s="132"/>
      <c r="K358" s="208">
        <f t="shared" si="210"/>
        <v>0</v>
      </c>
      <c r="L358" s="208">
        <v>0</v>
      </c>
      <c r="M358" s="208">
        <v>0</v>
      </c>
      <c r="N358" s="118"/>
    </row>
    <row r="359" spans="1:14" x14ac:dyDescent="0.25">
      <c r="A359" s="233" t="s">
        <v>1831</v>
      </c>
      <c r="B359" s="118" t="s">
        <v>764</v>
      </c>
      <c r="C359" s="118" t="s">
        <v>936</v>
      </c>
      <c r="D359" s="119">
        <v>1</v>
      </c>
      <c r="E359" s="119">
        <v>1</v>
      </c>
      <c r="F359" s="208">
        <v>0</v>
      </c>
      <c r="G359" s="208">
        <f t="shared" si="207"/>
        <v>0</v>
      </c>
      <c r="H359" s="208">
        <f t="shared" si="208"/>
        <v>0</v>
      </c>
      <c r="I359" s="208">
        <f t="shared" si="209"/>
        <v>0</v>
      </c>
      <c r="J359" s="132"/>
      <c r="K359" s="208">
        <f t="shared" si="210"/>
        <v>0</v>
      </c>
      <c r="L359" s="208">
        <v>0</v>
      </c>
      <c r="M359" s="208">
        <v>0</v>
      </c>
      <c r="N359" s="118"/>
    </row>
    <row r="360" spans="1:14" s="229" customFormat="1" x14ac:dyDescent="0.25">
      <c r="A360" s="233" t="s">
        <v>1832</v>
      </c>
      <c r="B360" s="118" t="s">
        <v>913</v>
      </c>
      <c r="C360" s="118" t="s">
        <v>811</v>
      </c>
      <c r="D360" s="119">
        <v>1</v>
      </c>
      <c r="E360" s="119">
        <v>1</v>
      </c>
      <c r="F360" s="208">
        <v>0</v>
      </c>
      <c r="G360" s="208">
        <f t="shared" si="207"/>
        <v>0</v>
      </c>
      <c r="H360" s="208">
        <f t="shared" si="208"/>
        <v>0</v>
      </c>
      <c r="I360" s="208">
        <f t="shared" si="209"/>
        <v>0</v>
      </c>
      <c r="J360" s="132"/>
      <c r="K360" s="208">
        <f t="shared" si="210"/>
        <v>0</v>
      </c>
      <c r="L360" s="208">
        <v>0</v>
      </c>
      <c r="M360" s="208">
        <v>0</v>
      </c>
      <c r="N360" s="118"/>
    </row>
    <row r="361" spans="1:14" s="179" customFormat="1" ht="18.75" x14ac:dyDescent="0.25">
      <c r="A361" s="239" t="s">
        <v>1833</v>
      </c>
      <c r="B361" s="240" t="str">
        <f>'# Batch Composition'!B10</f>
        <v>Radio Access Point (RAP)</v>
      </c>
      <c r="C361" s="237" t="s">
        <v>820</v>
      </c>
      <c r="D361" s="238">
        <v>4</v>
      </c>
      <c r="E361" s="124"/>
      <c r="F361" s="273"/>
      <c r="G361" s="124"/>
      <c r="H361" s="280"/>
      <c r="I361" s="124"/>
      <c r="J361" s="125"/>
      <c r="K361" s="125"/>
      <c r="L361" s="125"/>
      <c r="M361" s="125"/>
      <c r="N361" s="408"/>
    </row>
    <row r="362" spans="1:14" s="156" customFormat="1" ht="15.75" x14ac:dyDescent="0.25">
      <c r="A362" s="235" t="s">
        <v>1834</v>
      </c>
      <c r="B362" s="126" t="s">
        <v>755</v>
      </c>
      <c r="C362" s="127"/>
      <c r="D362" s="288" t="s">
        <v>893</v>
      </c>
      <c r="E362" s="128"/>
      <c r="F362" s="274"/>
      <c r="G362" s="128"/>
      <c r="H362" s="281"/>
      <c r="I362" s="128"/>
      <c r="J362" s="126"/>
      <c r="K362" s="126"/>
      <c r="L362" s="126"/>
      <c r="M362" s="126"/>
      <c r="N362" s="407"/>
    </row>
    <row r="363" spans="1:14" x14ac:dyDescent="0.25">
      <c r="A363" s="233" t="s">
        <v>1835</v>
      </c>
      <c r="B363" s="118" t="s">
        <v>522</v>
      </c>
      <c r="C363" s="118" t="s">
        <v>787</v>
      </c>
      <c r="D363" s="119">
        <v>1</v>
      </c>
      <c r="E363" s="119">
        <v>4</v>
      </c>
      <c r="F363" s="208">
        <v>0</v>
      </c>
      <c r="G363" s="208">
        <f t="shared" ref="G363:G377" si="211">F363*E363</f>
        <v>0</v>
      </c>
      <c r="H363" s="208">
        <f t="shared" ref="H363:H377" si="212">G363*$H$4</f>
        <v>0</v>
      </c>
      <c r="I363" s="208">
        <f t="shared" ref="I363:I377" si="213">G363+H363</f>
        <v>0</v>
      </c>
      <c r="J363" s="132"/>
      <c r="K363" s="208">
        <f t="shared" ref="K363:K377" si="214">L363+M363</f>
        <v>0</v>
      </c>
      <c r="L363" s="208">
        <v>0</v>
      </c>
      <c r="M363" s="208">
        <v>0</v>
      </c>
      <c r="N363" s="118"/>
    </row>
    <row r="364" spans="1:14" x14ac:dyDescent="0.25">
      <c r="A364" s="233" t="s">
        <v>1836</v>
      </c>
      <c r="B364" s="157" t="s">
        <v>933</v>
      </c>
      <c r="C364" s="118" t="s">
        <v>929</v>
      </c>
      <c r="D364" s="119">
        <v>1</v>
      </c>
      <c r="E364" s="119">
        <v>4</v>
      </c>
      <c r="F364" s="208">
        <v>0</v>
      </c>
      <c r="G364" s="208">
        <f t="shared" si="211"/>
        <v>0</v>
      </c>
      <c r="H364" s="208">
        <f t="shared" si="212"/>
        <v>0</v>
      </c>
      <c r="I364" s="208">
        <f t="shared" si="213"/>
        <v>0</v>
      </c>
      <c r="J364" s="132"/>
      <c r="K364" s="208">
        <f t="shared" si="214"/>
        <v>0</v>
      </c>
      <c r="L364" s="208">
        <v>0</v>
      </c>
      <c r="M364" s="208">
        <v>0</v>
      </c>
      <c r="N364" s="118"/>
    </row>
    <row r="365" spans="1:14" x14ac:dyDescent="0.25">
      <c r="A365" s="233" t="s">
        <v>1837</v>
      </c>
      <c r="B365" s="118" t="s">
        <v>754</v>
      </c>
      <c r="C365" s="118" t="s">
        <v>788</v>
      </c>
      <c r="D365" s="119">
        <v>1</v>
      </c>
      <c r="E365" s="119">
        <v>4</v>
      </c>
      <c r="F365" s="208">
        <v>0</v>
      </c>
      <c r="G365" s="208">
        <f t="shared" si="211"/>
        <v>0</v>
      </c>
      <c r="H365" s="208">
        <f t="shared" si="212"/>
        <v>0</v>
      </c>
      <c r="I365" s="208">
        <f t="shared" si="213"/>
        <v>0</v>
      </c>
      <c r="J365" s="132"/>
      <c r="K365" s="208">
        <f t="shared" si="214"/>
        <v>0</v>
      </c>
      <c r="L365" s="208">
        <v>0</v>
      </c>
      <c r="M365" s="208">
        <v>0</v>
      </c>
      <c r="N365" s="118"/>
    </row>
    <row r="366" spans="1:14" x14ac:dyDescent="0.25">
      <c r="A366" s="233" t="s">
        <v>1838</v>
      </c>
      <c r="B366" s="118" t="s">
        <v>758</v>
      </c>
      <c r="C366" s="118" t="s">
        <v>789</v>
      </c>
      <c r="D366" s="119">
        <v>1</v>
      </c>
      <c r="E366" s="119">
        <v>4</v>
      </c>
      <c r="F366" s="208">
        <v>0</v>
      </c>
      <c r="G366" s="208">
        <f t="shared" si="211"/>
        <v>0</v>
      </c>
      <c r="H366" s="208">
        <f t="shared" si="212"/>
        <v>0</v>
      </c>
      <c r="I366" s="208">
        <f t="shared" si="213"/>
        <v>0</v>
      </c>
      <c r="J366" s="132"/>
      <c r="K366" s="208">
        <f t="shared" si="214"/>
        <v>0</v>
      </c>
      <c r="L366" s="208">
        <v>0</v>
      </c>
      <c r="M366" s="208">
        <v>0</v>
      </c>
      <c r="N366" s="118"/>
    </row>
    <row r="367" spans="1:14" x14ac:dyDescent="0.25">
      <c r="A367" s="233" t="s">
        <v>1839</v>
      </c>
      <c r="B367" s="118" t="s">
        <v>759</v>
      </c>
      <c r="C367" s="118" t="s">
        <v>790</v>
      </c>
      <c r="D367" s="119">
        <v>1</v>
      </c>
      <c r="E367" s="119">
        <v>4</v>
      </c>
      <c r="F367" s="208">
        <v>0</v>
      </c>
      <c r="G367" s="208">
        <f t="shared" si="211"/>
        <v>0</v>
      </c>
      <c r="H367" s="208">
        <f t="shared" si="212"/>
        <v>0</v>
      </c>
      <c r="I367" s="208">
        <f t="shared" si="213"/>
        <v>0</v>
      </c>
      <c r="J367" s="132"/>
      <c r="K367" s="208">
        <f t="shared" si="214"/>
        <v>0</v>
      </c>
      <c r="L367" s="208">
        <v>0</v>
      </c>
      <c r="M367" s="208">
        <v>0</v>
      </c>
      <c r="N367" s="118"/>
    </row>
    <row r="368" spans="1:14" x14ac:dyDescent="0.25">
      <c r="A368" s="233" t="s">
        <v>1840</v>
      </c>
      <c r="B368" s="118" t="s">
        <v>818</v>
      </c>
      <c r="C368" s="118" t="s">
        <v>791</v>
      </c>
      <c r="D368" s="119">
        <v>1</v>
      </c>
      <c r="E368" s="119">
        <v>4</v>
      </c>
      <c r="F368" s="208">
        <v>0</v>
      </c>
      <c r="G368" s="208">
        <f t="shared" si="211"/>
        <v>0</v>
      </c>
      <c r="H368" s="208">
        <f t="shared" si="212"/>
        <v>0</v>
      </c>
      <c r="I368" s="208">
        <f t="shared" si="213"/>
        <v>0</v>
      </c>
      <c r="J368" s="132"/>
      <c r="K368" s="208">
        <f t="shared" si="214"/>
        <v>0</v>
      </c>
      <c r="L368" s="208">
        <v>0</v>
      </c>
      <c r="M368" s="208">
        <v>0</v>
      </c>
      <c r="N368" s="118"/>
    </row>
    <row r="369" spans="1:14" x14ac:dyDescent="0.25">
      <c r="A369" s="233" t="s">
        <v>1841</v>
      </c>
      <c r="B369" s="118" t="s">
        <v>760</v>
      </c>
      <c r="C369" s="118" t="s">
        <v>792</v>
      </c>
      <c r="D369" s="119">
        <v>1</v>
      </c>
      <c r="E369" s="119">
        <v>4</v>
      </c>
      <c r="F369" s="208">
        <v>0</v>
      </c>
      <c r="G369" s="208">
        <f t="shared" si="211"/>
        <v>0</v>
      </c>
      <c r="H369" s="208">
        <f t="shared" si="212"/>
        <v>0</v>
      </c>
      <c r="I369" s="208">
        <f t="shared" si="213"/>
        <v>0</v>
      </c>
      <c r="J369" s="132"/>
      <c r="K369" s="208">
        <f t="shared" si="214"/>
        <v>0</v>
      </c>
      <c r="L369" s="208">
        <v>0</v>
      </c>
      <c r="M369" s="208">
        <v>0</v>
      </c>
      <c r="N369" s="118"/>
    </row>
    <row r="370" spans="1:14" x14ac:dyDescent="0.25">
      <c r="A370" s="233" t="s">
        <v>1842</v>
      </c>
      <c r="B370" s="118" t="s">
        <v>753</v>
      </c>
      <c r="C370" s="118" t="s">
        <v>793</v>
      </c>
      <c r="D370" s="119">
        <v>1</v>
      </c>
      <c r="E370" s="119">
        <v>4</v>
      </c>
      <c r="F370" s="208">
        <v>0</v>
      </c>
      <c r="G370" s="208">
        <f t="shared" si="211"/>
        <v>0</v>
      </c>
      <c r="H370" s="208">
        <f t="shared" si="212"/>
        <v>0</v>
      </c>
      <c r="I370" s="208">
        <f t="shared" si="213"/>
        <v>0</v>
      </c>
      <c r="J370" s="132"/>
      <c r="K370" s="208">
        <f t="shared" si="214"/>
        <v>0</v>
      </c>
      <c r="L370" s="208">
        <v>0</v>
      </c>
      <c r="M370" s="208">
        <v>0</v>
      </c>
      <c r="N370" s="118"/>
    </row>
    <row r="371" spans="1:14" x14ac:dyDescent="0.25">
      <c r="A371" s="233" t="s">
        <v>1843</v>
      </c>
      <c r="B371" s="118" t="s">
        <v>756</v>
      </c>
      <c r="C371" s="118" t="s">
        <v>794</v>
      </c>
      <c r="D371" s="119">
        <v>1</v>
      </c>
      <c r="E371" s="119">
        <v>4</v>
      </c>
      <c r="F371" s="208">
        <v>0</v>
      </c>
      <c r="G371" s="208">
        <f t="shared" si="211"/>
        <v>0</v>
      </c>
      <c r="H371" s="208">
        <f t="shared" si="212"/>
        <v>0</v>
      </c>
      <c r="I371" s="208">
        <f t="shared" si="213"/>
        <v>0</v>
      </c>
      <c r="J371" s="132"/>
      <c r="K371" s="208">
        <f t="shared" si="214"/>
        <v>0</v>
      </c>
      <c r="L371" s="208">
        <v>0</v>
      </c>
      <c r="M371" s="208">
        <v>0</v>
      </c>
      <c r="N371" s="118"/>
    </row>
    <row r="372" spans="1:14" x14ac:dyDescent="0.25">
      <c r="A372" s="233" t="s">
        <v>1844</v>
      </c>
      <c r="B372" s="118" t="s">
        <v>761</v>
      </c>
      <c r="C372" s="118" t="s">
        <v>795</v>
      </c>
      <c r="D372" s="119">
        <v>1</v>
      </c>
      <c r="E372" s="119">
        <v>4</v>
      </c>
      <c r="F372" s="208">
        <v>0</v>
      </c>
      <c r="G372" s="208">
        <f t="shared" si="211"/>
        <v>0</v>
      </c>
      <c r="H372" s="208">
        <f t="shared" si="212"/>
        <v>0</v>
      </c>
      <c r="I372" s="208">
        <f t="shared" si="213"/>
        <v>0</v>
      </c>
      <c r="J372" s="132"/>
      <c r="K372" s="208">
        <f t="shared" si="214"/>
        <v>0</v>
      </c>
      <c r="L372" s="208">
        <v>0</v>
      </c>
      <c r="M372" s="208">
        <v>0</v>
      </c>
      <c r="N372" s="118"/>
    </row>
    <row r="373" spans="1:14" x14ac:dyDescent="0.25">
      <c r="A373" s="233" t="s">
        <v>1845</v>
      </c>
      <c r="B373" s="118" t="s">
        <v>903</v>
      </c>
      <c r="C373" s="118" t="s">
        <v>796</v>
      </c>
      <c r="D373" s="119">
        <v>1</v>
      </c>
      <c r="E373" s="119">
        <v>4</v>
      </c>
      <c r="F373" s="208">
        <v>0</v>
      </c>
      <c r="G373" s="208">
        <f t="shared" si="211"/>
        <v>0</v>
      </c>
      <c r="H373" s="208">
        <f t="shared" si="212"/>
        <v>0</v>
      </c>
      <c r="I373" s="208">
        <f t="shared" si="213"/>
        <v>0</v>
      </c>
      <c r="J373" s="132"/>
      <c r="K373" s="208">
        <f t="shared" si="214"/>
        <v>0</v>
      </c>
      <c r="L373" s="208">
        <v>0</v>
      </c>
      <c r="M373" s="208">
        <v>0</v>
      </c>
      <c r="N373" s="118"/>
    </row>
    <row r="374" spans="1:14" x14ac:dyDescent="0.25">
      <c r="A374" s="233" t="s">
        <v>1846</v>
      </c>
      <c r="B374" s="118" t="s">
        <v>762</v>
      </c>
      <c r="C374" s="118" t="s">
        <v>797</v>
      </c>
      <c r="D374" s="119">
        <v>1</v>
      </c>
      <c r="E374" s="119">
        <v>4</v>
      </c>
      <c r="F374" s="208">
        <v>0</v>
      </c>
      <c r="G374" s="208">
        <f t="shared" si="211"/>
        <v>0</v>
      </c>
      <c r="H374" s="208">
        <f t="shared" si="212"/>
        <v>0</v>
      </c>
      <c r="I374" s="208">
        <f t="shared" si="213"/>
        <v>0</v>
      </c>
      <c r="J374" s="132"/>
      <c r="K374" s="208">
        <f t="shared" si="214"/>
        <v>0</v>
      </c>
      <c r="L374" s="208">
        <v>0</v>
      </c>
      <c r="M374" s="208">
        <v>0</v>
      </c>
      <c r="N374" s="118"/>
    </row>
    <row r="375" spans="1:14" x14ac:dyDescent="0.25">
      <c r="A375" s="233" t="s">
        <v>1847</v>
      </c>
      <c r="B375" s="118" t="s">
        <v>763</v>
      </c>
      <c r="C375" s="118" t="s">
        <v>798</v>
      </c>
      <c r="D375" s="119">
        <v>1</v>
      </c>
      <c r="E375" s="119">
        <v>4</v>
      </c>
      <c r="F375" s="208">
        <v>0</v>
      </c>
      <c r="G375" s="208">
        <f t="shared" si="211"/>
        <v>0</v>
      </c>
      <c r="H375" s="208">
        <f t="shared" si="212"/>
        <v>0</v>
      </c>
      <c r="I375" s="208">
        <f t="shared" si="213"/>
        <v>0</v>
      </c>
      <c r="J375" s="132"/>
      <c r="K375" s="208">
        <f t="shared" si="214"/>
        <v>0</v>
      </c>
      <c r="L375" s="208">
        <v>0</v>
      </c>
      <c r="M375" s="208">
        <v>0</v>
      </c>
      <c r="N375" s="118"/>
    </row>
    <row r="376" spans="1:14" x14ac:dyDescent="0.25">
      <c r="A376" s="233" t="s">
        <v>1848</v>
      </c>
      <c r="B376" s="118" t="s">
        <v>764</v>
      </c>
      <c r="C376" s="118" t="s">
        <v>798</v>
      </c>
      <c r="D376" s="119">
        <v>1</v>
      </c>
      <c r="E376" s="119">
        <v>4</v>
      </c>
      <c r="F376" s="208">
        <v>0</v>
      </c>
      <c r="G376" s="208">
        <f t="shared" si="211"/>
        <v>0</v>
      </c>
      <c r="H376" s="208">
        <f t="shared" si="212"/>
        <v>0</v>
      </c>
      <c r="I376" s="208">
        <f t="shared" si="213"/>
        <v>0</v>
      </c>
      <c r="J376" s="132"/>
      <c r="K376" s="208">
        <f t="shared" si="214"/>
        <v>0</v>
      </c>
      <c r="L376" s="208">
        <v>0</v>
      </c>
      <c r="M376" s="208">
        <v>0</v>
      </c>
      <c r="N376" s="118"/>
    </row>
    <row r="377" spans="1:14" s="229" customFormat="1" x14ac:dyDescent="0.25">
      <c r="A377" s="233" t="s">
        <v>1849</v>
      </c>
      <c r="B377" s="118" t="s">
        <v>838</v>
      </c>
      <c r="C377" s="118" t="s">
        <v>811</v>
      </c>
      <c r="D377" s="119">
        <v>1</v>
      </c>
      <c r="E377" s="119">
        <v>4</v>
      </c>
      <c r="F377" s="208">
        <v>0</v>
      </c>
      <c r="G377" s="208">
        <f t="shared" si="211"/>
        <v>0</v>
      </c>
      <c r="H377" s="208">
        <f t="shared" si="212"/>
        <v>0</v>
      </c>
      <c r="I377" s="208">
        <f t="shared" si="213"/>
        <v>0</v>
      </c>
      <c r="J377" s="132"/>
      <c r="K377" s="208">
        <f t="shared" si="214"/>
        <v>0</v>
      </c>
      <c r="L377" s="208">
        <v>0</v>
      </c>
      <c r="M377" s="208">
        <v>0</v>
      </c>
      <c r="N377" s="118"/>
    </row>
    <row r="378" spans="1:14" s="156" customFormat="1" ht="15.75" x14ac:dyDescent="0.25">
      <c r="A378" s="235" t="s">
        <v>1850</v>
      </c>
      <c r="B378" s="126" t="s">
        <v>519</v>
      </c>
      <c r="C378" s="127"/>
      <c r="D378" s="288" t="s">
        <v>893</v>
      </c>
      <c r="E378" s="128"/>
      <c r="F378" s="274"/>
      <c r="G378" s="128"/>
      <c r="H378" s="281"/>
      <c r="I378" s="128"/>
      <c r="J378" s="126"/>
      <c r="K378" s="126"/>
      <c r="L378" s="126"/>
      <c r="M378" s="126"/>
      <c r="N378" s="407"/>
    </row>
    <row r="379" spans="1:14" x14ac:dyDescent="0.25">
      <c r="A379" s="233" t="s">
        <v>1909</v>
      </c>
      <c r="B379" s="129" t="s">
        <v>830</v>
      </c>
      <c r="C379" s="129" t="s">
        <v>807</v>
      </c>
      <c r="D379" s="119">
        <v>2</v>
      </c>
      <c r="E379" s="119">
        <v>8</v>
      </c>
      <c r="F379" s="208">
        <v>0</v>
      </c>
      <c r="G379" s="208">
        <f t="shared" ref="G379:G383" si="215">F379*E379</f>
        <v>0</v>
      </c>
      <c r="H379" s="208">
        <f t="shared" ref="H379:H383" si="216">G379*$H$4</f>
        <v>0</v>
      </c>
      <c r="I379" s="208">
        <f t="shared" ref="I379:I383" si="217">G379+H379</f>
        <v>0</v>
      </c>
      <c r="J379" s="132"/>
      <c r="K379" s="208">
        <f t="shared" ref="K379:K383" si="218">L379+M379</f>
        <v>0</v>
      </c>
      <c r="L379" s="208">
        <v>0</v>
      </c>
      <c r="M379" s="208">
        <v>0</v>
      </c>
      <c r="N379" s="118"/>
    </row>
    <row r="380" spans="1:14" x14ac:dyDescent="0.25">
      <c r="A380" s="233" t="s">
        <v>1851</v>
      </c>
      <c r="B380" s="129" t="s">
        <v>832</v>
      </c>
      <c r="C380" s="129" t="s">
        <v>808</v>
      </c>
      <c r="D380" s="119">
        <v>1</v>
      </c>
      <c r="E380" s="119">
        <v>4</v>
      </c>
      <c r="F380" s="208">
        <v>0</v>
      </c>
      <c r="G380" s="208">
        <f t="shared" si="215"/>
        <v>0</v>
      </c>
      <c r="H380" s="208">
        <f t="shared" si="216"/>
        <v>0</v>
      </c>
      <c r="I380" s="208">
        <f t="shared" si="217"/>
        <v>0</v>
      </c>
      <c r="J380" s="132"/>
      <c r="K380" s="208">
        <f t="shared" si="218"/>
        <v>0</v>
      </c>
      <c r="L380" s="208">
        <v>0</v>
      </c>
      <c r="M380" s="208">
        <v>0</v>
      </c>
      <c r="N380" s="118"/>
    </row>
    <row r="381" spans="1:14" x14ac:dyDescent="0.25">
      <c r="A381" s="233" t="s">
        <v>1852</v>
      </c>
      <c r="B381" s="129" t="s">
        <v>833</v>
      </c>
      <c r="C381" s="129" t="s">
        <v>804</v>
      </c>
      <c r="D381" s="119">
        <v>1</v>
      </c>
      <c r="E381" s="119">
        <v>4</v>
      </c>
      <c r="F381" s="208">
        <v>0</v>
      </c>
      <c r="G381" s="208">
        <f t="shared" si="215"/>
        <v>0</v>
      </c>
      <c r="H381" s="208">
        <f t="shared" si="216"/>
        <v>0</v>
      </c>
      <c r="I381" s="208">
        <f t="shared" si="217"/>
        <v>0</v>
      </c>
      <c r="J381" s="132"/>
      <c r="K381" s="208">
        <f t="shared" si="218"/>
        <v>0</v>
      </c>
      <c r="L381" s="208">
        <v>0</v>
      </c>
      <c r="M381" s="208">
        <v>0</v>
      </c>
      <c r="N381" s="118"/>
    </row>
    <row r="382" spans="1:14" x14ac:dyDescent="0.25">
      <c r="A382" s="233" t="s">
        <v>1910</v>
      </c>
      <c r="B382" s="151" t="s">
        <v>834</v>
      </c>
      <c r="C382" s="129" t="s">
        <v>804</v>
      </c>
      <c r="D382" s="119">
        <v>2</v>
      </c>
      <c r="E382" s="119">
        <v>8</v>
      </c>
      <c r="F382" s="208">
        <v>0</v>
      </c>
      <c r="G382" s="208">
        <f t="shared" si="215"/>
        <v>0</v>
      </c>
      <c r="H382" s="208">
        <f t="shared" si="216"/>
        <v>0</v>
      </c>
      <c r="I382" s="208">
        <f t="shared" si="217"/>
        <v>0</v>
      </c>
      <c r="J382" s="132"/>
      <c r="K382" s="208">
        <f t="shared" si="218"/>
        <v>0</v>
      </c>
      <c r="L382" s="208">
        <v>0</v>
      </c>
      <c r="M382" s="208">
        <v>0</v>
      </c>
      <c r="N382" s="118"/>
    </row>
    <row r="383" spans="1:14" x14ac:dyDescent="0.25">
      <c r="A383" s="233" t="s">
        <v>1911</v>
      </c>
      <c r="B383" s="129" t="s">
        <v>905</v>
      </c>
      <c r="C383" s="129" t="s">
        <v>804</v>
      </c>
      <c r="D383" s="119" t="s">
        <v>906</v>
      </c>
      <c r="E383" s="119">
        <v>4</v>
      </c>
      <c r="F383" s="208">
        <v>0</v>
      </c>
      <c r="G383" s="208">
        <f t="shared" si="215"/>
        <v>0</v>
      </c>
      <c r="H383" s="208">
        <f t="shared" si="216"/>
        <v>0</v>
      </c>
      <c r="I383" s="208">
        <f t="shared" si="217"/>
        <v>0</v>
      </c>
      <c r="J383" s="132"/>
      <c r="K383" s="208">
        <f t="shared" si="218"/>
        <v>0</v>
      </c>
      <c r="L383" s="208">
        <v>0</v>
      </c>
      <c r="M383" s="208">
        <v>0</v>
      </c>
      <c r="N383" s="118"/>
    </row>
    <row r="384" spans="1:14" s="156" customFormat="1" ht="15.75" x14ac:dyDescent="0.25">
      <c r="A384" s="235" t="s">
        <v>1853</v>
      </c>
      <c r="B384" s="126" t="s">
        <v>839</v>
      </c>
      <c r="C384" s="126"/>
      <c r="D384" s="288" t="s">
        <v>893</v>
      </c>
      <c r="E384" s="128"/>
      <c r="F384" s="274"/>
      <c r="G384" s="128"/>
      <c r="H384" s="281"/>
      <c r="I384" s="128"/>
      <c r="J384" s="126"/>
      <c r="K384" s="126"/>
      <c r="L384" s="126"/>
      <c r="M384" s="126"/>
      <c r="N384" s="407"/>
    </row>
    <row r="385" spans="1:14" x14ac:dyDescent="0.25">
      <c r="A385" s="233" t="s">
        <v>1854</v>
      </c>
      <c r="B385" s="129" t="s">
        <v>521</v>
      </c>
      <c r="C385" s="129" t="s">
        <v>786</v>
      </c>
      <c r="D385" s="130">
        <v>1</v>
      </c>
      <c r="E385" s="119">
        <v>4</v>
      </c>
      <c r="F385" s="208">
        <v>0</v>
      </c>
      <c r="G385" s="208">
        <f t="shared" ref="G385" si="219">F385*E385</f>
        <v>0</v>
      </c>
      <c r="H385" s="208">
        <f t="shared" ref="H385" si="220">G385*$H$4</f>
        <v>0</v>
      </c>
      <c r="I385" s="208">
        <f t="shared" ref="I385" si="221">G385+H385</f>
        <v>0</v>
      </c>
      <c r="J385" s="132"/>
      <c r="K385" s="208">
        <f t="shared" ref="K385" si="222">L385+M385</f>
        <v>0</v>
      </c>
      <c r="L385" s="208">
        <v>0</v>
      </c>
      <c r="M385" s="208">
        <v>0</v>
      </c>
      <c r="N385" s="118"/>
    </row>
    <row r="386" spans="1:14" s="156" customFormat="1" ht="15.75" x14ac:dyDescent="0.25">
      <c r="A386" s="235" t="s">
        <v>1855</v>
      </c>
      <c r="B386" s="126" t="s">
        <v>896</v>
      </c>
      <c r="C386" s="126"/>
      <c r="D386" s="288" t="s">
        <v>893</v>
      </c>
      <c r="E386" s="128"/>
      <c r="F386" s="274"/>
      <c r="G386" s="128"/>
      <c r="H386" s="281"/>
      <c r="I386" s="128"/>
      <c r="J386" s="126"/>
      <c r="K386" s="126"/>
      <c r="L386" s="126"/>
      <c r="M386" s="126"/>
      <c r="N386" s="407"/>
    </row>
    <row r="387" spans="1:14" x14ac:dyDescent="0.25">
      <c r="A387" s="233" t="s">
        <v>1856</v>
      </c>
      <c r="B387" s="129" t="s">
        <v>776</v>
      </c>
      <c r="C387" s="129" t="s">
        <v>821</v>
      </c>
      <c r="D387" s="130">
        <v>1</v>
      </c>
      <c r="E387" s="119">
        <v>4</v>
      </c>
      <c r="F387" s="208">
        <v>0</v>
      </c>
      <c r="G387" s="208">
        <f t="shared" ref="G387:G393" si="223">F387*E387</f>
        <v>0</v>
      </c>
      <c r="H387" s="208">
        <f t="shared" ref="H387:H393" si="224">G387*$H$4</f>
        <v>0</v>
      </c>
      <c r="I387" s="208">
        <f t="shared" ref="I387:I393" si="225">G387+H387</f>
        <v>0</v>
      </c>
      <c r="J387" s="132"/>
      <c r="K387" s="208">
        <f t="shared" ref="K387:K393" si="226">L387+M387</f>
        <v>0</v>
      </c>
      <c r="L387" s="208">
        <v>0</v>
      </c>
      <c r="M387" s="208">
        <v>0</v>
      </c>
      <c r="N387" s="118"/>
    </row>
    <row r="388" spans="1:14" x14ac:dyDescent="0.25">
      <c r="A388" s="233" t="s">
        <v>1857</v>
      </c>
      <c r="B388" s="129" t="s">
        <v>899</v>
      </c>
      <c r="C388" s="129" t="s">
        <v>897</v>
      </c>
      <c r="D388" s="130">
        <v>1</v>
      </c>
      <c r="E388" s="119">
        <v>4</v>
      </c>
      <c r="F388" s="208">
        <v>0</v>
      </c>
      <c r="G388" s="208">
        <f t="shared" si="223"/>
        <v>0</v>
      </c>
      <c r="H388" s="208">
        <f t="shared" si="224"/>
        <v>0</v>
      </c>
      <c r="I388" s="208">
        <f t="shared" si="225"/>
        <v>0</v>
      </c>
      <c r="J388" s="132"/>
      <c r="K388" s="208">
        <f t="shared" si="226"/>
        <v>0</v>
      </c>
      <c r="L388" s="208">
        <v>0</v>
      </c>
      <c r="M388" s="208">
        <v>0</v>
      </c>
      <c r="N388" s="118"/>
    </row>
    <row r="389" spans="1:14" x14ac:dyDescent="0.25">
      <c r="A389" s="233" t="s">
        <v>1858</v>
      </c>
      <c r="B389" s="129" t="s">
        <v>900</v>
      </c>
      <c r="C389" s="129" t="s">
        <v>897</v>
      </c>
      <c r="D389" s="130">
        <v>1</v>
      </c>
      <c r="E389" s="119">
        <v>4</v>
      </c>
      <c r="F389" s="208">
        <v>0</v>
      </c>
      <c r="G389" s="208">
        <f t="shared" si="223"/>
        <v>0</v>
      </c>
      <c r="H389" s="208">
        <f t="shared" si="224"/>
        <v>0</v>
      </c>
      <c r="I389" s="208">
        <f t="shared" si="225"/>
        <v>0</v>
      </c>
      <c r="J389" s="132"/>
      <c r="K389" s="208">
        <f t="shared" si="226"/>
        <v>0</v>
      </c>
      <c r="L389" s="208">
        <v>0</v>
      </c>
      <c r="M389" s="208">
        <v>0</v>
      </c>
      <c r="N389" s="118"/>
    </row>
    <row r="390" spans="1:14" x14ac:dyDescent="0.25">
      <c r="A390" s="233" t="s">
        <v>1912</v>
      </c>
      <c r="B390" s="129" t="s">
        <v>898</v>
      </c>
      <c r="C390" s="129" t="s">
        <v>804</v>
      </c>
      <c r="D390" s="119">
        <v>4</v>
      </c>
      <c r="E390" s="119">
        <v>16</v>
      </c>
      <c r="F390" s="208">
        <v>0</v>
      </c>
      <c r="G390" s="208">
        <f t="shared" si="223"/>
        <v>0</v>
      </c>
      <c r="H390" s="208">
        <f t="shared" si="224"/>
        <v>0</v>
      </c>
      <c r="I390" s="208">
        <f t="shared" si="225"/>
        <v>0</v>
      </c>
      <c r="J390" s="132"/>
      <c r="K390" s="208">
        <f t="shared" si="226"/>
        <v>0</v>
      </c>
      <c r="L390" s="208">
        <v>0</v>
      </c>
      <c r="M390" s="208">
        <v>0</v>
      </c>
      <c r="N390" s="118"/>
    </row>
    <row r="391" spans="1:14" x14ac:dyDescent="0.25">
      <c r="A391" s="233" t="s">
        <v>1859</v>
      </c>
      <c r="B391" s="129" t="s">
        <v>835</v>
      </c>
      <c r="C391" s="129" t="s">
        <v>804</v>
      </c>
      <c r="D391" s="119">
        <v>1</v>
      </c>
      <c r="E391" s="119">
        <v>4</v>
      </c>
      <c r="F391" s="208">
        <v>0</v>
      </c>
      <c r="G391" s="208">
        <f t="shared" si="223"/>
        <v>0</v>
      </c>
      <c r="H391" s="208">
        <f t="shared" si="224"/>
        <v>0</v>
      </c>
      <c r="I391" s="208">
        <f t="shared" si="225"/>
        <v>0</v>
      </c>
      <c r="J391" s="132"/>
      <c r="K391" s="208">
        <f t="shared" si="226"/>
        <v>0</v>
      </c>
      <c r="L391" s="208">
        <v>0</v>
      </c>
      <c r="M391" s="208">
        <v>0</v>
      </c>
      <c r="N391" s="118"/>
    </row>
    <row r="392" spans="1:14" x14ac:dyDescent="0.25">
      <c r="A392" s="233" t="s">
        <v>1860</v>
      </c>
      <c r="B392" s="129" t="s">
        <v>940</v>
      </c>
      <c r="C392" s="129" t="s">
        <v>804</v>
      </c>
      <c r="D392" s="119" t="s">
        <v>906</v>
      </c>
      <c r="E392" s="119">
        <v>1</v>
      </c>
      <c r="F392" s="208">
        <v>0</v>
      </c>
      <c r="G392" s="208">
        <f t="shared" si="223"/>
        <v>0</v>
      </c>
      <c r="H392" s="208">
        <f t="shared" si="224"/>
        <v>0</v>
      </c>
      <c r="I392" s="208">
        <f t="shared" si="225"/>
        <v>0</v>
      </c>
      <c r="J392" s="132"/>
      <c r="K392" s="208">
        <f t="shared" si="226"/>
        <v>0</v>
      </c>
      <c r="L392" s="208">
        <v>0</v>
      </c>
      <c r="M392" s="208">
        <v>0</v>
      </c>
      <c r="N392" s="118"/>
    </row>
    <row r="393" spans="1:14" x14ac:dyDescent="0.25">
      <c r="A393" s="233" t="s">
        <v>1861</v>
      </c>
      <c r="B393" s="129" t="s">
        <v>941</v>
      </c>
      <c r="C393" s="129" t="s">
        <v>804</v>
      </c>
      <c r="D393" s="119">
        <v>1</v>
      </c>
      <c r="E393" s="119">
        <v>1</v>
      </c>
      <c r="F393" s="208">
        <v>0</v>
      </c>
      <c r="G393" s="208">
        <f t="shared" si="223"/>
        <v>0</v>
      </c>
      <c r="H393" s="208">
        <f t="shared" si="224"/>
        <v>0</v>
      </c>
      <c r="I393" s="208">
        <f t="shared" si="225"/>
        <v>0</v>
      </c>
      <c r="J393" s="132"/>
      <c r="K393" s="208">
        <f t="shared" si="226"/>
        <v>0</v>
      </c>
      <c r="L393" s="208">
        <v>0</v>
      </c>
      <c r="M393" s="208">
        <v>0</v>
      </c>
      <c r="N393" s="118"/>
    </row>
    <row r="394" spans="1:14" s="156" customFormat="1" ht="15.75" x14ac:dyDescent="0.25">
      <c r="A394" s="235" t="s">
        <v>1862</v>
      </c>
      <c r="B394" s="126" t="s">
        <v>503</v>
      </c>
      <c r="C394" s="127"/>
      <c r="D394" s="288" t="s">
        <v>893</v>
      </c>
      <c r="E394" s="128"/>
      <c r="F394" s="274"/>
      <c r="G394" s="128"/>
      <c r="H394" s="281"/>
      <c r="I394" s="128"/>
      <c r="J394" s="126"/>
      <c r="K394" s="126"/>
      <c r="L394" s="126"/>
      <c r="M394" s="126"/>
      <c r="N394" s="407"/>
    </row>
    <row r="395" spans="1:14" x14ac:dyDescent="0.25">
      <c r="A395" s="233" t="s">
        <v>1863</v>
      </c>
      <c r="B395" s="129" t="s">
        <v>504</v>
      </c>
      <c r="C395" s="129" t="s">
        <v>802</v>
      </c>
      <c r="D395" s="119">
        <v>1</v>
      </c>
      <c r="E395" s="119">
        <v>4</v>
      </c>
      <c r="F395" s="208">
        <v>0</v>
      </c>
      <c r="G395" s="208">
        <f t="shared" ref="G395:G397" si="227">F395*E395</f>
        <v>0</v>
      </c>
      <c r="H395" s="208">
        <f t="shared" ref="H395:H397" si="228">G395*$H$4</f>
        <v>0</v>
      </c>
      <c r="I395" s="208">
        <f t="shared" ref="I395:I397" si="229">G395+H395</f>
        <v>0</v>
      </c>
      <c r="J395" s="132"/>
      <c r="K395" s="208">
        <f t="shared" ref="K395:K397" si="230">L395+M395</f>
        <v>0</v>
      </c>
      <c r="L395" s="208">
        <v>0</v>
      </c>
      <c r="M395" s="208">
        <v>0</v>
      </c>
      <c r="N395" s="118"/>
    </row>
    <row r="396" spans="1:14" x14ac:dyDescent="0.25">
      <c r="A396" s="233" t="s">
        <v>1864</v>
      </c>
      <c r="B396" s="129" t="s">
        <v>505</v>
      </c>
      <c r="C396" s="129" t="s">
        <v>802</v>
      </c>
      <c r="D396" s="119">
        <v>1</v>
      </c>
      <c r="E396" s="119">
        <v>4</v>
      </c>
      <c r="F396" s="208">
        <v>0</v>
      </c>
      <c r="G396" s="208">
        <f t="shared" si="227"/>
        <v>0</v>
      </c>
      <c r="H396" s="208">
        <f t="shared" si="228"/>
        <v>0</v>
      </c>
      <c r="I396" s="208">
        <f t="shared" si="229"/>
        <v>0</v>
      </c>
      <c r="J396" s="132"/>
      <c r="K396" s="208">
        <f t="shared" si="230"/>
        <v>0</v>
      </c>
      <c r="L396" s="208">
        <v>0</v>
      </c>
      <c r="M396" s="208">
        <v>0</v>
      </c>
      <c r="N396" s="118"/>
    </row>
    <row r="397" spans="1:14" x14ac:dyDescent="0.25">
      <c r="A397" s="233" t="s">
        <v>1865</v>
      </c>
      <c r="B397" s="129" t="s">
        <v>506</v>
      </c>
      <c r="C397" s="129" t="s">
        <v>802</v>
      </c>
      <c r="D397" s="119">
        <v>1</v>
      </c>
      <c r="E397" s="119">
        <v>4</v>
      </c>
      <c r="F397" s="208">
        <v>0</v>
      </c>
      <c r="G397" s="208">
        <f t="shared" si="227"/>
        <v>0</v>
      </c>
      <c r="H397" s="208">
        <f t="shared" si="228"/>
        <v>0</v>
      </c>
      <c r="I397" s="208">
        <f t="shared" si="229"/>
        <v>0</v>
      </c>
      <c r="J397" s="132"/>
      <c r="K397" s="208">
        <f t="shared" si="230"/>
        <v>0</v>
      </c>
      <c r="L397" s="208">
        <v>0</v>
      </c>
      <c r="M397" s="208">
        <v>0</v>
      </c>
      <c r="N397" s="118"/>
    </row>
    <row r="398" spans="1:14" s="156" customFormat="1" ht="15.75" x14ac:dyDescent="0.25">
      <c r="A398" s="235" t="s">
        <v>1866</v>
      </c>
      <c r="B398" s="126" t="s">
        <v>508</v>
      </c>
      <c r="C398" s="131"/>
      <c r="D398" s="288" t="s">
        <v>893</v>
      </c>
      <c r="E398" s="128"/>
      <c r="F398" s="274"/>
      <c r="G398" s="128"/>
      <c r="H398" s="281"/>
      <c r="I398" s="128"/>
      <c r="J398" s="126"/>
      <c r="K398" s="126"/>
      <c r="L398" s="126"/>
      <c r="M398" s="126"/>
      <c r="N398" s="407"/>
    </row>
    <row r="399" spans="1:14" x14ac:dyDescent="0.25">
      <c r="A399" s="233" t="s">
        <v>1867</v>
      </c>
      <c r="B399" s="129" t="s">
        <v>509</v>
      </c>
      <c r="C399" s="129" t="s">
        <v>802</v>
      </c>
      <c r="D399" s="119">
        <v>1</v>
      </c>
      <c r="E399" s="119">
        <v>4</v>
      </c>
      <c r="F399" s="208">
        <v>0</v>
      </c>
      <c r="G399" s="208">
        <f t="shared" ref="G399:G400" si="231">F399*E399</f>
        <v>0</v>
      </c>
      <c r="H399" s="208">
        <f t="shared" ref="H399:H400" si="232">G399*$H$4</f>
        <v>0</v>
      </c>
      <c r="I399" s="208">
        <f t="shared" ref="I399:I400" si="233">G399+H399</f>
        <v>0</v>
      </c>
      <c r="J399" s="132"/>
      <c r="K399" s="208">
        <f t="shared" ref="K399:K400" si="234">L399+M399</f>
        <v>0</v>
      </c>
      <c r="L399" s="208">
        <v>0</v>
      </c>
      <c r="M399" s="208">
        <v>0</v>
      </c>
      <c r="N399" s="118"/>
    </row>
    <row r="400" spans="1:14" x14ac:dyDescent="0.25">
      <c r="A400" s="233" t="s">
        <v>1868</v>
      </c>
      <c r="B400" s="129" t="s">
        <v>510</v>
      </c>
      <c r="C400" s="129" t="s">
        <v>802</v>
      </c>
      <c r="D400" s="119">
        <v>1</v>
      </c>
      <c r="E400" s="119">
        <v>4</v>
      </c>
      <c r="F400" s="208">
        <v>0</v>
      </c>
      <c r="G400" s="208">
        <f t="shared" si="231"/>
        <v>0</v>
      </c>
      <c r="H400" s="208">
        <f t="shared" si="232"/>
        <v>0</v>
      </c>
      <c r="I400" s="208">
        <f t="shared" si="233"/>
        <v>0</v>
      </c>
      <c r="J400" s="132"/>
      <c r="K400" s="208">
        <f t="shared" si="234"/>
        <v>0</v>
      </c>
      <c r="L400" s="208">
        <v>0</v>
      </c>
      <c r="M400" s="208">
        <v>0</v>
      </c>
      <c r="N400" s="118"/>
    </row>
    <row r="401" spans="1:14" s="156" customFormat="1" ht="15.75" x14ac:dyDescent="0.25">
      <c r="A401" s="235" t="s">
        <v>1869</v>
      </c>
      <c r="B401" s="126" t="s">
        <v>512</v>
      </c>
      <c r="C401" s="127"/>
      <c r="D401" s="288" t="s">
        <v>893</v>
      </c>
      <c r="E401" s="128"/>
      <c r="F401" s="274"/>
      <c r="G401" s="128"/>
      <c r="H401" s="281"/>
      <c r="I401" s="128"/>
      <c r="J401" s="126"/>
      <c r="K401" s="126"/>
      <c r="L401" s="126"/>
      <c r="M401" s="126"/>
      <c r="N401" s="407"/>
    </row>
    <row r="402" spans="1:14" x14ac:dyDescent="0.25">
      <c r="A402" s="233" t="s">
        <v>1870</v>
      </c>
      <c r="B402" s="129" t="s">
        <v>513</v>
      </c>
      <c r="C402" s="129" t="s">
        <v>802</v>
      </c>
      <c r="D402" s="119">
        <v>1</v>
      </c>
      <c r="E402" s="119">
        <v>4</v>
      </c>
      <c r="F402" s="208">
        <v>0</v>
      </c>
      <c r="G402" s="208">
        <f t="shared" ref="G402:G404" si="235">F402*E402</f>
        <v>0</v>
      </c>
      <c r="H402" s="208">
        <f t="shared" ref="H402:H404" si="236">G402*$H$4</f>
        <v>0</v>
      </c>
      <c r="I402" s="208">
        <f t="shared" ref="I402:I404" si="237">G402+H402</f>
        <v>0</v>
      </c>
      <c r="J402" s="132"/>
      <c r="K402" s="208">
        <f t="shared" ref="K402:K404" si="238">L402+M402</f>
        <v>0</v>
      </c>
      <c r="L402" s="208">
        <v>0</v>
      </c>
      <c r="M402" s="208">
        <v>0</v>
      </c>
      <c r="N402" s="118"/>
    </row>
    <row r="403" spans="1:14" x14ac:dyDescent="0.25">
      <c r="A403" s="233" t="s">
        <v>1871</v>
      </c>
      <c r="B403" s="129" t="s">
        <v>514</v>
      </c>
      <c r="C403" s="129" t="s">
        <v>802</v>
      </c>
      <c r="D403" s="119">
        <v>1</v>
      </c>
      <c r="E403" s="119">
        <v>4</v>
      </c>
      <c r="F403" s="208">
        <v>0</v>
      </c>
      <c r="G403" s="208">
        <f t="shared" si="235"/>
        <v>0</v>
      </c>
      <c r="H403" s="208">
        <f t="shared" si="236"/>
        <v>0</v>
      </c>
      <c r="I403" s="208">
        <f t="shared" si="237"/>
        <v>0</v>
      </c>
      <c r="J403" s="132"/>
      <c r="K403" s="208">
        <f t="shared" si="238"/>
        <v>0</v>
      </c>
      <c r="L403" s="208">
        <v>0</v>
      </c>
      <c r="M403" s="208">
        <v>0</v>
      </c>
      <c r="N403" s="118"/>
    </row>
    <row r="404" spans="1:14" x14ac:dyDescent="0.25">
      <c r="A404" s="233" t="s">
        <v>1872</v>
      </c>
      <c r="B404" s="129" t="s">
        <v>515</v>
      </c>
      <c r="C404" s="129" t="s">
        <v>802</v>
      </c>
      <c r="D404" s="119">
        <v>1</v>
      </c>
      <c r="E404" s="119">
        <v>4</v>
      </c>
      <c r="F404" s="208">
        <v>0</v>
      </c>
      <c r="G404" s="208">
        <f t="shared" si="235"/>
        <v>0</v>
      </c>
      <c r="H404" s="208">
        <f t="shared" si="236"/>
        <v>0</v>
      </c>
      <c r="I404" s="208">
        <f t="shared" si="237"/>
        <v>0</v>
      </c>
      <c r="J404" s="132"/>
      <c r="K404" s="208">
        <f t="shared" si="238"/>
        <v>0</v>
      </c>
      <c r="L404" s="208">
        <v>0</v>
      </c>
      <c r="M404" s="208">
        <v>0</v>
      </c>
      <c r="N404" s="118"/>
    </row>
    <row r="405" spans="1:14" s="156" customFormat="1" ht="15.75" x14ac:dyDescent="0.25">
      <c r="A405" s="235" t="s">
        <v>1913</v>
      </c>
      <c r="B405" s="126" t="s">
        <v>517</v>
      </c>
      <c r="C405" s="127"/>
      <c r="D405" s="288" t="s">
        <v>893</v>
      </c>
      <c r="E405" s="128"/>
      <c r="F405" s="274"/>
      <c r="G405" s="128"/>
      <c r="H405" s="281"/>
      <c r="I405" s="128"/>
      <c r="J405" s="126"/>
      <c r="K405" s="126"/>
      <c r="L405" s="126"/>
      <c r="M405" s="126"/>
      <c r="N405" s="407"/>
    </row>
    <row r="406" spans="1:14" x14ac:dyDescent="0.25">
      <c r="A406" s="233" t="s">
        <v>1914</v>
      </c>
      <c r="B406" s="129" t="s">
        <v>769</v>
      </c>
      <c r="C406" s="129" t="s">
        <v>802</v>
      </c>
      <c r="D406" s="119">
        <v>1</v>
      </c>
      <c r="E406" s="119">
        <v>4</v>
      </c>
      <c r="F406" s="208">
        <v>0</v>
      </c>
      <c r="G406" s="208">
        <f t="shared" ref="G406:G407" si="239">F406*E406</f>
        <v>0</v>
      </c>
      <c r="H406" s="208">
        <f t="shared" ref="H406:H407" si="240">G406*$H$4</f>
        <v>0</v>
      </c>
      <c r="I406" s="208">
        <f t="shared" ref="I406:I407" si="241">G406+H406</f>
        <v>0</v>
      </c>
      <c r="J406" s="132"/>
      <c r="K406" s="208">
        <f t="shared" ref="K406:K407" si="242">L406+M406</f>
        <v>0</v>
      </c>
      <c r="L406" s="208">
        <v>0</v>
      </c>
      <c r="M406" s="208">
        <v>0</v>
      </c>
      <c r="N406" s="118"/>
    </row>
    <row r="407" spans="1:14" x14ac:dyDescent="0.25">
      <c r="A407" s="233" t="s">
        <v>1915</v>
      </c>
      <c r="B407" s="129" t="s">
        <v>768</v>
      </c>
      <c r="C407" s="129" t="s">
        <v>802</v>
      </c>
      <c r="D407" s="119">
        <v>1</v>
      </c>
      <c r="E407" s="119">
        <v>4</v>
      </c>
      <c r="F407" s="208">
        <v>0</v>
      </c>
      <c r="G407" s="208">
        <f t="shared" si="239"/>
        <v>0</v>
      </c>
      <c r="H407" s="208">
        <f t="shared" si="240"/>
        <v>0</v>
      </c>
      <c r="I407" s="208">
        <f t="shared" si="241"/>
        <v>0</v>
      </c>
      <c r="J407" s="132"/>
      <c r="K407" s="208">
        <f t="shared" si="242"/>
        <v>0</v>
      </c>
      <c r="L407" s="208">
        <v>0</v>
      </c>
      <c r="M407" s="208">
        <v>0</v>
      </c>
      <c r="N407" s="118"/>
    </row>
    <row r="408" spans="1:14" s="156" customFormat="1" ht="15.75" x14ac:dyDescent="0.25">
      <c r="A408" s="235" t="s">
        <v>1873</v>
      </c>
      <c r="B408" s="126" t="s">
        <v>518</v>
      </c>
      <c r="C408" s="127"/>
      <c r="D408" s="288" t="s">
        <v>893</v>
      </c>
      <c r="E408" s="128"/>
      <c r="F408" s="274"/>
      <c r="G408" s="128"/>
      <c r="H408" s="281"/>
      <c r="I408" s="128"/>
      <c r="J408" s="126"/>
      <c r="K408" s="126"/>
      <c r="L408" s="126"/>
      <c r="M408" s="126"/>
      <c r="N408" s="407"/>
    </row>
    <row r="409" spans="1:14" x14ac:dyDescent="0.25">
      <c r="A409" s="233" t="s">
        <v>1874</v>
      </c>
      <c r="B409" s="129" t="s">
        <v>770</v>
      </c>
      <c r="C409" s="129" t="s">
        <v>802</v>
      </c>
      <c r="D409" s="119">
        <v>1</v>
      </c>
      <c r="E409" s="119">
        <v>4</v>
      </c>
      <c r="F409" s="208">
        <v>0</v>
      </c>
      <c r="G409" s="208">
        <f t="shared" ref="G409" si="243">F409*E409</f>
        <v>0</v>
      </c>
      <c r="H409" s="208">
        <f t="shared" ref="H409" si="244">G409*$H$4</f>
        <v>0</v>
      </c>
      <c r="I409" s="208">
        <f t="shared" ref="I409" si="245">G409+H409</f>
        <v>0</v>
      </c>
      <c r="J409" s="132"/>
      <c r="K409" s="208">
        <f t="shared" ref="K409" si="246">L409+M409</f>
        <v>0</v>
      </c>
      <c r="L409" s="208">
        <v>0</v>
      </c>
      <c r="M409" s="208">
        <v>0</v>
      </c>
      <c r="N409" s="118"/>
    </row>
    <row r="410" spans="1:14" s="156" customFormat="1" ht="15.75" x14ac:dyDescent="0.25">
      <c r="A410" s="235" t="s">
        <v>1916</v>
      </c>
      <c r="B410" s="126" t="s">
        <v>520</v>
      </c>
      <c r="C410" s="127"/>
      <c r="D410" s="288" t="s">
        <v>893</v>
      </c>
      <c r="E410" s="128"/>
      <c r="F410" s="274"/>
      <c r="G410" s="128"/>
      <c r="H410" s="281"/>
      <c r="I410" s="128"/>
      <c r="J410" s="126"/>
      <c r="K410" s="126"/>
      <c r="L410" s="126"/>
      <c r="M410" s="126"/>
      <c r="N410" s="407"/>
    </row>
    <row r="411" spans="1:14" x14ac:dyDescent="0.25">
      <c r="A411" s="233" t="s">
        <v>1875</v>
      </c>
      <c r="B411" s="118" t="s">
        <v>814</v>
      </c>
      <c r="C411" s="129" t="s">
        <v>813</v>
      </c>
      <c r="D411" s="119">
        <v>3</v>
      </c>
      <c r="E411" s="119">
        <v>12</v>
      </c>
      <c r="F411" s="208">
        <v>0</v>
      </c>
      <c r="G411" s="208">
        <f t="shared" ref="G411:G414" si="247">F411*E411</f>
        <v>0</v>
      </c>
      <c r="H411" s="208">
        <f t="shared" ref="H411:H414" si="248">G411*$H$4</f>
        <v>0</v>
      </c>
      <c r="I411" s="208">
        <f t="shared" ref="I411:I414" si="249">G411+H411</f>
        <v>0</v>
      </c>
      <c r="J411" s="132"/>
      <c r="K411" s="208">
        <f t="shared" ref="K411:K414" si="250">L411+M411</f>
        <v>0</v>
      </c>
      <c r="L411" s="208">
        <v>0</v>
      </c>
      <c r="M411" s="208">
        <v>0</v>
      </c>
      <c r="N411" s="118"/>
    </row>
    <row r="412" spans="1:14" x14ac:dyDescent="0.25">
      <c r="A412" s="233" t="s">
        <v>1917</v>
      </c>
      <c r="B412" s="118" t="s">
        <v>904</v>
      </c>
      <c r="C412" s="129" t="s">
        <v>813</v>
      </c>
      <c r="D412" s="119">
        <v>2</v>
      </c>
      <c r="E412" s="119">
        <v>8</v>
      </c>
      <c r="F412" s="208">
        <v>0</v>
      </c>
      <c r="G412" s="208">
        <f t="shared" si="247"/>
        <v>0</v>
      </c>
      <c r="H412" s="208">
        <f t="shared" si="248"/>
        <v>0</v>
      </c>
      <c r="I412" s="208">
        <f t="shared" si="249"/>
        <v>0</v>
      </c>
      <c r="J412" s="132"/>
      <c r="K412" s="208">
        <f t="shared" si="250"/>
        <v>0</v>
      </c>
      <c r="L412" s="208">
        <v>0</v>
      </c>
      <c r="M412" s="208">
        <v>0</v>
      </c>
      <c r="N412" s="118"/>
    </row>
    <row r="413" spans="1:14" x14ac:dyDescent="0.25">
      <c r="A413" s="233" t="s">
        <v>1918</v>
      </c>
      <c r="B413" s="118" t="s">
        <v>775</v>
      </c>
      <c r="C413" s="129" t="s">
        <v>815</v>
      </c>
      <c r="D413" s="119">
        <v>2</v>
      </c>
      <c r="E413" s="119">
        <v>8</v>
      </c>
      <c r="F413" s="208">
        <v>0</v>
      </c>
      <c r="G413" s="208">
        <f t="shared" si="247"/>
        <v>0</v>
      </c>
      <c r="H413" s="208">
        <f t="shared" si="248"/>
        <v>0</v>
      </c>
      <c r="I413" s="208">
        <f t="shared" si="249"/>
        <v>0</v>
      </c>
      <c r="J413" s="132"/>
      <c r="K413" s="208">
        <f t="shared" si="250"/>
        <v>0</v>
      </c>
      <c r="L413" s="208">
        <v>0</v>
      </c>
      <c r="M413" s="208">
        <v>0</v>
      </c>
      <c r="N413" s="118"/>
    </row>
    <row r="414" spans="1:14" x14ac:dyDescent="0.25">
      <c r="A414" s="233" t="s">
        <v>1919</v>
      </c>
      <c r="B414" s="118" t="s">
        <v>774</v>
      </c>
      <c r="C414" s="129" t="s">
        <v>816</v>
      </c>
      <c r="D414" s="119">
        <v>2</v>
      </c>
      <c r="E414" s="119">
        <v>8</v>
      </c>
      <c r="F414" s="208">
        <v>0</v>
      </c>
      <c r="G414" s="208">
        <f t="shared" si="247"/>
        <v>0</v>
      </c>
      <c r="H414" s="208">
        <f t="shared" si="248"/>
        <v>0</v>
      </c>
      <c r="I414" s="208">
        <f t="shared" si="249"/>
        <v>0</v>
      </c>
      <c r="J414" s="132"/>
      <c r="K414" s="208">
        <f t="shared" si="250"/>
        <v>0</v>
      </c>
      <c r="L414" s="208">
        <v>0</v>
      </c>
      <c r="M414" s="208">
        <v>0</v>
      </c>
      <c r="N414" s="118"/>
    </row>
    <row r="415" spans="1:14" ht="15.75" thickBot="1" x14ac:dyDescent="0.3"/>
    <row r="416" spans="1:14" s="180" customFormat="1" ht="24" thickBot="1" x14ac:dyDescent="0.3">
      <c r="A416" s="138"/>
      <c r="B416" s="139" t="s">
        <v>1937</v>
      </c>
      <c r="C416" s="236"/>
      <c r="D416" s="140"/>
      <c r="E416" s="140"/>
      <c r="F416" s="276"/>
      <c r="G416" s="275"/>
      <c r="H416" s="283"/>
      <c r="I416" s="317">
        <f>SUM(I7:I414)</f>
        <v>0</v>
      </c>
      <c r="J416" s="143"/>
      <c r="K416" s="143"/>
      <c r="L416" s="143"/>
      <c r="M416" s="143"/>
      <c r="N416" s="143"/>
    </row>
    <row r="417" spans="2:14" ht="24" thickBot="1" x14ac:dyDescent="0.3">
      <c r="D417" s="143"/>
      <c r="E417" s="143"/>
      <c r="F417" s="143"/>
      <c r="G417" s="143"/>
      <c r="H417" s="143"/>
      <c r="I417" s="143"/>
      <c r="J417" s="143"/>
      <c r="K417" s="143"/>
      <c r="L417" s="143"/>
      <c r="M417" s="143"/>
      <c r="N417" s="143"/>
    </row>
    <row r="418" spans="2:14" ht="24" thickBot="1" x14ac:dyDescent="0.3">
      <c r="B418" s="141" t="s">
        <v>1938</v>
      </c>
      <c r="D418" s="139" t="s">
        <v>2414</v>
      </c>
      <c r="E418" s="145"/>
      <c r="F418" s="145"/>
      <c r="G418" s="145"/>
      <c r="H418" s="145"/>
      <c r="I418" s="145"/>
      <c r="J418" s="145"/>
      <c r="K418" s="318">
        <f>SUM(K7:K414)</f>
        <v>0</v>
      </c>
      <c r="L418" s="320">
        <f t="shared" ref="L418:M418" si="251">SUM(L7:L414)</f>
        <v>0</v>
      </c>
      <c r="M418" s="321">
        <f t="shared" si="251"/>
        <v>0</v>
      </c>
      <c r="N418" s="143"/>
    </row>
    <row r="419" spans="2:14" x14ac:dyDescent="0.25">
      <c r="F419" s="123"/>
      <c r="G419" s="120"/>
      <c r="H419" s="120"/>
      <c r="I419" s="120"/>
      <c r="J419" s="157"/>
      <c r="K419" s="153"/>
    </row>
    <row r="420" spans="2:14" ht="23.25" x14ac:dyDescent="0.25">
      <c r="F420" s="123"/>
      <c r="G420" s="142" t="s">
        <v>2415</v>
      </c>
      <c r="H420" s="120"/>
      <c r="I420" s="120"/>
      <c r="J420" s="157"/>
      <c r="K420" s="153"/>
    </row>
  </sheetData>
  <mergeCells count="1">
    <mergeCell ref="L1:M1"/>
  </mergeCells>
  <conditionalFormatting sqref="B71:D72 A73:D98 E73:E97 B100:D102 A99:A102 B413:D414 A242:D244 C269:D269 B240:D241 A239:A241 A219:D238 E103:E154 E6:E66 B280:D280 A270:D278 E362:E391 B323:D323 D69:D70 B150:D150 B184:D186 D151:D152 A187:D202 A203 C203:D203 C258:D258 C297:D297 E157:E304 B284:D296 A284:A297 A324:D326 B337:D341 B327:D335 B388:D389 E394:E414 A343:D344 B359:D359 B355:D357 B345:D353 E306:E360 A361:E361 A281:D283 A6:D67 B68:D68 A68:A72 A103:D149 A150:A156 A157:D182 A183:A186 A204:D214 B216:D218 A215:A218 B245:D257 A245:A258 A259:D267 A268:A269 A279:A280 A298:D321 A322:A323 A327:A342 A345:A360 A362:D387 A388:A393 A394:D411 A412:A414">
    <cfRule type="expression" dxfId="129" priority="72">
      <formula>IF($D6=0,TRUE)</formula>
    </cfRule>
  </conditionalFormatting>
  <conditionalFormatting sqref="C69:C70">
    <cfRule type="expression" dxfId="128" priority="71">
      <formula>IF($D69=0,TRUE)</formula>
    </cfRule>
  </conditionalFormatting>
  <conditionalFormatting sqref="B69:B70">
    <cfRule type="expression" dxfId="127" priority="70">
      <formula>IF($D69=0,TRUE)</formula>
    </cfRule>
  </conditionalFormatting>
  <conditionalFormatting sqref="B99:D99">
    <cfRule type="expression" dxfId="126" priority="69">
      <formula>IF($D99=0,TRUE)</formula>
    </cfRule>
  </conditionalFormatting>
  <conditionalFormatting sqref="E67:E72">
    <cfRule type="expression" dxfId="125" priority="67">
      <formula>IF($D67=0,TRUE)</formula>
    </cfRule>
  </conditionalFormatting>
  <conditionalFormatting sqref="E98:E102">
    <cfRule type="expression" dxfId="124" priority="66">
      <formula>IF($D98=0,TRUE)</formula>
    </cfRule>
  </conditionalFormatting>
  <conditionalFormatting sqref="B153:D154">
    <cfRule type="expression" dxfId="123" priority="65">
      <formula>IF($D153=0,TRUE)</formula>
    </cfRule>
  </conditionalFormatting>
  <conditionalFormatting sqref="C151:C152">
    <cfRule type="expression" dxfId="122" priority="64">
      <formula>IF($D151=0,TRUE)</formula>
    </cfRule>
  </conditionalFormatting>
  <conditionalFormatting sqref="B151:B152">
    <cfRule type="expression" dxfId="121" priority="63">
      <formula>IF($D151=0,TRUE)</formula>
    </cfRule>
  </conditionalFormatting>
  <conditionalFormatting sqref="B183:D183">
    <cfRule type="expression" dxfId="120" priority="62">
      <formula>IF($D183=0,TRUE)</formula>
    </cfRule>
  </conditionalFormatting>
  <conditionalFormatting sqref="B215:D215">
    <cfRule type="expression" dxfId="119" priority="61">
      <formula>IF($D215=0,TRUE)</formula>
    </cfRule>
  </conditionalFormatting>
  <conditionalFormatting sqref="B239:D239">
    <cfRule type="expression" dxfId="118" priority="58">
      <formula>IF($D239=0,TRUE)</formula>
    </cfRule>
  </conditionalFormatting>
  <conditionalFormatting sqref="B268:D268">
    <cfRule type="expression" dxfId="117" priority="55">
      <formula>IF($D268=0,TRUE)</formula>
    </cfRule>
  </conditionalFormatting>
  <conditionalFormatting sqref="B279:D279">
    <cfRule type="expression" dxfId="116" priority="52">
      <formula>IF($D279=0,TRUE)</formula>
    </cfRule>
  </conditionalFormatting>
  <conditionalFormatting sqref="B322:D322">
    <cfRule type="expression" dxfId="115" priority="48">
      <formula>IF($D322=0,TRUE)</formula>
    </cfRule>
  </conditionalFormatting>
  <conditionalFormatting sqref="C342:D342">
    <cfRule type="expression" dxfId="114" priority="47">
      <formula>IF($D342=0,TRUE)</formula>
    </cfRule>
  </conditionalFormatting>
  <conditionalFormatting sqref="B390:D391">
    <cfRule type="expression" dxfId="113" priority="46">
      <formula>IF($D390=0,TRUE)</formula>
    </cfRule>
  </conditionalFormatting>
  <conditionalFormatting sqref="B412:D412">
    <cfRule type="expression" dxfId="112" priority="43">
      <formula>IF($D412=0,TRUE)</formula>
    </cfRule>
  </conditionalFormatting>
  <conditionalFormatting sqref="B203">
    <cfRule type="expression" dxfId="111" priority="41">
      <formula>IF($D203=0,TRUE)</formula>
    </cfRule>
  </conditionalFormatting>
  <conditionalFormatting sqref="B258">
    <cfRule type="expression" dxfId="110" priority="40">
      <formula>IF($D258=0,TRUE)</formula>
    </cfRule>
  </conditionalFormatting>
  <conditionalFormatting sqref="B297">
    <cfRule type="expression" dxfId="109" priority="39">
      <formula>IF($D297=0,TRUE)</formula>
    </cfRule>
  </conditionalFormatting>
  <conditionalFormatting sqref="B342">
    <cfRule type="expression" dxfId="108" priority="38">
      <formula>IF($D342=0,TRUE)</formula>
    </cfRule>
  </conditionalFormatting>
  <conditionalFormatting sqref="B336:D336">
    <cfRule type="expression" dxfId="107" priority="29">
      <formula>IF($D336=0,TRUE)</formula>
    </cfRule>
  </conditionalFormatting>
  <conditionalFormatting sqref="B358:D358">
    <cfRule type="expression" dxfId="106" priority="28">
      <formula>IF($D358=0,TRUE)</formula>
    </cfRule>
  </conditionalFormatting>
  <conditionalFormatting sqref="C360:D360">
    <cfRule type="expression" dxfId="105" priority="27">
      <formula>IF($D360=0,TRUE)</formula>
    </cfRule>
  </conditionalFormatting>
  <conditionalFormatting sqref="B360">
    <cfRule type="expression" dxfId="104" priority="26">
      <formula>IF($D360=0,TRUE)</formula>
    </cfRule>
  </conditionalFormatting>
  <conditionalFormatting sqref="B354:D354">
    <cfRule type="expression" dxfId="103" priority="25">
      <formula>IF($D354=0,TRUE)</formula>
    </cfRule>
  </conditionalFormatting>
  <conditionalFormatting sqref="E305">
    <cfRule type="expression" dxfId="102" priority="16">
      <formula>IF($D305=0,TRUE)</formula>
    </cfRule>
  </conditionalFormatting>
  <conditionalFormatting sqref="B155:D156">
    <cfRule type="expression" dxfId="101" priority="11">
      <formula>IF($D155=0,TRUE)</formula>
    </cfRule>
  </conditionalFormatting>
  <conditionalFormatting sqref="E155:E156">
    <cfRule type="expression" dxfId="100" priority="10">
      <formula>IF($D155=0,TRUE)</formula>
    </cfRule>
  </conditionalFormatting>
  <conditionalFormatting sqref="B392:D393">
    <cfRule type="expression" dxfId="99" priority="3">
      <formula>IF($D392=0,TRUE)</formula>
    </cfRule>
  </conditionalFormatting>
  <conditionalFormatting sqref="E392:E393">
    <cfRule type="expression" dxfId="98" priority="2">
      <formula>IF($D392=0,TRUE)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D3A38811-E4B7-49EE-B4B1-E29356CC1667}">
            <xm:f>IF('CLIN 10 - Cyber (Spare) Node'!$D4=0,TRUE)</xm:f>
            <x14:dxf>
              <font>
                <b val="0"/>
                <i val="0"/>
                <color theme="0" tint="-0.24994659260841701"/>
              </font>
            </x14:dxf>
          </x14:cfRule>
          <xm:sqref>G4 J4</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340"/>
  <sheetViews>
    <sheetView zoomScaleNormal="100" workbookViewId="0">
      <selection activeCell="I4" sqref="I4"/>
    </sheetView>
  </sheetViews>
  <sheetFormatPr defaultColWidth="9.140625" defaultRowHeight="15" x14ac:dyDescent="0.25"/>
  <cols>
    <col min="1" max="1" width="15.7109375" style="234" customWidth="1"/>
    <col min="2" max="2" width="117.5703125" style="120" customWidth="1"/>
    <col min="3" max="3" width="33" style="121" customWidth="1"/>
    <col min="4" max="4" width="10.140625" style="122" customWidth="1"/>
    <col min="5" max="5" width="9.28515625" style="123" customWidth="1"/>
    <col min="6" max="6" width="9.7109375" style="270" bestFit="1" customWidth="1"/>
    <col min="7" max="7" width="9.7109375" style="123" customWidth="1"/>
    <col min="8" max="8" width="9.7109375" style="282" customWidth="1"/>
    <col min="9" max="9" width="14.7109375" style="123" customWidth="1"/>
    <col min="10" max="10" width="14" style="120" customWidth="1"/>
    <col min="11" max="12" width="19.5703125" style="120" bestFit="1" customWidth="1"/>
    <col min="13" max="13" width="20" style="120" bestFit="1" customWidth="1"/>
    <col min="14" max="14" width="18.85546875" style="120" customWidth="1"/>
    <col min="15" max="16384" width="9.140625" style="157"/>
  </cols>
  <sheetData>
    <row r="1" spans="1:14" x14ac:dyDescent="0.2">
      <c r="B1" s="135"/>
      <c r="C1" s="135"/>
      <c r="D1" s="285"/>
      <c r="E1" s="286"/>
      <c r="F1" s="287"/>
      <c r="G1" s="271"/>
      <c r="H1" s="277"/>
      <c r="I1" s="271"/>
      <c r="J1" s="175"/>
      <c r="K1" s="154"/>
      <c r="L1" s="424"/>
      <c r="M1" s="424"/>
    </row>
    <row r="2" spans="1:14" x14ac:dyDescent="0.25">
      <c r="E2" s="176" t="s">
        <v>487</v>
      </c>
      <c r="F2" s="308" t="s">
        <v>488</v>
      </c>
      <c r="G2" s="177" t="s">
        <v>489</v>
      </c>
      <c r="H2" s="309" t="s">
        <v>490</v>
      </c>
      <c r="I2" s="177" t="s">
        <v>491</v>
      </c>
      <c r="J2" s="284"/>
      <c r="K2" s="167"/>
      <c r="L2" s="167"/>
      <c r="M2" s="167"/>
    </row>
    <row r="3" spans="1:14" s="201" customFormat="1" ht="60" x14ac:dyDescent="0.25">
      <c r="A3" s="182" t="s">
        <v>45</v>
      </c>
      <c r="B3" s="182" t="s">
        <v>479</v>
      </c>
      <c r="C3" s="200" t="s">
        <v>777</v>
      </c>
      <c r="D3" s="181" t="s">
        <v>492</v>
      </c>
      <c r="E3" s="181" t="s">
        <v>493</v>
      </c>
      <c r="F3" s="268" t="s">
        <v>495</v>
      </c>
      <c r="G3" s="183" t="s">
        <v>496</v>
      </c>
      <c r="H3" s="278" t="s">
        <v>497</v>
      </c>
      <c r="I3" s="185" t="s">
        <v>498</v>
      </c>
      <c r="J3" s="184" t="s">
        <v>499</v>
      </c>
      <c r="K3" s="182" t="s">
        <v>500</v>
      </c>
      <c r="L3" s="182" t="s">
        <v>501</v>
      </c>
      <c r="M3" s="182" t="s">
        <v>502</v>
      </c>
      <c r="N3" s="137" t="s">
        <v>53</v>
      </c>
    </row>
    <row r="4" spans="1:14" s="168" customFormat="1" ht="23.25" x14ac:dyDescent="0.25">
      <c r="A4" s="243" t="s">
        <v>1939</v>
      </c>
      <c r="B4" s="243" t="s">
        <v>982</v>
      </c>
      <c r="C4" s="244"/>
      <c r="D4" s="245"/>
      <c r="E4" s="245"/>
      <c r="F4" s="269"/>
      <c r="G4" s="304" t="s">
        <v>1099</v>
      </c>
      <c r="H4" s="311">
        <v>0</v>
      </c>
      <c r="I4" s="178"/>
      <c r="J4" s="312" t="s">
        <v>1100</v>
      </c>
      <c r="K4" s="246"/>
      <c r="L4" s="246"/>
      <c r="M4" s="246"/>
      <c r="N4" s="247"/>
    </row>
    <row r="5" spans="1:14" s="179" customFormat="1" ht="18.75" x14ac:dyDescent="0.25">
      <c r="A5" s="248" t="s">
        <v>844</v>
      </c>
      <c r="B5" s="249" t="s">
        <v>826</v>
      </c>
      <c r="C5" s="241" t="s">
        <v>819</v>
      </c>
      <c r="D5" s="242">
        <v>1</v>
      </c>
      <c r="E5" s="230"/>
      <c r="F5" s="272"/>
      <c r="G5" s="230"/>
      <c r="H5" s="279"/>
      <c r="I5" s="230"/>
      <c r="J5" s="231"/>
      <c r="K5" s="231"/>
      <c r="L5" s="231"/>
      <c r="M5" s="231"/>
      <c r="N5" s="231"/>
    </row>
    <row r="6" spans="1:14" s="156" customFormat="1" ht="15.75" x14ac:dyDescent="0.25">
      <c r="A6" s="235" t="s">
        <v>845</v>
      </c>
      <c r="B6" s="126" t="s">
        <v>836</v>
      </c>
      <c r="C6" s="126"/>
      <c r="D6" s="289" t="s">
        <v>893</v>
      </c>
      <c r="E6" s="128"/>
      <c r="F6" s="274"/>
      <c r="G6" s="128"/>
      <c r="H6" s="281"/>
      <c r="I6" s="128"/>
      <c r="J6" s="126"/>
      <c r="K6" s="126"/>
      <c r="L6" s="126"/>
      <c r="M6" s="126"/>
      <c r="N6" s="407"/>
    </row>
    <row r="7" spans="1:14" x14ac:dyDescent="0.25">
      <c r="A7" s="233" t="s">
        <v>2082</v>
      </c>
      <c r="B7" s="129" t="s">
        <v>944</v>
      </c>
      <c r="C7" s="129" t="s">
        <v>779</v>
      </c>
      <c r="D7" s="130">
        <v>1</v>
      </c>
      <c r="E7" s="130">
        <v>1</v>
      </c>
      <c r="F7" s="208">
        <v>0</v>
      </c>
      <c r="G7" s="208">
        <f>F7*E7</f>
        <v>0</v>
      </c>
      <c r="H7" s="208">
        <f>G7*$H$4</f>
        <v>0</v>
      </c>
      <c r="I7" s="208">
        <f>G7+H7</f>
        <v>0</v>
      </c>
      <c r="J7" s="132"/>
      <c r="K7" s="208">
        <f>L7+M7</f>
        <v>0</v>
      </c>
      <c r="L7" s="208">
        <v>0</v>
      </c>
      <c r="M7" s="208">
        <v>0</v>
      </c>
      <c r="N7" s="118"/>
    </row>
    <row r="8" spans="1:14" x14ac:dyDescent="0.25">
      <c r="A8" s="233" t="s">
        <v>2083</v>
      </c>
      <c r="B8" s="129" t="s">
        <v>945</v>
      </c>
      <c r="C8" s="129" t="s">
        <v>780</v>
      </c>
      <c r="D8" s="130">
        <v>1</v>
      </c>
      <c r="E8" s="130">
        <v>1</v>
      </c>
      <c r="F8" s="208">
        <v>0</v>
      </c>
      <c r="G8" s="208">
        <f t="shared" ref="G8:G13" si="0">F8*E8</f>
        <v>0</v>
      </c>
      <c r="H8" s="208">
        <f t="shared" ref="H8:H13" si="1">G8*$H$4</f>
        <v>0</v>
      </c>
      <c r="I8" s="208">
        <f t="shared" ref="I8:I13" si="2">G8+H8</f>
        <v>0</v>
      </c>
      <c r="J8" s="132"/>
      <c r="K8" s="208">
        <f t="shared" ref="K8:K13" si="3">L8+M8</f>
        <v>0</v>
      </c>
      <c r="L8" s="208">
        <v>0</v>
      </c>
      <c r="M8" s="208">
        <v>0</v>
      </c>
      <c r="N8" s="118"/>
    </row>
    <row r="9" spans="1:14" x14ac:dyDescent="0.25">
      <c r="A9" s="233" t="s">
        <v>2084</v>
      </c>
      <c r="B9" s="129" t="s">
        <v>946</v>
      </c>
      <c r="C9" s="129" t="s">
        <v>781</v>
      </c>
      <c r="D9" s="130">
        <v>1</v>
      </c>
      <c r="E9" s="130">
        <v>1</v>
      </c>
      <c r="F9" s="208">
        <v>0</v>
      </c>
      <c r="G9" s="208">
        <f t="shared" si="0"/>
        <v>0</v>
      </c>
      <c r="H9" s="208">
        <f t="shared" si="1"/>
        <v>0</v>
      </c>
      <c r="I9" s="208">
        <f t="shared" si="2"/>
        <v>0</v>
      </c>
      <c r="J9" s="132"/>
      <c r="K9" s="208">
        <f t="shared" si="3"/>
        <v>0</v>
      </c>
      <c r="L9" s="208">
        <v>0</v>
      </c>
      <c r="M9" s="208">
        <v>0</v>
      </c>
      <c r="N9" s="118"/>
    </row>
    <row r="10" spans="1:14" x14ac:dyDescent="0.25">
      <c r="A10" s="233" t="s">
        <v>2085</v>
      </c>
      <c r="B10" s="129" t="s">
        <v>947</v>
      </c>
      <c r="C10" s="129" t="s">
        <v>782</v>
      </c>
      <c r="D10" s="130">
        <v>1</v>
      </c>
      <c r="E10" s="130">
        <v>1</v>
      </c>
      <c r="F10" s="208">
        <v>0</v>
      </c>
      <c r="G10" s="208">
        <f t="shared" si="0"/>
        <v>0</v>
      </c>
      <c r="H10" s="208">
        <f t="shared" si="1"/>
        <v>0</v>
      </c>
      <c r="I10" s="208">
        <f t="shared" si="2"/>
        <v>0</v>
      </c>
      <c r="J10" s="132"/>
      <c r="K10" s="208">
        <f t="shared" si="3"/>
        <v>0</v>
      </c>
      <c r="L10" s="208">
        <v>0</v>
      </c>
      <c r="M10" s="208">
        <v>0</v>
      </c>
      <c r="N10" s="118"/>
    </row>
    <row r="11" spans="1:14" x14ac:dyDescent="0.25">
      <c r="A11" s="233" t="s">
        <v>2086</v>
      </c>
      <c r="B11" s="129" t="s">
        <v>948</v>
      </c>
      <c r="C11" s="129" t="s">
        <v>783</v>
      </c>
      <c r="D11" s="130">
        <v>1</v>
      </c>
      <c r="E11" s="130">
        <v>1</v>
      </c>
      <c r="F11" s="208">
        <v>0</v>
      </c>
      <c r="G11" s="208">
        <f t="shared" si="0"/>
        <v>0</v>
      </c>
      <c r="H11" s="208">
        <f t="shared" si="1"/>
        <v>0</v>
      </c>
      <c r="I11" s="208">
        <f t="shared" si="2"/>
        <v>0</v>
      </c>
      <c r="J11" s="132"/>
      <c r="K11" s="208">
        <f t="shared" si="3"/>
        <v>0</v>
      </c>
      <c r="L11" s="208">
        <v>0</v>
      </c>
      <c r="M11" s="208">
        <v>0</v>
      </c>
      <c r="N11" s="118"/>
    </row>
    <row r="12" spans="1:14" x14ac:dyDescent="0.25">
      <c r="A12" s="233" t="s">
        <v>2087</v>
      </c>
      <c r="B12" s="129" t="s">
        <v>949</v>
      </c>
      <c r="C12" s="129" t="s">
        <v>784</v>
      </c>
      <c r="D12" s="130">
        <v>1</v>
      </c>
      <c r="E12" s="130">
        <v>1</v>
      </c>
      <c r="F12" s="208">
        <v>0</v>
      </c>
      <c r="G12" s="208">
        <f t="shared" si="0"/>
        <v>0</v>
      </c>
      <c r="H12" s="208">
        <f t="shared" si="1"/>
        <v>0</v>
      </c>
      <c r="I12" s="208">
        <f t="shared" si="2"/>
        <v>0</v>
      </c>
      <c r="J12" s="132"/>
      <c r="K12" s="208">
        <f t="shared" si="3"/>
        <v>0</v>
      </c>
      <c r="L12" s="208">
        <v>0</v>
      </c>
      <c r="M12" s="208">
        <v>0</v>
      </c>
      <c r="N12" s="118"/>
    </row>
    <row r="13" spans="1:14" x14ac:dyDescent="0.25">
      <c r="A13" s="233" t="s">
        <v>2088</v>
      </c>
      <c r="B13" s="129" t="s">
        <v>950</v>
      </c>
      <c r="C13" s="129" t="s">
        <v>785</v>
      </c>
      <c r="D13" s="130">
        <v>1</v>
      </c>
      <c r="E13" s="130">
        <v>1</v>
      </c>
      <c r="F13" s="208">
        <v>0</v>
      </c>
      <c r="G13" s="208">
        <f t="shared" si="0"/>
        <v>0</v>
      </c>
      <c r="H13" s="208">
        <f t="shared" si="1"/>
        <v>0</v>
      </c>
      <c r="I13" s="208">
        <f t="shared" si="2"/>
        <v>0</v>
      </c>
      <c r="J13" s="132"/>
      <c r="K13" s="208">
        <f t="shared" si="3"/>
        <v>0</v>
      </c>
      <c r="L13" s="208">
        <v>0</v>
      </c>
      <c r="M13" s="208">
        <v>0</v>
      </c>
      <c r="N13" s="118"/>
    </row>
    <row r="14" spans="1:14" s="156" customFormat="1" ht="15.75" x14ac:dyDescent="0.25">
      <c r="A14" s="235" t="s">
        <v>846</v>
      </c>
      <c r="B14" s="126" t="s">
        <v>840</v>
      </c>
      <c r="C14" s="126"/>
      <c r="D14" s="289" t="s">
        <v>893</v>
      </c>
      <c r="E14" s="128"/>
      <c r="F14" s="274"/>
      <c r="G14" s="128"/>
      <c r="H14" s="281"/>
      <c r="I14" s="128"/>
      <c r="J14" s="126"/>
      <c r="K14" s="126"/>
      <c r="L14" s="126"/>
      <c r="M14" s="126"/>
      <c r="N14" s="407"/>
    </row>
    <row r="15" spans="1:14" x14ac:dyDescent="0.25">
      <c r="A15" s="314" t="s">
        <v>1940</v>
      </c>
      <c r="B15" s="232" t="s">
        <v>825</v>
      </c>
      <c r="C15" s="118" t="s">
        <v>799</v>
      </c>
      <c r="D15" s="119" t="s">
        <v>812</v>
      </c>
      <c r="E15" s="119">
        <v>1</v>
      </c>
      <c r="F15" s="208">
        <v>0</v>
      </c>
      <c r="G15" s="208">
        <f t="shared" ref="G15:G20" si="4">F15*E15</f>
        <v>0</v>
      </c>
      <c r="H15" s="208">
        <f t="shared" ref="H15:H20" si="5">G15*$H$4</f>
        <v>0</v>
      </c>
      <c r="I15" s="208">
        <f t="shared" ref="I15:I20" si="6">G15+H15</f>
        <v>0</v>
      </c>
      <c r="J15" s="132"/>
      <c r="K15" s="208">
        <f t="shared" ref="K15:K20" si="7">L15+M15</f>
        <v>0</v>
      </c>
      <c r="L15" s="208">
        <v>0</v>
      </c>
      <c r="M15" s="208">
        <v>0</v>
      </c>
      <c r="N15" s="118"/>
    </row>
    <row r="16" spans="1:14" x14ac:dyDescent="0.25">
      <c r="A16" s="314" t="s">
        <v>1941</v>
      </c>
      <c r="B16" s="232" t="s">
        <v>822</v>
      </c>
      <c r="C16" s="118" t="s">
        <v>799</v>
      </c>
      <c r="D16" s="119" t="s">
        <v>812</v>
      </c>
      <c r="E16" s="119">
        <v>1</v>
      </c>
      <c r="F16" s="208">
        <v>0</v>
      </c>
      <c r="G16" s="208">
        <f t="shared" si="4"/>
        <v>0</v>
      </c>
      <c r="H16" s="208">
        <f t="shared" si="5"/>
        <v>0</v>
      </c>
      <c r="I16" s="208">
        <f t="shared" si="6"/>
        <v>0</v>
      </c>
      <c r="J16" s="132"/>
      <c r="K16" s="208">
        <f t="shared" si="7"/>
        <v>0</v>
      </c>
      <c r="L16" s="208">
        <v>0</v>
      </c>
      <c r="M16" s="208">
        <v>0</v>
      </c>
      <c r="N16" s="118"/>
    </row>
    <row r="17" spans="1:14" x14ac:dyDescent="0.25">
      <c r="A17" s="314" t="s">
        <v>1942</v>
      </c>
      <c r="B17" s="232" t="s">
        <v>823</v>
      </c>
      <c r="C17" s="118" t="s">
        <v>800</v>
      </c>
      <c r="D17" s="119" t="s">
        <v>812</v>
      </c>
      <c r="E17" s="119">
        <v>1</v>
      </c>
      <c r="F17" s="208">
        <v>0</v>
      </c>
      <c r="G17" s="208">
        <f t="shared" si="4"/>
        <v>0</v>
      </c>
      <c r="H17" s="208">
        <f t="shared" si="5"/>
        <v>0</v>
      </c>
      <c r="I17" s="208">
        <f t="shared" si="6"/>
        <v>0</v>
      </c>
      <c r="J17" s="132"/>
      <c r="K17" s="208">
        <f t="shared" si="7"/>
        <v>0</v>
      </c>
      <c r="L17" s="208">
        <v>0</v>
      </c>
      <c r="M17" s="208">
        <v>0</v>
      </c>
      <c r="N17" s="118"/>
    </row>
    <row r="18" spans="1:14" x14ac:dyDescent="0.25">
      <c r="A18" s="314" t="s">
        <v>1943</v>
      </c>
      <c r="B18" s="232" t="s">
        <v>824</v>
      </c>
      <c r="C18" s="118" t="s">
        <v>801</v>
      </c>
      <c r="D18" s="119" t="s">
        <v>812</v>
      </c>
      <c r="E18" s="119">
        <v>1</v>
      </c>
      <c r="F18" s="208">
        <v>0</v>
      </c>
      <c r="G18" s="208">
        <f t="shared" si="4"/>
        <v>0</v>
      </c>
      <c r="H18" s="208">
        <f t="shared" si="5"/>
        <v>0</v>
      </c>
      <c r="I18" s="208">
        <f t="shared" si="6"/>
        <v>0</v>
      </c>
      <c r="J18" s="132"/>
      <c r="K18" s="208">
        <f t="shared" si="7"/>
        <v>0</v>
      </c>
      <c r="L18" s="208">
        <v>0</v>
      </c>
      <c r="M18" s="208">
        <v>0</v>
      </c>
      <c r="N18" s="118"/>
    </row>
    <row r="19" spans="1:14" x14ac:dyDescent="0.25">
      <c r="A19" s="314" t="s">
        <v>1944</v>
      </c>
      <c r="B19" s="118" t="s">
        <v>841</v>
      </c>
      <c r="C19" s="118" t="s">
        <v>811</v>
      </c>
      <c r="D19" s="119" t="s">
        <v>812</v>
      </c>
      <c r="E19" s="119">
        <v>1</v>
      </c>
      <c r="F19" s="208">
        <v>0</v>
      </c>
      <c r="G19" s="208">
        <f t="shared" si="4"/>
        <v>0</v>
      </c>
      <c r="H19" s="208">
        <f t="shared" si="5"/>
        <v>0</v>
      </c>
      <c r="I19" s="208">
        <f t="shared" si="6"/>
        <v>0</v>
      </c>
      <c r="J19" s="132"/>
      <c r="K19" s="208">
        <f t="shared" si="7"/>
        <v>0</v>
      </c>
      <c r="L19" s="208">
        <v>0</v>
      </c>
      <c r="M19" s="208">
        <v>0</v>
      </c>
      <c r="N19" s="118"/>
    </row>
    <row r="20" spans="1:14" s="229" customFormat="1" x14ac:dyDescent="0.25">
      <c r="A20" s="314" t="s">
        <v>1945</v>
      </c>
      <c r="B20" s="118" t="s">
        <v>842</v>
      </c>
      <c r="C20" s="118" t="s">
        <v>811</v>
      </c>
      <c r="D20" s="119" t="s">
        <v>812</v>
      </c>
      <c r="E20" s="119">
        <v>1</v>
      </c>
      <c r="F20" s="208">
        <v>0</v>
      </c>
      <c r="G20" s="208">
        <f t="shared" si="4"/>
        <v>0</v>
      </c>
      <c r="H20" s="208">
        <f t="shared" si="5"/>
        <v>0</v>
      </c>
      <c r="I20" s="208">
        <f t="shared" si="6"/>
        <v>0</v>
      </c>
      <c r="J20" s="132"/>
      <c r="K20" s="208">
        <f t="shared" si="7"/>
        <v>0</v>
      </c>
      <c r="L20" s="208">
        <v>0</v>
      </c>
      <c r="M20" s="208">
        <v>0</v>
      </c>
      <c r="N20" s="118"/>
    </row>
    <row r="21" spans="1:14" s="156" customFormat="1" ht="15.75" x14ac:dyDescent="0.25">
      <c r="A21" s="235" t="s">
        <v>847</v>
      </c>
      <c r="B21" s="126" t="s">
        <v>837</v>
      </c>
      <c r="C21" s="126"/>
      <c r="D21" s="289" t="s">
        <v>893</v>
      </c>
      <c r="E21" s="128"/>
      <c r="F21" s="274"/>
      <c r="G21" s="128"/>
      <c r="H21" s="281"/>
      <c r="I21" s="128"/>
      <c r="J21" s="126"/>
      <c r="K21" s="126"/>
      <c r="L21" s="126"/>
      <c r="M21" s="126"/>
      <c r="N21" s="407"/>
    </row>
    <row r="22" spans="1:14" x14ac:dyDescent="0.25">
      <c r="A22" s="314" t="s">
        <v>1946</v>
      </c>
      <c r="B22" s="232" t="s">
        <v>827</v>
      </c>
      <c r="C22" s="118" t="s">
        <v>811</v>
      </c>
      <c r="D22" s="119" t="s">
        <v>812</v>
      </c>
      <c r="E22" s="119">
        <v>1</v>
      </c>
      <c r="F22" s="208">
        <v>0</v>
      </c>
      <c r="G22" s="208">
        <f>F22*E22</f>
        <v>0</v>
      </c>
      <c r="H22" s="208">
        <f>G22*$H$4</f>
        <v>0</v>
      </c>
      <c r="I22" s="208">
        <f>G22+H22</f>
        <v>0</v>
      </c>
      <c r="J22" s="132"/>
      <c r="K22" s="208">
        <f>L22+M22</f>
        <v>0</v>
      </c>
      <c r="L22" s="208">
        <v>0</v>
      </c>
      <c r="M22" s="208">
        <v>0</v>
      </c>
      <c r="N22" s="118"/>
    </row>
    <row r="23" spans="1:14" s="179" customFormat="1" ht="18.75" x14ac:dyDescent="0.25">
      <c r="A23" s="239" t="s">
        <v>848</v>
      </c>
      <c r="B23" s="240" t="str">
        <f>'# Batch Composition'!B5</f>
        <v>Battalion Communication Centre (BCC)</v>
      </c>
      <c r="C23" s="237" t="s">
        <v>820</v>
      </c>
      <c r="D23" s="238">
        <v>1</v>
      </c>
      <c r="E23" s="124"/>
      <c r="F23" s="273"/>
      <c r="G23" s="124"/>
      <c r="H23" s="280"/>
      <c r="I23" s="124"/>
      <c r="J23" s="125"/>
      <c r="K23" s="125"/>
      <c r="L23" s="125"/>
      <c r="M23" s="125"/>
      <c r="N23" s="408"/>
    </row>
    <row r="24" spans="1:14" s="156" customFormat="1" ht="15.75" x14ac:dyDescent="0.25">
      <c r="A24" s="235" t="s">
        <v>849</v>
      </c>
      <c r="B24" s="126" t="s">
        <v>757</v>
      </c>
      <c r="C24" s="127"/>
      <c r="D24" s="288" t="s">
        <v>893</v>
      </c>
      <c r="E24" s="128"/>
      <c r="F24" s="274"/>
      <c r="G24" s="128"/>
      <c r="H24" s="281"/>
      <c r="I24" s="128"/>
      <c r="J24" s="126"/>
      <c r="K24" s="126"/>
      <c r="L24" s="126"/>
      <c r="M24" s="126"/>
      <c r="N24" s="407"/>
    </row>
    <row r="25" spans="1:14" x14ac:dyDescent="0.25">
      <c r="A25" s="233" t="s">
        <v>2089</v>
      </c>
      <c r="B25" s="118" t="s">
        <v>522</v>
      </c>
      <c r="C25" s="118" t="s">
        <v>787</v>
      </c>
      <c r="D25" s="119">
        <v>1</v>
      </c>
      <c r="E25" s="119">
        <v>1</v>
      </c>
      <c r="F25" s="208">
        <v>0</v>
      </c>
      <c r="G25" s="208">
        <f t="shared" ref="G25:G39" si="8">F25*E25</f>
        <v>0</v>
      </c>
      <c r="H25" s="208">
        <f t="shared" ref="H25:H39" si="9">G25*$H$4</f>
        <v>0</v>
      </c>
      <c r="I25" s="208">
        <f t="shared" ref="I25:I39" si="10">G25+H25</f>
        <v>0</v>
      </c>
      <c r="J25" s="132"/>
      <c r="K25" s="208">
        <f t="shared" ref="K25:K39" si="11">L25+M25</f>
        <v>0</v>
      </c>
      <c r="L25" s="208">
        <v>0</v>
      </c>
      <c r="M25" s="208">
        <v>0</v>
      </c>
      <c r="N25" s="118"/>
    </row>
    <row r="26" spans="1:14" x14ac:dyDescent="0.25">
      <c r="A26" s="233" t="s">
        <v>2090</v>
      </c>
      <c r="B26" s="157" t="s">
        <v>933</v>
      </c>
      <c r="C26" s="118" t="s">
        <v>902</v>
      </c>
      <c r="D26" s="119">
        <v>1</v>
      </c>
      <c r="E26" s="119">
        <v>1</v>
      </c>
      <c r="F26" s="208">
        <v>0</v>
      </c>
      <c r="G26" s="208">
        <f t="shared" si="8"/>
        <v>0</v>
      </c>
      <c r="H26" s="208">
        <f t="shared" si="9"/>
        <v>0</v>
      </c>
      <c r="I26" s="208">
        <f t="shared" si="10"/>
        <v>0</v>
      </c>
      <c r="J26" s="132"/>
      <c r="K26" s="208">
        <f t="shared" si="11"/>
        <v>0</v>
      </c>
      <c r="L26" s="208">
        <v>0</v>
      </c>
      <c r="M26" s="208">
        <v>0</v>
      </c>
      <c r="N26" s="118"/>
    </row>
    <row r="27" spans="1:14" x14ac:dyDescent="0.25">
      <c r="A27" s="233" t="s">
        <v>2091</v>
      </c>
      <c r="B27" s="118" t="s">
        <v>754</v>
      </c>
      <c r="C27" s="118" t="s">
        <v>788</v>
      </c>
      <c r="D27" s="119">
        <v>1</v>
      </c>
      <c r="E27" s="119">
        <v>1</v>
      </c>
      <c r="F27" s="208">
        <v>0</v>
      </c>
      <c r="G27" s="208">
        <f t="shared" si="8"/>
        <v>0</v>
      </c>
      <c r="H27" s="208">
        <f t="shared" si="9"/>
        <v>0</v>
      </c>
      <c r="I27" s="208">
        <f t="shared" si="10"/>
        <v>0</v>
      </c>
      <c r="J27" s="132"/>
      <c r="K27" s="208">
        <f t="shared" si="11"/>
        <v>0</v>
      </c>
      <c r="L27" s="208">
        <v>0</v>
      </c>
      <c r="M27" s="208">
        <v>0</v>
      </c>
      <c r="N27" s="118"/>
    </row>
    <row r="28" spans="1:14" x14ac:dyDescent="0.25">
      <c r="A28" s="233" t="s">
        <v>2092</v>
      </c>
      <c r="B28" s="118" t="s">
        <v>758</v>
      </c>
      <c r="C28" s="118" t="s">
        <v>789</v>
      </c>
      <c r="D28" s="119">
        <v>1</v>
      </c>
      <c r="E28" s="119">
        <v>1</v>
      </c>
      <c r="F28" s="208">
        <v>0</v>
      </c>
      <c r="G28" s="208">
        <f t="shared" si="8"/>
        <v>0</v>
      </c>
      <c r="H28" s="208">
        <f t="shared" si="9"/>
        <v>0</v>
      </c>
      <c r="I28" s="208">
        <f t="shared" si="10"/>
        <v>0</v>
      </c>
      <c r="J28" s="132"/>
      <c r="K28" s="208">
        <f t="shared" si="11"/>
        <v>0</v>
      </c>
      <c r="L28" s="208">
        <v>0</v>
      </c>
      <c r="M28" s="208">
        <v>0</v>
      </c>
      <c r="N28" s="118"/>
    </row>
    <row r="29" spans="1:14" x14ac:dyDescent="0.25">
      <c r="A29" s="233" t="s">
        <v>2093</v>
      </c>
      <c r="B29" s="118" t="s">
        <v>759</v>
      </c>
      <c r="C29" s="118" t="s">
        <v>790</v>
      </c>
      <c r="D29" s="119">
        <v>1</v>
      </c>
      <c r="E29" s="119">
        <v>1</v>
      </c>
      <c r="F29" s="208">
        <v>0</v>
      </c>
      <c r="G29" s="208">
        <f t="shared" si="8"/>
        <v>0</v>
      </c>
      <c r="H29" s="208">
        <f t="shared" si="9"/>
        <v>0</v>
      </c>
      <c r="I29" s="208">
        <f t="shared" si="10"/>
        <v>0</v>
      </c>
      <c r="J29" s="132"/>
      <c r="K29" s="208">
        <f t="shared" si="11"/>
        <v>0</v>
      </c>
      <c r="L29" s="208">
        <v>0</v>
      </c>
      <c r="M29" s="208">
        <v>0</v>
      </c>
      <c r="N29" s="118"/>
    </row>
    <row r="30" spans="1:14" x14ac:dyDescent="0.25">
      <c r="A30" s="233" t="s">
        <v>2094</v>
      </c>
      <c r="B30" s="118" t="s">
        <v>818</v>
      </c>
      <c r="C30" s="118" t="s">
        <v>791</v>
      </c>
      <c r="D30" s="119">
        <v>1</v>
      </c>
      <c r="E30" s="119">
        <v>1</v>
      </c>
      <c r="F30" s="208">
        <v>0</v>
      </c>
      <c r="G30" s="208">
        <f t="shared" si="8"/>
        <v>0</v>
      </c>
      <c r="H30" s="208">
        <f t="shared" si="9"/>
        <v>0</v>
      </c>
      <c r="I30" s="208">
        <f t="shared" si="10"/>
        <v>0</v>
      </c>
      <c r="J30" s="132"/>
      <c r="K30" s="208">
        <f t="shared" si="11"/>
        <v>0</v>
      </c>
      <c r="L30" s="208">
        <v>0</v>
      </c>
      <c r="M30" s="208">
        <v>0</v>
      </c>
      <c r="N30" s="118"/>
    </row>
    <row r="31" spans="1:14" x14ac:dyDescent="0.25">
      <c r="A31" s="233" t="s">
        <v>2095</v>
      </c>
      <c r="B31" s="118" t="s">
        <v>760</v>
      </c>
      <c r="C31" s="118" t="s">
        <v>792</v>
      </c>
      <c r="D31" s="119">
        <v>1</v>
      </c>
      <c r="E31" s="119">
        <v>1</v>
      </c>
      <c r="F31" s="208">
        <v>0</v>
      </c>
      <c r="G31" s="208">
        <f t="shared" si="8"/>
        <v>0</v>
      </c>
      <c r="H31" s="208">
        <f t="shared" si="9"/>
        <v>0</v>
      </c>
      <c r="I31" s="208">
        <f t="shared" si="10"/>
        <v>0</v>
      </c>
      <c r="J31" s="132"/>
      <c r="K31" s="208">
        <f t="shared" si="11"/>
        <v>0</v>
      </c>
      <c r="L31" s="208">
        <v>0</v>
      </c>
      <c r="M31" s="208">
        <v>0</v>
      </c>
      <c r="N31" s="118"/>
    </row>
    <row r="32" spans="1:14" x14ac:dyDescent="0.25">
      <c r="A32" s="233" t="s">
        <v>2096</v>
      </c>
      <c r="B32" s="118" t="s">
        <v>753</v>
      </c>
      <c r="C32" s="118" t="s">
        <v>793</v>
      </c>
      <c r="D32" s="119">
        <v>1</v>
      </c>
      <c r="E32" s="119">
        <v>1</v>
      </c>
      <c r="F32" s="208">
        <v>0</v>
      </c>
      <c r="G32" s="208">
        <f t="shared" si="8"/>
        <v>0</v>
      </c>
      <c r="H32" s="208">
        <f t="shared" si="9"/>
        <v>0</v>
      </c>
      <c r="I32" s="208">
        <f t="shared" si="10"/>
        <v>0</v>
      </c>
      <c r="J32" s="132"/>
      <c r="K32" s="208">
        <f t="shared" si="11"/>
        <v>0</v>
      </c>
      <c r="L32" s="208">
        <v>0</v>
      </c>
      <c r="M32" s="208">
        <v>0</v>
      </c>
      <c r="N32" s="118"/>
    </row>
    <row r="33" spans="1:14" x14ac:dyDescent="0.25">
      <c r="A33" s="233" t="s">
        <v>2097</v>
      </c>
      <c r="B33" s="118" t="s">
        <v>756</v>
      </c>
      <c r="C33" s="118" t="s">
        <v>794</v>
      </c>
      <c r="D33" s="119">
        <v>1</v>
      </c>
      <c r="E33" s="119">
        <v>1</v>
      </c>
      <c r="F33" s="208">
        <v>0</v>
      </c>
      <c r="G33" s="208">
        <f t="shared" si="8"/>
        <v>0</v>
      </c>
      <c r="H33" s="208">
        <f t="shared" si="9"/>
        <v>0</v>
      </c>
      <c r="I33" s="208">
        <f t="shared" si="10"/>
        <v>0</v>
      </c>
      <c r="J33" s="132"/>
      <c r="K33" s="208">
        <f t="shared" si="11"/>
        <v>0</v>
      </c>
      <c r="L33" s="208">
        <v>0</v>
      </c>
      <c r="M33" s="208">
        <v>0</v>
      </c>
      <c r="N33" s="118"/>
    </row>
    <row r="34" spans="1:14" x14ac:dyDescent="0.25">
      <c r="A34" s="233" t="s">
        <v>2098</v>
      </c>
      <c r="B34" s="118" t="s">
        <v>761</v>
      </c>
      <c r="C34" s="118" t="s">
        <v>795</v>
      </c>
      <c r="D34" s="119">
        <v>1</v>
      </c>
      <c r="E34" s="119">
        <v>1</v>
      </c>
      <c r="F34" s="208">
        <v>0</v>
      </c>
      <c r="G34" s="208">
        <f t="shared" si="8"/>
        <v>0</v>
      </c>
      <c r="H34" s="208">
        <f t="shared" si="9"/>
        <v>0</v>
      </c>
      <c r="I34" s="208">
        <f t="shared" si="10"/>
        <v>0</v>
      </c>
      <c r="J34" s="132"/>
      <c r="K34" s="208">
        <f t="shared" si="11"/>
        <v>0</v>
      </c>
      <c r="L34" s="208">
        <v>0</v>
      </c>
      <c r="M34" s="208">
        <v>0</v>
      </c>
      <c r="N34" s="118"/>
    </row>
    <row r="35" spans="1:14" x14ac:dyDescent="0.25">
      <c r="A35" s="233" t="s">
        <v>2099</v>
      </c>
      <c r="B35" s="118" t="s">
        <v>903</v>
      </c>
      <c r="C35" s="118" t="s">
        <v>803</v>
      </c>
      <c r="D35" s="119">
        <v>1</v>
      </c>
      <c r="E35" s="119">
        <v>1</v>
      </c>
      <c r="F35" s="208">
        <v>0</v>
      </c>
      <c r="G35" s="208">
        <f t="shared" si="8"/>
        <v>0</v>
      </c>
      <c r="H35" s="208">
        <f t="shared" si="9"/>
        <v>0</v>
      </c>
      <c r="I35" s="208">
        <f t="shared" si="10"/>
        <v>0</v>
      </c>
      <c r="J35" s="132"/>
      <c r="K35" s="208">
        <f t="shared" si="11"/>
        <v>0</v>
      </c>
      <c r="L35" s="208">
        <v>0</v>
      </c>
      <c r="M35" s="208">
        <v>0</v>
      </c>
      <c r="N35" s="118"/>
    </row>
    <row r="36" spans="1:14" x14ac:dyDescent="0.25">
      <c r="A36" s="233" t="s">
        <v>2100</v>
      </c>
      <c r="B36" s="118" t="s">
        <v>762</v>
      </c>
      <c r="C36" s="118" t="s">
        <v>797</v>
      </c>
      <c r="D36" s="119">
        <v>1</v>
      </c>
      <c r="E36" s="119">
        <v>1</v>
      </c>
      <c r="F36" s="208">
        <v>0</v>
      </c>
      <c r="G36" s="208">
        <f t="shared" si="8"/>
        <v>0</v>
      </c>
      <c r="H36" s="208">
        <f t="shared" si="9"/>
        <v>0</v>
      </c>
      <c r="I36" s="208">
        <f t="shared" si="10"/>
        <v>0</v>
      </c>
      <c r="J36" s="132"/>
      <c r="K36" s="208">
        <f t="shared" si="11"/>
        <v>0</v>
      </c>
      <c r="L36" s="208">
        <v>0</v>
      </c>
      <c r="M36" s="208">
        <v>0</v>
      </c>
      <c r="N36" s="118"/>
    </row>
    <row r="37" spans="1:14" x14ac:dyDescent="0.25">
      <c r="A37" s="233" t="s">
        <v>2101</v>
      </c>
      <c r="B37" s="118" t="s">
        <v>763</v>
      </c>
      <c r="C37" s="118" t="s">
        <v>798</v>
      </c>
      <c r="D37" s="119">
        <v>1</v>
      </c>
      <c r="E37" s="119">
        <v>1</v>
      </c>
      <c r="F37" s="208">
        <v>0</v>
      </c>
      <c r="G37" s="208">
        <f t="shared" si="8"/>
        <v>0</v>
      </c>
      <c r="H37" s="208">
        <f t="shared" si="9"/>
        <v>0</v>
      </c>
      <c r="I37" s="208">
        <f t="shared" si="10"/>
        <v>0</v>
      </c>
      <c r="J37" s="132"/>
      <c r="K37" s="208">
        <f t="shared" si="11"/>
        <v>0</v>
      </c>
      <c r="L37" s="208">
        <v>0</v>
      </c>
      <c r="M37" s="208">
        <v>0</v>
      </c>
      <c r="N37" s="118"/>
    </row>
    <row r="38" spans="1:14" x14ac:dyDescent="0.25">
      <c r="A38" s="233" t="s">
        <v>2102</v>
      </c>
      <c r="B38" s="118" t="s">
        <v>764</v>
      </c>
      <c r="C38" s="118" t="s">
        <v>798</v>
      </c>
      <c r="D38" s="119">
        <v>1</v>
      </c>
      <c r="E38" s="119">
        <v>1</v>
      </c>
      <c r="F38" s="208">
        <v>0</v>
      </c>
      <c r="G38" s="208">
        <f t="shared" si="8"/>
        <v>0</v>
      </c>
      <c r="H38" s="208">
        <f t="shared" si="9"/>
        <v>0</v>
      </c>
      <c r="I38" s="208">
        <f t="shared" si="10"/>
        <v>0</v>
      </c>
      <c r="J38" s="132"/>
      <c r="K38" s="208">
        <f t="shared" si="11"/>
        <v>0</v>
      </c>
      <c r="L38" s="208">
        <v>0</v>
      </c>
      <c r="M38" s="208">
        <v>0</v>
      </c>
      <c r="N38" s="118"/>
    </row>
    <row r="39" spans="1:14" s="229" customFormat="1" x14ac:dyDescent="0.25">
      <c r="A39" s="233" t="s">
        <v>2103</v>
      </c>
      <c r="B39" s="118" t="s">
        <v>913</v>
      </c>
      <c r="C39" s="118" t="s">
        <v>811</v>
      </c>
      <c r="D39" s="119">
        <v>1</v>
      </c>
      <c r="E39" s="119">
        <v>1</v>
      </c>
      <c r="F39" s="208">
        <v>0</v>
      </c>
      <c r="G39" s="208">
        <f t="shared" si="8"/>
        <v>0</v>
      </c>
      <c r="H39" s="208">
        <f t="shared" si="9"/>
        <v>0</v>
      </c>
      <c r="I39" s="208">
        <f t="shared" si="10"/>
        <v>0</v>
      </c>
      <c r="J39" s="132"/>
      <c r="K39" s="208">
        <f t="shared" si="11"/>
        <v>0</v>
      </c>
      <c r="L39" s="208">
        <v>0</v>
      </c>
      <c r="M39" s="208">
        <v>0</v>
      </c>
      <c r="N39" s="118"/>
    </row>
    <row r="40" spans="1:14" s="156" customFormat="1" ht="15.75" x14ac:dyDescent="0.25">
      <c r="A40" s="235" t="s">
        <v>850</v>
      </c>
      <c r="B40" s="126" t="s">
        <v>765</v>
      </c>
      <c r="C40" s="127"/>
      <c r="D40" s="288" t="s">
        <v>893</v>
      </c>
      <c r="E40" s="128"/>
      <c r="F40" s="274"/>
      <c r="G40" s="128"/>
      <c r="H40" s="281"/>
      <c r="I40" s="128"/>
      <c r="J40" s="126"/>
      <c r="K40" s="126"/>
      <c r="L40" s="126"/>
      <c r="M40" s="126"/>
      <c r="N40" s="407"/>
    </row>
    <row r="41" spans="1:14" x14ac:dyDescent="0.25">
      <c r="A41" s="233" t="s">
        <v>2104</v>
      </c>
      <c r="B41" s="118" t="s">
        <v>522</v>
      </c>
      <c r="C41" s="118" t="s">
        <v>787</v>
      </c>
      <c r="D41" s="119">
        <v>1</v>
      </c>
      <c r="E41" s="119">
        <v>1</v>
      </c>
      <c r="F41" s="208">
        <v>0</v>
      </c>
      <c r="G41" s="208">
        <f t="shared" ref="G41:G55" si="12">F41*E41</f>
        <v>0</v>
      </c>
      <c r="H41" s="208">
        <f t="shared" ref="H41:H55" si="13">G41*$H$4</f>
        <v>0</v>
      </c>
      <c r="I41" s="208">
        <f t="shared" ref="I41:I55" si="14">G41+H41</f>
        <v>0</v>
      </c>
      <c r="J41" s="132"/>
      <c r="K41" s="208">
        <f t="shared" ref="K41:K55" si="15">L41+M41</f>
        <v>0</v>
      </c>
      <c r="L41" s="208">
        <v>0</v>
      </c>
      <c r="M41" s="208">
        <v>0</v>
      </c>
      <c r="N41" s="118"/>
    </row>
    <row r="42" spans="1:14" x14ac:dyDescent="0.25">
      <c r="A42" s="233" t="s">
        <v>2105</v>
      </c>
      <c r="B42" s="157" t="s">
        <v>933</v>
      </c>
      <c r="C42" s="118" t="s">
        <v>929</v>
      </c>
      <c r="D42" s="119">
        <v>1</v>
      </c>
      <c r="E42" s="119">
        <v>1</v>
      </c>
      <c r="F42" s="208">
        <v>0</v>
      </c>
      <c r="G42" s="208">
        <f t="shared" si="12"/>
        <v>0</v>
      </c>
      <c r="H42" s="208">
        <f t="shared" si="13"/>
        <v>0</v>
      </c>
      <c r="I42" s="208">
        <f t="shared" si="14"/>
        <v>0</v>
      </c>
      <c r="J42" s="132"/>
      <c r="K42" s="208">
        <f t="shared" si="15"/>
        <v>0</v>
      </c>
      <c r="L42" s="208">
        <v>0</v>
      </c>
      <c r="M42" s="208">
        <v>0</v>
      </c>
      <c r="N42" s="118"/>
    </row>
    <row r="43" spans="1:14" x14ac:dyDescent="0.25">
      <c r="A43" s="233" t="s">
        <v>2106</v>
      </c>
      <c r="B43" s="118" t="s">
        <v>754</v>
      </c>
      <c r="C43" s="118" t="s">
        <v>788</v>
      </c>
      <c r="D43" s="119">
        <v>1</v>
      </c>
      <c r="E43" s="119">
        <v>1</v>
      </c>
      <c r="F43" s="208">
        <v>0</v>
      </c>
      <c r="G43" s="208">
        <f t="shared" si="12"/>
        <v>0</v>
      </c>
      <c r="H43" s="208">
        <f t="shared" si="13"/>
        <v>0</v>
      </c>
      <c r="I43" s="208">
        <f t="shared" si="14"/>
        <v>0</v>
      </c>
      <c r="J43" s="132"/>
      <c r="K43" s="208">
        <f t="shared" si="15"/>
        <v>0</v>
      </c>
      <c r="L43" s="208">
        <v>0</v>
      </c>
      <c r="M43" s="208">
        <v>0</v>
      </c>
      <c r="N43" s="118"/>
    </row>
    <row r="44" spans="1:14" x14ac:dyDescent="0.25">
      <c r="A44" s="233" t="s">
        <v>2107</v>
      </c>
      <c r="B44" s="118" t="s">
        <v>758</v>
      </c>
      <c r="C44" s="118" t="s">
        <v>789</v>
      </c>
      <c r="D44" s="119">
        <v>1</v>
      </c>
      <c r="E44" s="119">
        <v>1</v>
      </c>
      <c r="F44" s="208">
        <v>0</v>
      </c>
      <c r="G44" s="208">
        <f t="shared" si="12"/>
        <v>0</v>
      </c>
      <c r="H44" s="208">
        <f t="shared" si="13"/>
        <v>0</v>
      </c>
      <c r="I44" s="208">
        <f t="shared" si="14"/>
        <v>0</v>
      </c>
      <c r="J44" s="132"/>
      <c r="K44" s="208">
        <f t="shared" si="15"/>
        <v>0</v>
      </c>
      <c r="L44" s="208">
        <v>0</v>
      </c>
      <c r="M44" s="208">
        <v>0</v>
      </c>
      <c r="N44" s="118"/>
    </row>
    <row r="45" spans="1:14" x14ac:dyDescent="0.25">
      <c r="A45" s="233" t="s">
        <v>2108</v>
      </c>
      <c r="B45" s="118" t="s">
        <v>759</v>
      </c>
      <c r="C45" s="118" t="s">
        <v>790</v>
      </c>
      <c r="D45" s="119">
        <v>1</v>
      </c>
      <c r="E45" s="119">
        <v>1</v>
      </c>
      <c r="F45" s="208">
        <v>0</v>
      </c>
      <c r="G45" s="208">
        <f t="shared" si="12"/>
        <v>0</v>
      </c>
      <c r="H45" s="208">
        <f t="shared" si="13"/>
        <v>0</v>
      </c>
      <c r="I45" s="208">
        <f t="shared" si="14"/>
        <v>0</v>
      </c>
      <c r="J45" s="132"/>
      <c r="K45" s="208">
        <f t="shared" si="15"/>
        <v>0</v>
      </c>
      <c r="L45" s="208">
        <v>0</v>
      </c>
      <c r="M45" s="208">
        <v>0</v>
      </c>
      <c r="N45" s="118"/>
    </row>
    <row r="46" spans="1:14" x14ac:dyDescent="0.25">
      <c r="A46" s="233" t="s">
        <v>2109</v>
      </c>
      <c r="B46" s="118" t="s">
        <v>818</v>
      </c>
      <c r="C46" s="118" t="s">
        <v>791</v>
      </c>
      <c r="D46" s="119">
        <v>1</v>
      </c>
      <c r="E46" s="119">
        <v>1</v>
      </c>
      <c r="F46" s="208">
        <v>0</v>
      </c>
      <c r="G46" s="208">
        <f t="shared" si="12"/>
        <v>0</v>
      </c>
      <c r="H46" s="208">
        <f t="shared" si="13"/>
        <v>0</v>
      </c>
      <c r="I46" s="208">
        <f t="shared" si="14"/>
        <v>0</v>
      </c>
      <c r="J46" s="132"/>
      <c r="K46" s="208">
        <f t="shared" si="15"/>
        <v>0</v>
      </c>
      <c r="L46" s="208">
        <v>0</v>
      </c>
      <c r="M46" s="208">
        <v>0</v>
      </c>
      <c r="N46" s="118"/>
    </row>
    <row r="47" spans="1:14" x14ac:dyDescent="0.25">
      <c r="A47" s="233" t="s">
        <v>2110</v>
      </c>
      <c r="B47" s="118" t="s">
        <v>760</v>
      </c>
      <c r="C47" s="118" t="s">
        <v>792</v>
      </c>
      <c r="D47" s="119">
        <v>1</v>
      </c>
      <c r="E47" s="119">
        <v>1</v>
      </c>
      <c r="F47" s="208">
        <v>0</v>
      </c>
      <c r="G47" s="208">
        <f t="shared" si="12"/>
        <v>0</v>
      </c>
      <c r="H47" s="208">
        <f t="shared" si="13"/>
        <v>0</v>
      </c>
      <c r="I47" s="208">
        <f t="shared" si="14"/>
        <v>0</v>
      </c>
      <c r="J47" s="132"/>
      <c r="K47" s="208">
        <f t="shared" si="15"/>
        <v>0</v>
      </c>
      <c r="L47" s="208">
        <v>0</v>
      </c>
      <c r="M47" s="208">
        <v>0</v>
      </c>
      <c r="N47" s="118"/>
    </row>
    <row r="48" spans="1:14" x14ac:dyDescent="0.25">
      <c r="A48" s="233" t="s">
        <v>2111</v>
      </c>
      <c r="B48" s="118" t="s">
        <v>753</v>
      </c>
      <c r="C48" s="118" t="s">
        <v>793</v>
      </c>
      <c r="D48" s="119">
        <v>1</v>
      </c>
      <c r="E48" s="119">
        <v>1</v>
      </c>
      <c r="F48" s="208">
        <v>0</v>
      </c>
      <c r="G48" s="208">
        <f t="shared" si="12"/>
        <v>0</v>
      </c>
      <c r="H48" s="208">
        <f t="shared" si="13"/>
        <v>0</v>
      </c>
      <c r="I48" s="208">
        <f t="shared" si="14"/>
        <v>0</v>
      </c>
      <c r="J48" s="132"/>
      <c r="K48" s="208">
        <f t="shared" si="15"/>
        <v>0</v>
      </c>
      <c r="L48" s="208">
        <v>0</v>
      </c>
      <c r="M48" s="208">
        <v>0</v>
      </c>
      <c r="N48" s="118"/>
    </row>
    <row r="49" spans="1:14" x14ac:dyDescent="0.25">
      <c r="A49" s="233" t="s">
        <v>2112</v>
      </c>
      <c r="B49" s="118" t="s">
        <v>756</v>
      </c>
      <c r="C49" s="118" t="s">
        <v>794</v>
      </c>
      <c r="D49" s="119">
        <v>1</v>
      </c>
      <c r="E49" s="119">
        <v>1</v>
      </c>
      <c r="F49" s="208">
        <v>0</v>
      </c>
      <c r="G49" s="208">
        <f t="shared" si="12"/>
        <v>0</v>
      </c>
      <c r="H49" s="208">
        <f t="shared" si="13"/>
        <v>0</v>
      </c>
      <c r="I49" s="208">
        <f t="shared" si="14"/>
        <v>0</v>
      </c>
      <c r="J49" s="132"/>
      <c r="K49" s="208">
        <f t="shared" si="15"/>
        <v>0</v>
      </c>
      <c r="L49" s="208">
        <v>0</v>
      </c>
      <c r="M49" s="208">
        <v>0</v>
      </c>
      <c r="N49" s="118"/>
    </row>
    <row r="50" spans="1:14" x14ac:dyDescent="0.25">
      <c r="A50" s="233" t="s">
        <v>2113</v>
      </c>
      <c r="B50" s="118" t="s">
        <v>761</v>
      </c>
      <c r="C50" s="118" t="s">
        <v>795</v>
      </c>
      <c r="D50" s="119">
        <v>1</v>
      </c>
      <c r="E50" s="119">
        <v>1</v>
      </c>
      <c r="F50" s="208">
        <v>0</v>
      </c>
      <c r="G50" s="208">
        <f t="shared" si="12"/>
        <v>0</v>
      </c>
      <c r="H50" s="208">
        <f t="shared" si="13"/>
        <v>0</v>
      </c>
      <c r="I50" s="208">
        <f t="shared" si="14"/>
        <v>0</v>
      </c>
      <c r="J50" s="132"/>
      <c r="K50" s="208">
        <f t="shared" si="15"/>
        <v>0</v>
      </c>
      <c r="L50" s="208">
        <v>0</v>
      </c>
      <c r="M50" s="208">
        <v>0</v>
      </c>
      <c r="N50" s="118"/>
    </row>
    <row r="51" spans="1:14" x14ac:dyDescent="0.25">
      <c r="A51" s="233" t="s">
        <v>2114</v>
      </c>
      <c r="B51" s="118" t="s">
        <v>903</v>
      </c>
      <c r="C51" s="118" t="s">
        <v>796</v>
      </c>
      <c r="D51" s="119">
        <v>1</v>
      </c>
      <c r="E51" s="119">
        <v>1</v>
      </c>
      <c r="F51" s="208">
        <v>0</v>
      </c>
      <c r="G51" s="208">
        <f t="shared" si="12"/>
        <v>0</v>
      </c>
      <c r="H51" s="208">
        <f t="shared" si="13"/>
        <v>0</v>
      </c>
      <c r="I51" s="208">
        <f t="shared" si="14"/>
        <v>0</v>
      </c>
      <c r="J51" s="132"/>
      <c r="K51" s="208">
        <f t="shared" si="15"/>
        <v>0</v>
      </c>
      <c r="L51" s="208">
        <v>0</v>
      </c>
      <c r="M51" s="208">
        <v>0</v>
      </c>
      <c r="N51" s="118"/>
    </row>
    <row r="52" spans="1:14" x14ac:dyDescent="0.25">
      <c r="A52" s="233" t="s">
        <v>2115</v>
      </c>
      <c r="B52" s="118" t="s">
        <v>762</v>
      </c>
      <c r="C52" s="118" t="s">
        <v>797</v>
      </c>
      <c r="D52" s="119">
        <v>1</v>
      </c>
      <c r="E52" s="119">
        <v>1</v>
      </c>
      <c r="F52" s="208">
        <v>0</v>
      </c>
      <c r="G52" s="208">
        <f t="shared" si="12"/>
        <v>0</v>
      </c>
      <c r="H52" s="208">
        <f t="shared" si="13"/>
        <v>0</v>
      </c>
      <c r="I52" s="208">
        <f t="shared" si="14"/>
        <v>0</v>
      </c>
      <c r="J52" s="132"/>
      <c r="K52" s="208">
        <f t="shared" si="15"/>
        <v>0</v>
      </c>
      <c r="L52" s="208">
        <v>0</v>
      </c>
      <c r="M52" s="208">
        <v>0</v>
      </c>
      <c r="N52" s="118"/>
    </row>
    <row r="53" spans="1:14" x14ac:dyDescent="0.25">
      <c r="A53" s="233" t="s">
        <v>2116</v>
      </c>
      <c r="B53" s="118" t="s">
        <v>912</v>
      </c>
      <c r="C53" s="118" t="s">
        <v>798</v>
      </c>
      <c r="D53" s="119">
        <v>2</v>
      </c>
      <c r="E53" s="119">
        <v>2</v>
      </c>
      <c r="F53" s="208">
        <v>0</v>
      </c>
      <c r="G53" s="208">
        <f t="shared" si="12"/>
        <v>0</v>
      </c>
      <c r="H53" s="208">
        <f t="shared" si="13"/>
        <v>0</v>
      </c>
      <c r="I53" s="208">
        <f t="shared" si="14"/>
        <v>0</v>
      </c>
      <c r="J53" s="132"/>
      <c r="K53" s="208">
        <f t="shared" si="15"/>
        <v>0</v>
      </c>
      <c r="L53" s="208">
        <v>0</v>
      </c>
      <c r="M53" s="208">
        <v>0</v>
      </c>
      <c r="N53" s="118"/>
    </row>
    <row r="54" spans="1:14" x14ac:dyDescent="0.25">
      <c r="A54" s="233" t="s">
        <v>2117</v>
      </c>
      <c r="B54" s="118" t="s">
        <v>764</v>
      </c>
      <c r="C54" s="118" t="s">
        <v>798</v>
      </c>
      <c r="D54" s="119">
        <v>1</v>
      </c>
      <c r="E54" s="119">
        <v>1</v>
      </c>
      <c r="F54" s="208">
        <v>0</v>
      </c>
      <c r="G54" s="208">
        <f t="shared" si="12"/>
        <v>0</v>
      </c>
      <c r="H54" s="208">
        <f t="shared" si="13"/>
        <v>0</v>
      </c>
      <c r="I54" s="208">
        <f t="shared" si="14"/>
        <v>0</v>
      </c>
      <c r="J54" s="132"/>
      <c r="K54" s="208">
        <f t="shared" si="15"/>
        <v>0</v>
      </c>
      <c r="L54" s="208">
        <v>0</v>
      </c>
      <c r="M54" s="208">
        <v>0</v>
      </c>
      <c r="N54" s="118"/>
    </row>
    <row r="55" spans="1:14" s="229" customFormat="1" x14ac:dyDescent="0.25">
      <c r="A55" s="233" t="s">
        <v>2118</v>
      </c>
      <c r="B55" s="118" t="s">
        <v>838</v>
      </c>
      <c r="C55" s="118" t="s">
        <v>811</v>
      </c>
      <c r="D55" s="119">
        <v>1</v>
      </c>
      <c r="E55" s="119">
        <v>1</v>
      </c>
      <c r="F55" s="208">
        <v>0</v>
      </c>
      <c r="G55" s="208">
        <f t="shared" si="12"/>
        <v>0</v>
      </c>
      <c r="H55" s="208">
        <f t="shared" si="13"/>
        <v>0</v>
      </c>
      <c r="I55" s="208">
        <f t="shared" si="14"/>
        <v>0</v>
      </c>
      <c r="J55" s="132"/>
      <c r="K55" s="208">
        <f t="shared" si="15"/>
        <v>0</v>
      </c>
      <c r="L55" s="208">
        <v>0</v>
      </c>
      <c r="M55" s="208">
        <v>0</v>
      </c>
      <c r="N55" s="118"/>
    </row>
    <row r="56" spans="1:14" s="156" customFormat="1" ht="15.75" x14ac:dyDescent="0.25">
      <c r="A56" s="235" t="s">
        <v>851</v>
      </c>
      <c r="B56" s="126" t="s">
        <v>519</v>
      </c>
      <c r="C56" s="127"/>
      <c r="D56" s="288" t="s">
        <v>893</v>
      </c>
      <c r="E56" s="128"/>
      <c r="F56" s="274"/>
      <c r="G56" s="128"/>
      <c r="H56" s="281"/>
      <c r="I56" s="128"/>
      <c r="J56" s="126"/>
      <c r="K56" s="126"/>
      <c r="L56" s="126"/>
      <c r="M56" s="126"/>
      <c r="N56" s="407"/>
    </row>
    <row r="57" spans="1:14" x14ac:dyDescent="0.25">
      <c r="A57" s="233" t="s">
        <v>2119</v>
      </c>
      <c r="B57" s="129" t="s">
        <v>829</v>
      </c>
      <c r="C57" s="129" t="s">
        <v>806</v>
      </c>
      <c r="D57" s="119">
        <v>3</v>
      </c>
      <c r="E57" s="119">
        <v>3</v>
      </c>
      <c r="F57" s="208">
        <v>0</v>
      </c>
      <c r="G57" s="208">
        <f t="shared" ref="G57:G65" si="16">F57*E57</f>
        <v>0</v>
      </c>
      <c r="H57" s="208">
        <f t="shared" ref="H57:H65" si="17">G57*$H$4</f>
        <v>0</v>
      </c>
      <c r="I57" s="208">
        <f t="shared" ref="I57:I65" si="18">G57+H57</f>
        <v>0</v>
      </c>
      <c r="J57" s="132"/>
      <c r="K57" s="208">
        <f t="shared" ref="K57:K65" si="19">L57+M57</f>
        <v>0</v>
      </c>
      <c r="L57" s="208">
        <v>0</v>
      </c>
      <c r="M57" s="208">
        <v>0</v>
      </c>
      <c r="N57" s="118"/>
    </row>
    <row r="58" spans="1:14" x14ac:dyDescent="0.25">
      <c r="A58" s="233" t="s">
        <v>2120</v>
      </c>
      <c r="B58" s="129" t="s">
        <v>830</v>
      </c>
      <c r="C58" s="129" t="s">
        <v>807</v>
      </c>
      <c r="D58" s="119">
        <v>1</v>
      </c>
      <c r="E58" s="119">
        <v>1</v>
      </c>
      <c r="F58" s="208">
        <v>0</v>
      </c>
      <c r="G58" s="208">
        <f t="shared" si="16"/>
        <v>0</v>
      </c>
      <c r="H58" s="208">
        <f t="shared" si="17"/>
        <v>0</v>
      </c>
      <c r="I58" s="208">
        <f t="shared" si="18"/>
        <v>0</v>
      </c>
      <c r="J58" s="132"/>
      <c r="K58" s="208">
        <f t="shared" si="19"/>
        <v>0</v>
      </c>
      <c r="L58" s="208">
        <v>0</v>
      </c>
      <c r="M58" s="208">
        <v>0</v>
      </c>
      <c r="N58" s="118"/>
    </row>
    <row r="59" spans="1:14" x14ac:dyDescent="0.25">
      <c r="A59" s="233" t="s">
        <v>2121</v>
      </c>
      <c r="B59" s="129" t="s">
        <v>832</v>
      </c>
      <c r="C59" s="129" t="s">
        <v>808</v>
      </c>
      <c r="D59" s="119">
        <v>1</v>
      </c>
      <c r="E59" s="119">
        <v>1</v>
      </c>
      <c r="F59" s="208">
        <v>0</v>
      </c>
      <c r="G59" s="208">
        <f t="shared" si="16"/>
        <v>0</v>
      </c>
      <c r="H59" s="208">
        <f t="shared" si="17"/>
        <v>0</v>
      </c>
      <c r="I59" s="208">
        <f t="shared" si="18"/>
        <v>0</v>
      </c>
      <c r="J59" s="132"/>
      <c r="K59" s="208">
        <f t="shared" si="19"/>
        <v>0</v>
      </c>
      <c r="L59" s="208">
        <v>0</v>
      </c>
      <c r="M59" s="208">
        <v>0</v>
      </c>
      <c r="N59" s="118"/>
    </row>
    <row r="60" spans="1:14" x14ac:dyDescent="0.25">
      <c r="A60" s="233" t="s">
        <v>2122</v>
      </c>
      <c r="B60" s="129" t="s">
        <v>895</v>
      </c>
      <c r="C60" s="129" t="s">
        <v>805</v>
      </c>
      <c r="D60" s="119" t="s">
        <v>906</v>
      </c>
      <c r="E60" s="119">
        <v>1</v>
      </c>
      <c r="F60" s="208">
        <v>0</v>
      </c>
      <c r="G60" s="208">
        <f t="shared" si="16"/>
        <v>0</v>
      </c>
      <c r="H60" s="208">
        <f t="shared" si="17"/>
        <v>0</v>
      </c>
      <c r="I60" s="208">
        <f t="shared" si="18"/>
        <v>0</v>
      </c>
      <c r="J60" s="132"/>
      <c r="K60" s="208">
        <f t="shared" si="19"/>
        <v>0</v>
      </c>
      <c r="L60" s="208">
        <v>0</v>
      </c>
      <c r="M60" s="208">
        <v>0</v>
      </c>
      <c r="N60" s="118"/>
    </row>
    <row r="61" spans="1:14" x14ac:dyDescent="0.25">
      <c r="A61" s="233" t="s">
        <v>2123</v>
      </c>
      <c r="B61" s="129" t="s">
        <v>828</v>
      </c>
      <c r="C61" s="129" t="s">
        <v>804</v>
      </c>
      <c r="D61" s="119" t="s">
        <v>906</v>
      </c>
      <c r="E61" s="119">
        <v>1</v>
      </c>
      <c r="F61" s="208">
        <v>0</v>
      </c>
      <c r="G61" s="208">
        <f t="shared" si="16"/>
        <v>0</v>
      </c>
      <c r="H61" s="208">
        <f t="shared" si="17"/>
        <v>0</v>
      </c>
      <c r="I61" s="208">
        <f t="shared" si="18"/>
        <v>0</v>
      </c>
      <c r="J61" s="132"/>
      <c r="K61" s="208">
        <f t="shared" si="19"/>
        <v>0</v>
      </c>
      <c r="L61" s="208">
        <v>0</v>
      </c>
      <c r="M61" s="208">
        <v>0</v>
      </c>
      <c r="N61" s="118"/>
    </row>
    <row r="62" spans="1:14" x14ac:dyDescent="0.25">
      <c r="A62" s="233" t="s">
        <v>2124</v>
      </c>
      <c r="B62" s="129" t="s">
        <v>833</v>
      </c>
      <c r="C62" s="129" t="s">
        <v>804</v>
      </c>
      <c r="D62" s="119">
        <v>1</v>
      </c>
      <c r="E62" s="119">
        <v>1</v>
      </c>
      <c r="F62" s="208">
        <v>0</v>
      </c>
      <c r="G62" s="208">
        <f t="shared" si="16"/>
        <v>0</v>
      </c>
      <c r="H62" s="208">
        <f t="shared" si="17"/>
        <v>0</v>
      </c>
      <c r="I62" s="208">
        <f t="shared" si="18"/>
        <v>0</v>
      </c>
      <c r="J62" s="132"/>
      <c r="K62" s="208">
        <f t="shared" si="19"/>
        <v>0</v>
      </c>
      <c r="L62" s="208">
        <v>0</v>
      </c>
      <c r="M62" s="208">
        <v>0</v>
      </c>
      <c r="N62" s="118"/>
    </row>
    <row r="63" spans="1:14" x14ac:dyDescent="0.25">
      <c r="A63" s="233" t="s">
        <v>2125</v>
      </c>
      <c r="B63" s="151" t="s">
        <v>834</v>
      </c>
      <c r="C63" s="129" t="s">
        <v>804</v>
      </c>
      <c r="D63" s="119">
        <v>2</v>
      </c>
      <c r="E63" s="119">
        <v>2</v>
      </c>
      <c r="F63" s="208">
        <v>0</v>
      </c>
      <c r="G63" s="208">
        <f t="shared" si="16"/>
        <v>0</v>
      </c>
      <c r="H63" s="208">
        <f t="shared" si="17"/>
        <v>0</v>
      </c>
      <c r="I63" s="208">
        <f t="shared" si="18"/>
        <v>0</v>
      </c>
      <c r="J63" s="132"/>
      <c r="K63" s="208">
        <f t="shared" si="19"/>
        <v>0</v>
      </c>
      <c r="L63" s="208">
        <v>0</v>
      </c>
      <c r="M63" s="208">
        <v>0</v>
      </c>
      <c r="N63" s="118"/>
    </row>
    <row r="64" spans="1:14" x14ac:dyDescent="0.25">
      <c r="A64" s="233" t="s">
        <v>2126</v>
      </c>
      <c r="B64" s="129" t="s">
        <v>831</v>
      </c>
      <c r="C64" s="129" t="s">
        <v>805</v>
      </c>
      <c r="D64" s="119">
        <v>1</v>
      </c>
      <c r="E64" s="119">
        <v>1</v>
      </c>
      <c r="F64" s="208">
        <v>0</v>
      </c>
      <c r="G64" s="208">
        <f t="shared" si="16"/>
        <v>0</v>
      </c>
      <c r="H64" s="208">
        <f t="shared" si="17"/>
        <v>0</v>
      </c>
      <c r="I64" s="208">
        <f t="shared" si="18"/>
        <v>0</v>
      </c>
      <c r="J64" s="132"/>
      <c r="K64" s="208">
        <f t="shared" si="19"/>
        <v>0</v>
      </c>
      <c r="L64" s="208">
        <v>0</v>
      </c>
      <c r="M64" s="208">
        <v>0</v>
      </c>
      <c r="N64" s="118"/>
    </row>
    <row r="65" spans="1:14" x14ac:dyDescent="0.25">
      <c r="A65" s="233" t="s">
        <v>2127</v>
      </c>
      <c r="B65" s="129" t="s">
        <v>905</v>
      </c>
      <c r="C65" s="129" t="s">
        <v>804</v>
      </c>
      <c r="D65" s="119" t="s">
        <v>906</v>
      </c>
      <c r="E65" s="119">
        <v>1</v>
      </c>
      <c r="F65" s="208">
        <v>0</v>
      </c>
      <c r="G65" s="208">
        <f t="shared" si="16"/>
        <v>0</v>
      </c>
      <c r="H65" s="208">
        <f t="shared" si="17"/>
        <v>0</v>
      </c>
      <c r="I65" s="208">
        <f t="shared" si="18"/>
        <v>0</v>
      </c>
      <c r="J65" s="132"/>
      <c r="K65" s="208">
        <f t="shared" si="19"/>
        <v>0</v>
      </c>
      <c r="L65" s="208">
        <v>0</v>
      </c>
      <c r="M65" s="208">
        <v>0</v>
      </c>
      <c r="N65" s="118"/>
    </row>
    <row r="66" spans="1:14" s="156" customFormat="1" ht="15.75" x14ac:dyDescent="0.25">
      <c r="A66" s="235" t="s">
        <v>852</v>
      </c>
      <c r="B66" s="126" t="s">
        <v>839</v>
      </c>
      <c r="C66" s="126"/>
      <c r="D66" s="288" t="s">
        <v>893</v>
      </c>
      <c r="E66" s="128"/>
      <c r="F66" s="274"/>
      <c r="G66" s="128"/>
      <c r="H66" s="281"/>
      <c r="I66" s="128"/>
      <c r="J66" s="126"/>
      <c r="K66" s="126"/>
      <c r="L66" s="126"/>
      <c r="M66" s="126"/>
      <c r="N66" s="407"/>
    </row>
    <row r="67" spans="1:14" x14ac:dyDescent="0.25">
      <c r="A67" s="233" t="s">
        <v>2128</v>
      </c>
      <c r="B67" s="129" t="s">
        <v>521</v>
      </c>
      <c r="C67" s="129" t="s">
        <v>786</v>
      </c>
      <c r="D67" s="130">
        <v>1</v>
      </c>
      <c r="E67" s="119">
        <v>1</v>
      </c>
      <c r="F67" s="208">
        <v>0</v>
      </c>
      <c r="G67" s="208">
        <f>F67*E67</f>
        <v>0</v>
      </c>
      <c r="H67" s="208">
        <f>G67*$H$4</f>
        <v>0</v>
      </c>
      <c r="I67" s="208">
        <f>G67+H67</f>
        <v>0</v>
      </c>
      <c r="J67" s="132"/>
      <c r="K67" s="208">
        <f>L67+M67</f>
        <v>0</v>
      </c>
      <c r="L67" s="208">
        <v>0</v>
      </c>
      <c r="M67" s="208">
        <v>0</v>
      </c>
      <c r="N67" s="118"/>
    </row>
    <row r="68" spans="1:14" s="156" customFormat="1" ht="15.75" x14ac:dyDescent="0.25">
      <c r="A68" s="235" t="s">
        <v>853</v>
      </c>
      <c r="B68" s="126" t="s">
        <v>896</v>
      </c>
      <c r="C68" s="126"/>
      <c r="D68" s="288" t="s">
        <v>893</v>
      </c>
      <c r="E68" s="128"/>
      <c r="F68" s="274"/>
      <c r="G68" s="128"/>
      <c r="H68" s="281"/>
      <c r="I68" s="128"/>
      <c r="J68" s="126"/>
      <c r="K68" s="126"/>
      <c r="L68" s="126"/>
      <c r="M68" s="126"/>
      <c r="N68" s="407"/>
    </row>
    <row r="69" spans="1:14" x14ac:dyDescent="0.25">
      <c r="A69" s="233" t="s">
        <v>2129</v>
      </c>
      <c r="B69" s="129" t="s">
        <v>776</v>
      </c>
      <c r="C69" s="129" t="s">
        <v>821</v>
      </c>
      <c r="D69" s="130">
        <v>1</v>
      </c>
      <c r="E69" s="119">
        <v>1</v>
      </c>
      <c r="F69" s="208">
        <v>0</v>
      </c>
      <c r="G69" s="208">
        <f t="shared" ref="G69:G76" si="20">F69*E69</f>
        <v>0</v>
      </c>
      <c r="H69" s="208">
        <f t="shared" ref="H69:H76" si="21">G69*$H$4</f>
        <v>0</v>
      </c>
      <c r="I69" s="208">
        <f t="shared" ref="I69:I76" si="22">G69+H69</f>
        <v>0</v>
      </c>
      <c r="J69" s="132"/>
      <c r="K69" s="208">
        <f t="shared" ref="K69:K76" si="23">L69+M69</f>
        <v>0</v>
      </c>
      <c r="L69" s="208">
        <v>0</v>
      </c>
      <c r="M69" s="208">
        <v>0</v>
      </c>
      <c r="N69" s="118"/>
    </row>
    <row r="70" spans="1:14" x14ac:dyDescent="0.25">
      <c r="A70" s="233" t="s">
        <v>2130</v>
      </c>
      <c r="B70" s="129" t="s">
        <v>899</v>
      </c>
      <c r="C70" s="129" t="s">
        <v>897</v>
      </c>
      <c r="D70" s="130">
        <v>1</v>
      </c>
      <c r="E70" s="119">
        <v>1</v>
      </c>
      <c r="F70" s="208">
        <v>0</v>
      </c>
      <c r="G70" s="208">
        <f t="shared" si="20"/>
        <v>0</v>
      </c>
      <c r="H70" s="208">
        <f t="shared" si="21"/>
        <v>0</v>
      </c>
      <c r="I70" s="208">
        <f t="shared" si="22"/>
        <v>0</v>
      </c>
      <c r="J70" s="132"/>
      <c r="K70" s="208">
        <f t="shared" si="23"/>
        <v>0</v>
      </c>
      <c r="L70" s="208">
        <v>0</v>
      </c>
      <c r="M70" s="208">
        <v>0</v>
      </c>
      <c r="N70" s="118"/>
    </row>
    <row r="71" spans="1:14" x14ac:dyDescent="0.25">
      <c r="A71" s="233" t="s">
        <v>2131</v>
      </c>
      <c r="B71" s="129" t="s">
        <v>900</v>
      </c>
      <c r="C71" s="129" t="s">
        <v>897</v>
      </c>
      <c r="D71" s="130">
        <v>1</v>
      </c>
      <c r="E71" s="119">
        <v>1</v>
      </c>
      <c r="F71" s="208">
        <v>0</v>
      </c>
      <c r="G71" s="208">
        <f t="shared" si="20"/>
        <v>0</v>
      </c>
      <c r="H71" s="208">
        <f t="shared" si="21"/>
        <v>0</v>
      </c>
      <c r="I71" s="208">
        <f t="shared" si="22"/>
        <v>0</v>
      </c>
      <c r="J71" s="132"/>
      <c r="K71" s="208">
        <f t="shared" si="23"/>
        <v>0</v>
      </c>
      <c r="L71" s="208">
        <v>0</v>
      </c>
      <c r="M71" s="208">
        <v>0</v>
      </c>
      <c r="N71" s="118"/>
    </row>
    <row r="72" spans="1:14" x14ac:dyDescent="0.25">
      <c r="A72" s="233" t="s">
        <v>2132</v>
      </c>
      <c r="B72" s="129" t="s">
        <v>901</v>
      </c>
      <c r="C72" s="129" t="s">
        <v>897</v>
      </c>
      <c r="D72" s="130">
        <v>1</v>
      </c>
      <c r="E72" s="119">
        <v>1</v>
      </c>
      <c r="F72" s="208">
        <v>0</v>
      </c>
      <c r="G72" s="208">
        <f t="shared" si="20"/>
        <v>0</v>
      </c>
      <c r="H72" s="208">
        <f t="shared" si="21"/>
        <v>0</v>
      </c>
      <c r="I72" s="208">
        <f t="shared" si="22"/>
        <v>0</v>
      </c>
      <c r="J72" s="132"/>
      <c r="K72" s="208">
        <f t="shared" si="23"/>
        <v>0</v>
      </c>
      <c r="L72" s="208">
        <v>0</v>
      </c>
      <c r="M72" s="208">
        <v>0</v>
      </c>
      <c r="N72" s="118"/>
    </row>
    <row r="73" spans="1:14" x14ac:dyDescent="0.25">
      <c r="A73" s="233" t="s">
        <v>2133</v>
      </c>
      <c r="B73" s="129" t="s">
        <v>898</v>
      </c>
      <c r="C73" s="129" t="s">
        <v>804</v>
      </c>
      <c r="D73" s="119">
        <v>4</v>
      </c>
      <c r="E73" s="119">
        <v>4</v>
      </c>
      <c r="F73" s="208">
        <v>0</v>
      </c>
      <c r="G73" s="208">
        <f t="shared" si="20"/>
        <v>0</v>
      </c>
      <c r="H73" s="208">
        <f t="shared" si="21"/>
        <v>0</v>
      </c>
      <c r="I73" s="208">
        <f t="shared" si="22"/>
        <v>0</v>
      </c>
      <c r="J73" s="132"/>
      <c r="K73" s="208">
        <f t="shared" si="23"/>
        <v>0</v>
      </c>
      <c r="L73" s="208">
        <v>0</v>
      </c>
      <c r="M73" s="208">
        <v>0</v>
      </c>
      <c r="N73" s="118"/>
    </row>
    <row r="74" spans="1:14" x14ac:dyDescent="0.25">
      <c r="A74" s="233" t="s">
        <v>2134</v>
      </c>
      <c r="B74" s="129" t="s">
        <v>835</v>
      </c>
      <c r="C74" s="129" t="s">
        <v>804</v>
      </c>
      <c r="D74" s="119">
        <v>1</v>
      </c>
      <c r="E74" s="119">
        <v>1</v>
      </c>
      <c r="F74" s="208">
        <v>0</v>
      </c>
      <c r="G74" s="208">
        <f t="shared" si="20"/>
        <v>0</v>
      </c>
      <c r="H74" s="208">
        <f t="shared" si="21"/>
        <v>0</v>
      </c>
      <c r="I74" s="208">
        <f t="shared" si="22"/>
        <v>0</v>
      </c>
      <c r="J74" s="132"/>
      <c r="K74" s="208">
        <f t="shared" si="23"/>
        <v>0</v>
      </c>
      <c r="L74" s="208">
        <v>0</v>
      </c>
      <c r="M74" s="208">
        <v>0</v>
      </c>
      <c r="N74" s="118"/>
    </row>
    <row r="75" spans="1:14" x14ac:dyDescent="0.25">
      <c r="A75" s="233" t="s">
        <v>2135</v>
      </c>
      <c r="B75" s="129" t="s">
        <v>940</v>
      </c>
      <c r="C75" s="129" t="s">
        <v>804</v>
      </c>
      <c r="D75" s="119" t="s">
        <v>906</v>
      </c>
      <c r="E75" s="119">
        <v>0</v>
      </c>
      <c r="F75" s="208">
        <v>0</v>
      </c>
      <c r="G75" s="208">
        <f t="shared" si="20"/>
        <v>0</v>
      </c>
      <c r="H75" s="208">
        <f t="shared" si="21"/>
        <v>0</v>
      </c>
      <c r="I75" s="208">
        <f t="shared" si="22"/>
        <v>0</v>
      </c>
      <c r="J75" s="132"/>
      <c r="K75" s="208">
        <f t="shared" si="23"/>
        <v>0</v>
      </c>
      <c r="L75" s="208">
        <v>0</v>
      </c>
      <c r="M75" s="208">
        <v>0</v>
      </c>
      <c r="N75" s="118"/>
    </row>
    <row r="76" spans="1:14" x14ac:dyDescent="0.25">
      <c r="A76" s="233" t="s">
        <v>2136</v>
      </c>
      <c r="B76" s="129" t="s">
        <v>941</v>
      </c>
      <c r="C76" s="129" t="s">
        <v>804</v>
      </c>
      <c r="D76" s="119" t="s">
        <v>906</v>
      </c>
      <c r="E76" s="119">
        <v>0</v>
      </c>
      <c r="F76" s="208">
        <v>0</v>
      </c>
      <c r="G76" s="208">
        <f t="shared" si="20"/>
        <v>0</v>
      </c>
      <c r="H76" s="208">
        <f t="shared" si="21"/>
        <v>0</v>
      </c>
      <c r="I76" s="208">
        <f t="shared" si="22"/>
        <v>0</v>
      </c>
      <c r="J76" s="132"/>
      <c r="K76" s="208">
        <f t="shared" si="23"/>
        <v>0</v>
      </c>
      <c r="L76" s="208">
        <v>0</v>
      </c>
      <c r="M76" s="208">
        <v>0</v>
      </c>
      <c r="N76" s="118"/>
    </row>
    <row r="77" spans="1:14" s="156" customFormat="1" ht="15.75" x14ac:dyDescent="0.25">
      <c r="A77" s="235" t="s">
        <v>854</v>
      </c>
      <c r="B77" s="126" t="s">
        <v>503</v>
      </c>
      <c r="C77" s="127"/>
      <c r="D77" s="288" t="s">
        <v>893</v>
      </c>
      <c r="E77" s="128"/>
      <c r="F77" s="274"/>
      <c r="G77" s="128"/>
      <c r="H77" s="281"/>
      <c r="I77" s="128"/>
      <c r="J77" s="126"/>
      <c r="K77" s="126"/>
      <c r="L77" s="126"/>
      <c r="M77" s="126"/>
      <c r="N77" s="407"/>
    </row>
    <row r="78" spans="1:14" x14ac:dyDescent="0.25">
      <c r="A78" s="233" t="s">
        <v>2137</v>
      </c>
      <c r="B78" s="129" t="s">
        <v>504</v>
      </c>
      <c r="C78" s="129" t="s">
        <v>802</v>
      </c>
      <c r="D78" s="119">
        <v>1</v>
      </c>
      <c r="E78" s="119">
        <v>1</v>
      </c>
      <c r="F78" s="208">
        <v>0</v>
      </c>
      <c r="G78" s="208">
        <f t="shared" ref="G78:G81" si="24">F78*E78</f>
        <v>0</v>
      </c>
      <c r="H78" s="208">
        <f t="shared" ref="H78:H81" si="25">G78*$H$4</f>
        <v>0</v>
      </c>
      <c r="I78" s="208">
        <f t="shared" ref="I78:I81" si="26">G78+H78</f>
        <v>0</v>
      </c>
      <c r="J78" s="132"/>
      <c r="K78" s="208">
        <f t="shared" ref="K78:K81" si="27">L78+M78</f>
        <v>0</v>
      </c>
      <c r="L78" s="208">
        <v>0</v>
      </c>
      <c r="M78" s="208">
        <v>0</v>
      </c>
      <c r="N78" s="118"/>
    </row>
    <row r="79" spans="1:14" x14ac:dyDescent="0.25">
      <c r="A79" s="233" t="s">
        <v>2138</v>
      </c>
      <c r="B79" s="129" t="s">
        <v>505</v>
      </c>
      <c r="C79" s="129" t="s">
        <v>802</v>
      </c>
      <c r="D79" s="119">
        <v>1</v>
      </c>
      <c r="E79" s="119">
        <v>1</v>
      </c>
      <c r="F79" s="208">
        <v>0</v>
      </c>
      <c r="G79" s="208">
        <f t="shared" si="24"/>
        <v>0</v>
      </c>
      <c r="H79" s="208">
        <f t="shared" si="25"/>
        <v>0</v>
      </c>
      <c r="I79" s="208">
        <f t="shared" si="26"/>
        <v>0</v>
      </c>
      <c r="J79" s="132"/>
      <c r="K79" s="208">
        <f t="shared" si="27"/>
        <v>0</v>
      </c>
      <c r="L79" s="208">
        <v>0</v>
      </c>
      <c r="M79" s="208">
        <v>0</v>
      </c>
      <c r="N79" s="118"/>
    </row>
    <row r="80" spans="1:14" x14ac:dyDescent="0.25">
      <c r="A80" s="233" t="s">
        <v>2139</v>
      </c>
      <c r="B80" s="129" t="s">
        <v>506</v>
      </c>
      <c r="C80" s="129" t="s">
        <v>802</v>
      </c>
      <c r="D80" s="119">
        <v>1</v>
      </c>
      <c r="E80" s="119">
        <v>1</v>
      </c>
      <c r="F80" s="208">
        <v>0</v>
      </c>
      <c r="G80" s="208">
        <f t="shared" si="24"/>
        <v>0</v>
      </c>
      <c r="H80" s="208">
        <f t="shared" si="25"/>
        <v>0</v>
      </c>
      <c r="I80" s="208">
        <f t="shared" si="26"/>
        <v>0</v>
      </c>
      <c r="J80" s="132"/>
      <c r="K80" s="208">
        <f t="shared" si="27"/>
        <v>0</v>
      </c>
      <c r="L80" s="208">
        <v>0</v>
      </c>
      <c r="M80" s="208">
        <v>0</v>
      </c>
      <c r="N80" s="118"/>
    </row>
    <row r="81" spans="1:14" x14ac:dyDescent="0.25">
      <c r="A81" s="233" t="s">
        <v>2140</v>
      </c>
      <c r="B81" s="129" t="s">
        <v>507</v>
      </c>
      <c r="C81" s="129" t="s">
        <v>802</v>
      </c>
      <c r="D81" s="119">
        <v>1</v>
      </c>
      <c r="E81" s="119">
        <v>1</v>
      </c>
      <c r="F81" s="208">
        <v>0</v>
      </c>
      <c r="G81" s="208">
        <f t="shared" si="24"/>
        <v>0</v>
      </c>
      <c r="H81" s="208">
        <f t="shared" si="25"/>
        <v>0</v>
      </c>
      <c r="I81" s="208">
        <f t="shared" si="26"/>
        <v>0</v>
      </c>
      <c r="J81" s="132"/>
      <c r="K81" s="208">
        <f t="shared" si="27"/>
        <v>0</v>
      </c>
      <c r="L81" s="208">
        <v>0</v>
      </c>
      <c r="M81" s="208">
        <v>0</v>
      </c>
      <c r="N81" s="118"/>
    </row>
    <row r="82" spans="1:14" s="156" customFormat="1" ht="15.75" x14ac:dyDescent="0.25">
      <c r="A82" s="235" t="s">
        <v>855</v>
      </c>
      <c r="B82" s="126" t="s">
        <v>508</v>
      </c>
      <c r="C82" s="131"/>
      <c r="D82" s="288" t="s">
        <v>893</v>
      </c>
      <c r="E82" s="128"/>
      <c r="F82" s="274"/>
      <c r="G82" s="128"/>
      <c r="H82" s="281"/>
      <c r="I82" s="128"/>
      <c r="J82" s="126"/>
      <c r="K82" s="126"/>
      <c r="L82" s="126"/>
      <c r="M82" s="126"/>
      <c r="N82" s="407"/>
    </row>
    <row r="83" spans="1:14" x14ac:dyDescent="0.25">
      <c r="A83" s="233" t="s">
        <v>2141</v>
      </c>
      <c r="B83" s="129" t="s">
        <v>509</v>
      </c>
      <c r="C83" s="129" t="s">
        <v>802</v>
      </c>
      <c r="D83" s="119">
        <v>1</v>
      </c>
      <c r="E83" s="119">
        <v>1</v>
      </c>
      <c r="F83" s="208">
        <v>0</v>
      </c>
      <c r="G83" s="208">
        <f t="shared" ref="G83:G85" si="28">F83*E83</f>
        <v>0</v>
      </c>
      <c r="H83" s="208">
        <f t="shared" ref="H83:H85" si="29">G83*$H$4</f>
        <v>0</v>
      </c>
      <c r="I83" s="208">
        <f t="shared" ref="I83:I85" si="30">G83+H83</f>
        <v>0</v>
      </c>
      <c r="J83" s="132"/>
      <c r="K83" s="208">
        <f t="shared" ref="K83:K85" si="31">L83+M83</f>
        <v>0</v>
      </c>
      <c r="L83" s="208">
        <v>0</v>
      </c>
      <c r="M83" s="208">
        <v>0</v>
      </c>
      <c r="N83" s="118"/>
    </row>
    <row r="84" spans="1:14" x14ac:dyDescent="0.25">
      <c r="A84" s="233" t="s">
        <v>2142</v>
      </c>
      <c r="B84" s="129" t="s">
        <v>510</v>
      </c>
      <c r="C84" s="129" t="s">
        <v>802</v>
      </c>
      <c r="D84" s="119">
        <v>1</v>
      </c>
      <c r="E84" s="119">
        <v>1</v>
      </c>
      <c r="F84" s="208">
        <v>0</v>
      </c>
      <c r="G84" s="208">
        <f t="shared" si="28"/>
        <v>0</v>
      </c>
      <c r="H84" s="208">
        <f t="shared" si="29"/>
        <v>0</v>
      </c>
      <c r="I84" s="208">
        <f t="shared" si="30"/>
        <v>0</v>
      </c>
      <c r="J84" s="132"/>
      <c r="K84" s="208">
        <f t="shared" si="31"/>
        <v>0</v>
      </c>
      <c r="L84" s="208">
        <v>0</v>
      </c>
      <c r="M84" s="208">
        <v>0</v>
      </c>
      <c r="N84" s="118"/>
    </row>
    <row r="85" spans="1:14" x14ac:dyDescent="0.25">
      <c r="A85" s="233" t="s">
        <v>2143</v>
      </c>
      <c r="B85" s="129" t="s">
        <v>511</v>
      </c>
      <c r="C85" s="129" t="s">
        <v>802</v>
      </c>
      <c r="D85" s="119">
        <v>1</v>
      </c>
      <c r="E85" s="119">
        <v>1</v>
      </c>
      <c r="F85" s="208">
        <v>0</v>
      </c>
      <c r="G85" s="208">
        <f t="shared" si="28"/>
        <v>0</v>
      </c>
      <c r="H85" s="208">
        <f t="shared" si="29"/>
        <v>0</v>
      </c>
      <c r="I85" s="208">
        <f t="shared" si="30"/>
        <v>0</v>
      </c>
      <c r="J85" s="132"/>
      <c r="K85" s="208">
        <f t="shared" si="31"/>
        <v>0</v>
      </c>
      <c r="L85" s="208">
        <v>0</v>
      </c>
      <c r="M85" s="208">
        <v>0</v>
      </c>
      <c r="N85" s="118"/>
    </row>
    <row r="86" spans="1:14" s="156" customFormat="1" ht="15.75" x14ac:dyDescent="0.25">
      <c r="A86" s="235" t="s">
        <v>856</v>
      </c>
      <c r="B86" s="126" t="s">
        <v>512</v>
      </c>
      <c r="C86" s="127"/>
      <c r="D86" s="288" t="s">
        <v>893</v>
      </c>
      <c r="E86" s="128"/>
      <c r="F86" s="274"/>
      <c r="G86" s="128"/>
      <c r="H86" s="281"/>
      <c r="I86" s="128"/>
      <c r="J86" s="126"/>
      <c r="K86" s="126"/>
      <c r="L86" s="126"/>
      <c r="M86" s="126"/>
      <c r="N86" s="407"/>
    </row>
    <row r="87" spans="1:14" x14ac:dyDescent="0.25">
      <c r="A87" s="233" t="s">
        <v>2144</v>
      </c>
      <c r="B87" s="129" t="s">
        <v>513</v>
      </c>
      <c r="C87" s="129" t="s">
        <v>802</v>
      </c>
      <c r="D87" s="119">
        <v>1</v>
      </c>
      <c r="E87" s="119">
        <v>1</v>
      </c>
      <c r="F87" s="208">
        <v>0</v>
      </c>
      <c r="G87" s="208">
        <f t="shared" ref="G87:G90" si="32">F87*E87</f>
        <v>0</v>
      </c>
      <c r="H87" s="208">
        <f t="shared" ref="H87:H90" si="33">G87*$H$4</f>
        <v>0</v>
      </c>
      <c r="I87" s="208">
        <f t="shared" ref="I87:I90" si="34">G87+H87</f>
        <v>0</v>
      </c>
      <c r="J87" s="132"/>
      <c r="K87" s="208">
        <f t="shared" ref="K87:K90" si="35">L87+M87</f>
        <v>0</v>
      </c>
      <c r="L87" s="208">
        <v>0</v>
      </c>
      <c r="M87" s="208">
        <v>0</v>
      </c>
      <c r="N87" s="118"/>
    </row>
    <row r="88" spans="1:14" x14ac:dyDescent="0.25">
      <c r="A88" s="233" t="s">
        <v>2145</v>
      </c>
      <c r="B88" s="129" t="s">
        <v>514</v>
      </c>
      <c r="C88" s="129" t="s">
        <v>802</v>
      </c>
      <c r="D88" s="119">
        <v>1</v>
      </c>
      <c r="E88" s="119">
        <v>1</v>
      </c>
      <c r="F88" s="208">
        <v>0</v>
      </c>
      <c r="G88" s="208">
        <f t="shared" si="32"/>
        <v>0</v>
      </c>
      <c r="H88" s="208">
        <f t="shared" si="33"/>
        <v>0</v>
      </c>
      <c r="I88" s="208">
        <f t="shared" si="34"/>
        <v>0</v>
      </c>
      <c r="J88" s="132"/>
      <c r="K88" s="208">
        <f t="shared" si="35"/>
        <v>0</v>
      </c>
      <c r="L88" s="208">
        <v>0</v>
      </c>
      <c r="M88" s="208">
        <v>0</v>
      </c>
      <c r="N88" s="118"/>
    </row>
    <row r="89" spans="1:14" x14ac:dyDescent="0.25">
      <c r="A89" s="233" t="s">
        <v>2146</v>
      </c>
      <c r="B89" s="129" t="s">
        <v>515</v>
      </c>
      <c r="C89" s="129" t="s">
        <v>802</v>
      </c>
      <c r="D89" s="119">
        <v>1</v>
      </c>
      <c r="E89" s="119">
        <v>1</v>
      </c>
      <c r="F89" s="208">
        <v>0</v>
      </c>
      <c r="G89" s="208">
        <f t="shared" si="32"/>
        <v>0</v>
      </c>
      <c r="H89" s="208">
        <f t="shared" si="33"/>
        <v>0</v>
      </c>
      <c r="I89" s="208">
        <f t="shared" si="34"/>
        <v>0</v>
      </c>
      <c r="J89" s="132"/>
      <c r="K89" s="208">
        <f t="shared" si="35"/>
        <v>0</v>
      </c>
      <c r="L89" s="208">
        <v>0</v>
      </c>
      <c r="M89" s="208">
        <v>0</v>
      </c>
      <c r="N89" s="118"/>
    </row>
    <row r="90" spans="1:14" x14ac:dyDescent="0.25">
      <c r="A90" s="233" t="s">
        <v>2147</v>
      </c>
      <c r="B90" s="129" t="s">
        <v>516</v>
      </c>
      <c r="C90" s="129" t="s">
        <v>802</v>
      </c>
      <c r="D90" s="119">
        <v>1</v>
      </c>
      <c r="E90" s="119">
        <v>1</v>
      </c>
      <c r="F90" s="208">
        <v>0</v>
      </c>
      <c r="G90" s="208">
        <f t="shared" si="32"/>
        <v>0</v>
      </c>
      <c r="H90" s="208">
        <f t="shared" si="33"/>
        <v>0</v>
      </c>
      <c r="I90" s="208">
        <f t="shared" si="34"/>
        <v>0</v>
      </c>
      <c r="J90" s="132"/>
      <c r="K90" s="208">
        <f t="shared" si="35"/>
        <v>0</v>
      </c>
      <c r="L90" s="208">
        <v>0</v>
      </c>
      <c r="M90" s="208">
        <v>0</v>
      </c>
      <c r="N90" s="118"/>
    </row>
    <row r="91" spans="1:14" s="156" customFormat="1" ht="15.75" x14ac:dyDescent="0.25">
      <c r="A91" s="235" t="s">
        <v>857</v>
      </c>
      <c r="B91" s="126" t="s">
        <v>750</v>
      </c>
      <c r="C91" s="127"/>
      <c r="D91" s="288" t="s">
        <v>893</v>
      </c>
      <c r="E91" s="128"/>
      <c r="F91" s="274"/>
      <c r="G91" s="128"/>
      <c r="H91" s="281"/>
      <c r="I91" s="128"/>
      <c r="J91" s="126"/>
      <c r="K91" s="126"/>
      <c r="L91" s="126"/>
      <c r="M91" s="126"/>
      <c r="N91" s="407"/>
    </row>
    <row r="92" spans="1:14" x14ac:dyDescent="0.25">
      <c r="A92" s="233" t="s">
        <v>2148</v>
      </c>
      <c r="B92" s="129" t="s">
        <v>751</v>
      </c>
      <c r="C92" s="129" t="s">
        <v>802</v>
      </c>
      <c r="D92" s="119">
        <v>1</v>
      </c>
      <c r="E92" s="119">
        <v>1</v>
      </c>
      <c r="F92" s="208">
        <v>0</v>
      </c>
      <c r="G92" s="208">
        <f t="shared" ref="G92:G93" si="36">F92*E92</f>
        <v>0</v>
      </c>
      <c r="H92" s="208">
        <f t="shared" ref="H92:H93" si="37">G92*$H$4</f>
        <v>0</v>
      </c>
      <c r="I92" s="208">
        <f t="shared" ref="I92:I93" si="38">G92+H92</f>
        <v>0</v>
      </c>
      <c r="J92" s="132"/>
      <c r="K92" s="208">
        <f t="shared" ref="K92:K93" si="39">L92+M92</f>
        <v>0</v>
      </c>
      <c r="L92" s="208">
        <v>0</v>
      </c>
      <c r="M92" s="208">
        <v>0</v>
      </c>
      <c r="N92" s="118"/>
    </row>
    <row r="93" spans="1:14" x14ac:dyDescent="0.25">
      <c r="A93" s="233" t="s">
        <v>2149</v>
      </c>
      <c r="B93" s="129" t="s">
        <v>752</v>
      </c>
      <c r="C93" s="129" t="s">
        <v>802</v>
      </c>
      <c r="D93" s="119">
        <v>1</v>
      </c>
      <c r="E93" s="119">
        <v>1</v>
      </c>
      <c r="F93" s="208">
        <v>0</v>
      </c>
      <c r="G93" s="208">
        <f t="shared" si="36"/>
        <v>0</v>
      </c>
      <c r="H93" s="208">
        <f t="shared" si="37"/>
        <v>0</v>
      </c>
      <c r="I93" s="208">
        <f t="shared" si="38"/>
        <v>0</v>
      </c>
      <c r="J93" s="132"/>
      <c r="K93" s="208">
        <f t="shared" si="39"/>
        <v>0</v>
      </c>
      <c r="L93" s="208">
        <v>0</v>
      </c>
      <c r="M93" s="208">
        <v>0</v>
      </c>
      <c r="N93" s="118"/>
    </row>
    <row r="94" spans="1:14" s="156" customFormat="1" ht="15.75" x14ac:dyDescent="0.25">
      <c r="A94" s="235" t="s">
        <v>858</v>
      </c>
      <c r="B94" s="126" t="s">
        <v>517</v>
      </c>
      <c r="C94" s="127"/>
      <c r="D94" s="288" t="s">
        <v>893</v>
      </c>
      <c r="E94" s="128"/>
      <c r="F94" s="274"/>
      <c r="G94" s="128"/>
      <c r="H94" s="281"/>
      <c r="I94" s="128"/>
      <c r="J94" s="126"/>
      <c r="K94" s="126"/>
      <c r="L94" s="126"/>
      <c r="M94" s="126"/>
      <c r="N94" s="407"/>
    </row>
    <row r="95" spans="1:14" x14ac:dyDescent="0.25">
      <c r="A95" s="233" t="s">
        <v>2150</v>
      </c>
      <c r="B95" s="129" t="s">
        <v>769</v>
      </c>
      <c r="C95" s="129" t="s">
        <v>802</v>
      </c>
      <c r="D95" s="119">
        <v>2</v>
      </c>
      <c r="E95" s="119">
        <v>2</v>
      </c>
      <c r="F95" s="208">
        <v>0</v>
      </c>
      <c r="G95" s="208">
        <f t="shared" ref="G95:G97" si="40">F95*E95</f>
        <v>0</v>
      </c>
      <c r="H95" s="208">
        <f t="shared" ref="H95:H97" si="41">G95*$H$4</f>
        <v>0</v>
      </c>
      <c r="I95" s="208">
        <f t="shared" ref="I95:I97" si="42">G95+H95</f>
        <v>0</v>
      </c>
      <c r="J95" s="132"/>
      <c r="K95" s="208">
        <f t="shared" ref="K95:K97" si="43">L95+M95</f>
        <v>0</v>
      </c>
      <c r="L95" s="208">
        <v>0</v>
      </c>
      <c r="M95" s="208">
        <v>0</v>
      </c>
      <c r="N95" s="118"/>
    </row>
    <row r="96" spans="1:14" x14ac:dyDescent="0.25">
      <c r="A96" s="233" t="s">
        <v>2151</v>
      </c>
      <c r="B96" s="129" t="s">
        <v>768</v>
      </c>
      <c r="C96" s="129" t="s">
        <v>802</v>
      </c>
      <c r="D96" s="119">
        <v>2</v>
      </c>
      <c r="E96" s="119">
        <v>2</v>
      </c>
      <c r="F96" s="208">
        <v>0</v>
      </c>
      <c r="G96" s="208">
        <f t="shared" si="40"/>
        <v>0</v>
      </c>
      <c r="H96" s="208">
        <f t="shared" si="41"/>
        <v>0</v>
      </c>
      <c r="I96" s="208">
        <f t="shared" si="42"/>
        <v>0</v>
      </c>
      <c r="J96" s="132"/>
      <c r="K96" s="208">
        <f t="shared" si="43"/>
        <v>0</v>
      </c>
      <c r="L96" s="208">
        <v>0</v>
      </c>
      <c r="M96" s="208">
        <v>0</v>
      </c>
      <c r="N96" s="118"/>
    </row>
    <row r="97" spans="1:14" x14ac:dyDescent="0.25">
      <c r="A97" s="233" t="s">
        <v>2152</v>
      </c>
      <c r="B97" s="129" t="s">
        <v>767</v>
      </c>
      <c r="C97" s="129" t="s">
        <v>802</v>
      </c>
      <c r="D97" s="119">
        <v>1</v>
      </c>
      <c r="E97" s="119">
        <v>1</v>
      </c>
      <c r="F97" s="208">
        <v>0</v>
      </c>
      <c r="G97" s="208">
        <f t="shared" si="40"/>
        <v>0</v>
      </c>
      <c r="H97" s="208">
        <f t="shared" si="41"/>
        <v>0</v>
      </c>
      <c r="I97" s="208">
        <f t="shared" si="42"/>
        <v>0</v>
      </c>
      <c r="J97" s="132"/>
      <c r="K97" s="208">
        <f t="shared" si="43"/>
        <v>0</v>
      </c>
      <c r="L97" s="208">
        <v>0</v>
      </c>
      <c r="M97" s="208">
        <v>0</v>
      </c>
      <c r="N97" s="118"/>
    </row>
    <row r="98" spans="1:14" s="156" customFormat="1" ht="15.75" x14ac:dyDescent="0.25">
      <c r="A98" s="235" t="s">
        <v>859</v>
      </c>
      <c r="B98" s="126" t="s">
        <v>518</v>
      </c>
      <c r="C98" s="127"/>
      <c r="D98" s="288" t="s">
        <v>893</v>
      </c>
      <c r="E98" s="128"/>
      <c r="F98" s="274"/>
      <c r="G98" s="128"/>
      <c r="H98" s="281"/>
      <c r="I98" s="128"/>
      <c r="J98" s="126"/>
      <c r="K98" s="126"/>
      <c r="L98" s="126"/>
      <c r="M98" s="126"/>
      <c r="N98" s="407"/>
    </row>
    <row r="99" spans="1:14" x14ac:dyDescent="0.25">
      <c r="A99" s="233" t="s">
        <v>2153</v>
      </c>
      <c r="B99" s="129" t="s">
        <v>770</v>
      </c>
      <c r="C99" s="129" t="s">
        <v>802</v>
      </c>
      <c r="D99" s="119">
        <v>1</v>
      </c>
      <c r="E99" s="119">
        <v>1</v>
      </c>
      <c r="F99" s="208">
        <v>0</v>
      </c>
      <c r="G99" s="208">
        <f t="shared" ref="G99:G100" si="44">F99*E99</f>
        <v>0</v>
      </c>
      <c r="H99" s="208">
        <f t="shared" ref="H99:H100" si="45">G99*$H$4</f>
        <v>0</v>
      </c>
      <c r="I99" s="208">
        <f t="shared" ref="I99:I100" si="46">G99+H99</f>
        <v>0</v>
      </c>
      <c r="J99" s="132"/>
      <c r="K99" s="208">
        <f t="shared" ref="K99:K100" si="47">L99+M99</f>
        <v>0</v>
      </c>
      <c r="L99" s="208">
        <v>0</v>
      </c>
      <c r="M99" s="208">
        <v>0</v>
      </c>
      <c r="N99" s="118"/>
    </row>
    <row r="100" spans="1:14" x14ac:dyDescent="0.25">
      <c r="A100" s="233" t="s">
        <v>2154</v>
      </c>
      <c r="B100" s="129" t="s">
        <v>771</v>
      </c>
      <c r="C100" s="129" t="s">
        <v>802</v>
      </c>
      <c r="D100" s="119">
        <v>1</v>
      </c>
      <c r="E100" s="119">
        <v>1</v>
      </c>
      <c r="F100" s="208">
        <v>0</v>
      </c>
      <c r="G100" s="208">
        <f t="shared" si="44"/>
        <v>0</v>
      </c>
      <c r="H100" s="208">
        <f t="shared" si="45"/>
        <v>0</v>
      </c>
      <c r="I100" s="208">
        <f t="shared" si="46"/>
        <v>0</v>
      </c>
      <c r="J100" s="132"/>
      <c r="K100" s="208">
        <f t="shared" si="47"/>
        <v>0</v>
      </c>
      <c r="L100" s="208">
        <v>0</v>
      </c>
      <c r="M100" s="208">
        <v>0</v>
      </c>
      <c r="N100" s="118"/>
    </row>
    <row r="101" spans="1:14" s="156" customFormat="1" ht="15.75" x14ac:dyDescent="0.25">
      <c r="A101" s="235" t="s">
        <v>860</v>
      </c>
      <c r="B101" s="126" t="s">
        <v>520</v>
      </c>
      <c r="C101" s="127"/>
      <c r="D101" s="288" t="s">
        <v>893</v>
      </c>
      <c r="E101" s="128"/>
      <c r="F101" s="274"/>
      <c r="G101" s="128"/>
      <c r="H101" s="281"/>
      <c r="I101" s="128"/>
      <c r="J101" s="126"/>
      <c r="K101" s="126"/>
      <c r="L101" s="126"/>
      <c r="M101" s="126"/>
      <c r="N101" s="407"/>
    </row>
    <row r="102" spans="1:14" x14ac:dyDescent="0.25">
      <c r="A102" s="233" t="s">
        <v>2155</v>
      </c>
      <c r="B102" s="118" t="s">
        <v>814</v>
      </c>
      <c r="C102" s="129" t="s">
        <v>813</v>
      </c>
      <c r="D102" s="119">
        <v>3</v>
      </c>
      <c r="E102" s="119">
        <v>3</v>
      </c>
      <c r="F102" s="208">
        <v>0</v>
      </c>
      <c r="G102" s="208">
        <f t="shared" ref="G102:G106" si="48">F102*E102</f>
        <v>0</v>
      </c>
      <c r="H102" s="208">
        <f t="shared" ref="H102:H106" si="49">G102*$H$4</f>
        <v>0</v>
      </c>
      <c r="I102" s="208">
        <f t="shared" ref="I102:I106" si="50">G102+H102</f>
        <v>0</v>
      </c>
      <c r="J102" s="132"/>
      <c r="K102" s="208">
        <f t="shared" ref="K102:K106" si="51">L102+M102</f>
        <v>0</v>
      </c>
      <c r="L102" s="208">
        <v>0</v>
      </c>
      <c r="M102" s="208">
        <v>0</v>
      </c>
      <c r="N102" s="118"/>
    </row>
    <row r="103" spans="1:14" x14ac:dyDescent="0.25">
      <c r="A103" s="233" t="s">
        <v>2156</v>
      </c>
      <c r="B103" s="118" t="s">
        <v>904</v>
      </c>
      <c r="C103" s="129" t="s">
        <v>813</v>
      </c>
      <c r="D103" s="119">
        <v>2</v>
      </c>
      <c r="E103" s="119">
        <v>2</v>
      </c>
      <c r="F103" s="208">
        <v>0</v>
      </c>
      <c r="G103" s="208">
        <f t="shared" si="48"/>
        <v>0</v>
      </c>
      <c r="H103" s="208">
        <f t="shared" si="49"/>
        <v>0</v>
      </c>
      <c r="I103" s="208">
        <f t="shared" si="50"/>
        <v>0</v>
      </c>
      <c r="J103" s="132"/>
      <c r="K103" s="208">
        <f t="shared" si="51"/>
        <v>0</v>
      </c>
      <c r="L103" s="208">
        <v>0</v>
      </c>
      <c r="M103" s="208">
        <v>0</v>
      </c>
      <c r="N103" s="118"/>
    </row>
    <row r="104" spans="1:14" x14ac:dyDescent="0.25">
      <c r="A104" s="233" t="s">
        <v>2157</v>
      </c>
      <c r="B104" s="118" t="s">
        <v>775</v>
      </c>
      <c r="C104" s="129" t="s">
        <v>815</v>
      </c>
      <c r="D104" s="119">
        <v>2</v>
      </c>
      <c r="E104" s="119">
        <v>2</v>
      </c>
      <c r="F104" s="208">
        <v>0</v>
      </c>
      <c r="G104" s="208">
        <f t="shared" si="48"/>
        <v>0</v>
      </c>
      <c r="H104" s="208">
        <f t="shared" si="49"/>
        <v>0</v>
      </c>
      <c r="I104" s="208">
        <f t="shared" si="50"/>
        <v>0</v>
      </c>
      <c r="J104" s="132"/>
      <c r="K104" s="208">
        <f t="shared" si="51"/>
        <v>0</v>
      </c>
      <c r="L104" s="208">
        <v>0</v>
      </c>
      <c r="M104" s="208">
        <v>0</v>
      </c>
      <c r="N104" s="118"/>
    </row>
    <row r="105" spans="1:14" x14ac:dyDescent="0.25">
      <c r="A105" s="233" t="s">
        <v>2158</v>
      </c>
      <c r="B105" s="118" t="s">
        <v>774</v>
      </c>
      <c r="C105" s="129" t="s">
        <v>816</v>
      </c>
      <c r="D105" s="119">
        <v>2</v>
      </c>
      <c r="E105" s="119">
        <v>2</v>
      </c>
      <c r="F105" s="208">
        <v>0</v>
      </c>
      <c r="G105" s="208">
        <f t="shared" si="48"/>
        <v>0</v>
      </c>
      <c r="H105" s="208">
        <f t="shared" si="49"/>
        <v>0</v>
      </c>
      <c r="I105" s="208">
        <f t="shared" si="50"/>
        <v>0</v>
      </c>
      <c r="J105" s="132"/>
      <c r="K105" s="208">
        <f t="shared" si="51"/>
        <v>0</v>
      </c>
      <c r="L105" s="208">
        <v>0</v>
      </c>
      <c r="M105" s="208">
        <v>0</v>
      </c>
      <c r="N105" s="118"/>
    </row>
    <row r="106" spans="1:14" x14ac:dyDescent="0.25">
      <c r="A106" s="233" t="s">
        <v>2159</v>
      </c>
      <c r="B106" s="118" t="s">
        <v>773</v>
      </c>
      <c r="C106" s="129" t="s">
        <v>817</v>
      </c>
      <c r="D106" s="119">
        <v>2</v>
      </c>
      <c r="E106" s="119">
        <v>2</v>
      </c>
      <c r="F106" s="208">
        <v>0</v>
      </c>
      <c r="G106" s="208">
        <f t="shared" si="48"/>
        <v>0</v>
      </c>
      <c r="H106" s="208">
        <f t="shared" si="49"/>
        <v>0</v>
      </c>
      <c r="I106" s="208">
        <f t="shared" si="50"/>
        <v>0</v>
      </c>
      <c r="J106" s="132"/>
      <c r="K106" s="208">
        <f t="shared" si="51"/>
        <v>0</v>
      </c>
      <c r="L106" s="208">
        <v>0</v>
      </c>
      <c r="M106" s="208">
        <v>0</v>
      </c>
      <c r="N106" s="118"/>
    </row>
    <row r="107" spans="1:14" s="179" customFormat="1" ht="18.75" x14ac:dyDescent="0.25">
      <c r="A107" s="239" t="s">
        <v>861</v>
      </c>
      <c r="B107" s="240" t="str">
        <f>'# Batch Composition'!B6</f>
        <v>Company Communication Centre (CCC)</v>
      </c>
      <c r="C107" s="237" t="s">
        <v>820</v>
      </c>
      <c r="D107" s="238">
        <v>4</v>
      </c>
      <c r="E107" s="124"/>
      <c r="F107" s="273"/>
      <c r="G107" s="124"/>
      <c r="H107" s="280"/>
      <c r="I107" s="124"/>
      <c r="J107" s="125"/>
      <c r="K107" s="125"/>
      <c r="L107" s="125"/>
      <c r="M107" s="125"/>
      <c r="N107" s="408"/>
    </row>
    <row r="108" spans="1:14" s="156" customFormat="1" ht="15.75" x14ac:dyDescent="0.25">
      <c r="A108" s="235" t="s">
        <v>862</v>
      </c>
      <c r="B108" s="126" t="s">
        <v>765</v>
      </c>
      <c r="C108" s="127"/>
      <c r="D108" s="288" t="s">
        <v>893</v>
      </c>
      <c r="E108" s="128"/>
      <c r="F108" s="274"/>
      <c r="G108" s="128"/>
      <c r="H108" s="281"/>
      <c r="I108" s="128"/>
      <c r="J108" s="126"/>
      <c r="K108" s="126"/>
      <c r="L108" s="126"/>
      <c r="M108" s="126"/>
      <c r="N108" s="407"/>
    </row>
    <row r="109" spans="1:14" x14ac:dyDescent="0.25">
      <c r="A109" s="233" t="s">
        <v>1947</v>
      </c>
      <c r="B109" s="118" t="s">
        <v>522</v>
      </c>
      <c r="C109" s="118" t="s">
        <v>787</v>
      </c>
      <c r="D109" s="119">
        <v>1</v>
      </c>
      <c r="E109" s="119">
        <v>4</v>
      </c>
      <c r="F109" s="208">
        <v>0</v>
      </c>
      <c r="G109" s="208">
        <f t="shared" ref="G109:G123" si="52">F109*E109</f>
        <v>0</v>
      </c>
      <c r="H109" s="208">
        <f t="shared" ref="H109:H123" si="53">G109*$H$4</f>
        <v>0</v>
      </c>
      <c r="I109" s="208">
        <f t="shared" ref="I109:I123" si="54">G109+H109</f>
        <v>0</v>
      </c>
      <c r="J109" s="132"/>
      <c r="K109" s="208">
        <f t="shared" ref="K109:K123" si="55">L109+M109</f>
        <v>0</v>
      </c>
      <c r="L109" s="208">
        <v>0</v>
      </c>
      <c r="M109" s="208">
        <v>0</v>
      </c>
      <c r="N109" s="118"/>
    </row>
    <row r="110" spans="1:14" x14ac:dyDescent="0.25">
      <c r="A110" s="233" t="s">
        <v>1948</v>
      </c>
      <c r="B110" s="157" t="s">
        <v>933</v>
      </c>
      <c r="C110" s="118" t="s">
        <v>929</v>
      </c>
      <c r="D110" s="119">
        <v>1</v>
      </c>
      <c r="E110" s="119">
        <v>4</v>
      </c>
      <c r="F110" s="208">
        <v>0</v>
      </c>
      <c r="G110" s="208">
        <f t="shared" si="52"/>
        <v>0</v>
      </c>
      <c r="H110" s="208">
        <f t="shared" si="53"/>
        <v>0</v>
      </c>
      <c r="I110" s="208">
        <f t="shared" si="54"/>
        <v>0</v>
      </c>
      <c r="J110" s="132"/>
      <c r="K110" s="208">
        <f t="shared" si="55"/>
        <v>0</v>
      </c>
      <c r="L110" s="208">
        <v>0</v>
      </c>
      <c r="M110" s="208">
        <v>0</v>
      </c>
      <c r="N110" s="118"/>
    </row>
    <row r="111" spans="1:14" x14ac:dyDescent="0.25">
      <c r="A111" s="233" t="s">
        <v>1949</v>
      </c>
      <c r="B111" s="118" t="s">
        <v>754</v>
      </c>
      <c r="C111" s="118" t="s">
        <v>788</v>
      </c>
      <c r="D111" s="119">
        <v>1</v>
      </c>
      <c r="E111" s="119">
        <v>4</v>
      </c>
      <c r="F111" s="208">
        <v>0</v>
      </c>
      <c r="G111" s="208">
        <f t="shared" si="52"/>
        <v>0</v>
      </c>
      <c r="H111" s="208">
        <f t="shared" si="53"/>
        <v>0</v>
      </c>
      <c r="I111" s="208">
        <f t="shared" si="54"/>
        <v>0</v>
      </c>
      <c r="J111" s="132"/>
      <c r="K111" s="208">
        <f t="shared" si="55"/>
        <v>0</v>
      </c>
      <c r="L111" s="208">
        <v>0</v>
      </c>
      <c r="M111" s="208">
        <v>0</v>
      </c>
      <c r="N111" s="118"/>
    </row>
    <row r="112" spans="1:14" x14ac:dyDescent="0.25">
      <c r="A112" s="233" t="s">
        <v>1950</v>
      </c>
      <c r="B112" s="118" t="s">
        <v>758</v>
      </c>
      <c r="C112" s="118" t="s">
        <v>789</v>
      </c>
      <c r="D112" s="119">
        <v>1</v>
      </c>
      <c r="E112" s="119">
        <v>4</v>
      </c>
      <c r="F112" s="208">
        <v>0</v>
      </c>
      <c r="G112" s="208">
        <f t="shared" si="52"/>
        <v>0</v>
      </c>
      <c r="H112" s="208">
        <f t="shared" si="53"/>
        <v>0</v>
      </c>
      <c r="I112" s="208">
        <f t="shared" si="54"/>
        <v>0</v>
      </c>
      <c r="J112" s="132"/>
      <c r="K112" s="208">
        <f t="shared" si="55"/>
        <v>0</v>
      </c>
      <c r="L112" s="208">
        <v>0</v>
      </c>
      <c r="M112" s="208">
        <v>0</v>
      </c>
      <c r="N112" s="118"/>
    </row>
    <row r="113" spans="1:14" x14ac:dyDescent="0.25">
      <c r="A113" s="233" t="s">
        <v>1951</v>
      </c>
      <c r="B113" s="118" t="s">
        <v>759</v>
      </c>
      <c r="C113" s="118" t="s">
        <v>790</v>
      </c>
      <c r="D113" s="119">
        <v>1</v>
      </c>
      <c r="E113" s="119">
        <v>4</v>
      </c>
      <c r="F113" s="208">
        <v>0</v>
      </c>
      <c r="G113" s="208">
        <f t="shared" si="52"/>
        <v>0</v>
      </c>
      <c r="H113" s="208">
        <f t="shared" si="53"/>
        <v>0</v>
      </c>
      <c r="I113" s="208">
        <f t="shared" si="54"/>
        <v>0</v>
      </c>
      <c r="J113" s="132"/>
      <c r="K113" s="208">
        <f t="shared" si="55"/>
        <v>0</v>
      </c>
      <c r="L113" s="208">
        <v>0</v>
      </c>
      <c r="M113" s="208">
        <v>0</v>
      </c>
      <c r="N113" s="118"/>
    </row>
    <row r="114" spans="1:14" x14ac:dyDescent="0.25">
      <c r="A114" s="233" t="s">
        <v>1952</v>
      </c>
      <c r="B114" s="118" t="s">
        <v>818</v>
      </c>
      <c r="C114" s="118" t="s">
        <v>791</v>
      </c>
      <c r="D114" s="119">
        <v>1</v>
      </c>
      <c r="E114" s="119">
        <v>4</v>
      </c>
      <c r="F114" s="208">
        <v>0</v>
      </c>
      <c r="G114" s="208">
        <f t="shared" si="52"/>
        <v>0</v>
      </c>
      <c r="H114" s="208">
        <f t="shared" si="53"/>
        <v>0</v>
      </c>
      <c r="I114" s="208">
        <f t="shared" si="54"/>
        <v>0</v>
      </c>
      <c r="J114" s="132"/>
      <c r="K114" s="208">
        <f t="shared" si="55"/>
        <v>0</v>
      </c>
      <c r="L114" s="208">
        <v>0</v>
      </c>
      <c r="M114" s="208">
        <v>0</v>
      </c>
      <c r="N114" s="118"/>
    </row>
    <row r="115" spans="1:14" x14ac:dyDescent="0.25">
      <c r="A115" s="233" t="s">
        <v>1953</v>
      </c>
      <c r="B115" s="118" t="s">
        <v>760</v>
      </c>
      <c r="C115" s="118" t="s">
        <v>792</v>
      </c>
      <c r="D115" s="119">
        <v>1</v>
      </c>
      <c r="E115" s="119">
        <v>4</v>
      </c>
      <c r="F115" s="208">
        <v>0</v>
      </c>
      <c r="G115" s="208">
        <f t="shared" si="52"/>
        <v>0</v>
      </c>
      <c r="H115" s="208">
        <f t="shared" si="53"/>
        <v>0</v>
      </c>
      <c r="I115" s="208">
        <f t="shared" si="54"/>
        <v>0</v>
      </c>
      <c r="J115" s="132"/>
      <c r="K115" s="208">
        <f t="shared" si="55"/>
        <v>0</v>
      </c>
      <c r="L115" s="208">
        <v>0</v>
      </c>
      <c r="M115" s="208">
        <v>0</v>
      </c>
      <c r="N115" s="118"/>
    </row>
    <row r="116" spans="1:14" x14ac:dyDescent="0.25">
      <c r="A116" s="233" t="s">
        <v>1954</v>
      </c>
      <c r="B116" s="118" t="s">
        <v>753</v>
      </c>
      <c r="C116" s="118" t="s">
        <v>793</v>
      </c>
      <c r="D116" s="119">
        <v>1</v>
      </c>
      <c r="E116" s="119">
        <v>4</v>
      </c>
      <c r="F116" s="208">
        <v>0</v>
      </c>
      <c r="G116" s="208">
        <f t="shared" si="52"/>
        <v>0</v>
      </c>
      <c r="H116" s="208">
        <f t="shared" si="53"/>
        <v>0</v>
      </c>
      <c r="I116" s="208">
        <f t="shared" si="54"/>
        <v>0</v>
      </c>
      <c r="J116" s="132"/>
      <c r="K116" s="208">
        <f t="shared" si="55"/>
        <v>0</v>
      </c>
      <c r="L116" s="208">
        <v>0</v>
      </c>
      <c r="M116" s="208">
        <v>0</v>
      </c>
      <c r="N116" s="118"/>
    </row>
    <row r="117" spans="1:14" x14ac:dyDescent="0.25">
      <c r="A117" s="233" t="s">
        <v>1955</v>
      </c>
      <c r="B117" s="118" t="s">
        <v>756</v>
      </c>
      <c r="C117" s="118" t="s">
        <v>794</v>
      </c>
      <c r="D117" s="119">
        <v>1</v>
      </c>
      <c r="E117" s="119">
        <v>4</v>
      </c>
      <c r="F117" s="208">
        <v>0</v>
      </c>
      <c r="G117" s="208">
        <f t="shared" si="52"/>
        <v>0</v>
      </c>
      <c r="H117" s="208">
        <f t="shared" si="53"/>
        <v>0</v>
      </c>
      <c r="I117" s="208">
        <f t="shared" si="54"/>
        <v>0</v>
      </c>
      <c r="J117" s="132"/>
      <c r="K117" s="208">
        <f t="shared" si="55"/>
        <v>0</v>
      </c>
      <c r="L117" s="208">
        <v>0</v>
      </c>
      <c r="M117" s="208">
        <v>0</v>
      </c>
      <c r="N117" s="118"/>
    </row>
    <row r="118" spans="1:14" x14ac:dyDescent="0.25">
      <c r="A118" s="233" t="s">
        <v>1956</v>
      </c>
      <c r="B118" s="118" t="s">
        <v>761</v>
      </c>
      <c r="C118" s="118" t="s">
        <v>795</v>
      </c>
      <c r="D118" s="119">
        <v>1</v>
      </c>
      <c r="E118" s="119">
        <v>4</v>
      </c>
      <c r="F118" s="208">
        <v>0</v>
      </c>
      <c r="G118" s="208">
        <f t="shared" si="52"/>
        <v>0</v>
      </c>
      <c r="H118" s="208">
        <f t="shared" si="53"/>
        <v>0</v>
      </c>
      <c r="I118" s="208">
        <f t="shared" si="54"/>
        <v>0</v>
      </c>
      <c r="J118" s="132"/>
      <c r="K118" s="208">
        <f t="shared" si="55"/>
        <v>0</v>
      </c>
      <c r="L118" s="208">
        <v>0</v>
      </c>
      <c r="M118" s="208">
        <v>0</v>
      </c>
      <c r="N118" s="118"/>
    </row>
    <row r="119" spans="1:14" x14ac:dyDescent="0.25">
      <c r="A119" s="233" t="s">
        <v>1957</v>
      </c>
      <c r="B119" s="118" t="s">
        <v>903</v>
      </c>
      <c r="C119" s="118" t="s">
        <v>796</v>
      </c>
      <c r="D119" s="119">
        <v>1</v>
      </c>
      <c r="E119" s="119">
        <v>4</v>
      </c>
      <c r="F119" s="208">
        <v>0</v>
      </c>
      <c r="G119" s="208">
        <f t="shared" si="52"/>
        <v>0</v>
      </c>
      <c r="H119" s="208">
        <f t="shared" si="53"/>
        <v>0</v>
      </c>
      <c r="I119" s="208">
        <f t="shared" si="54"/>
        <v>0</v>
      </c>
      <c r="J119" s="132"/>
      <c r="K119" s="208">
        <f t="shared" si="55"/>
        <v>0</v>
      </c>
      <c r="L119" s="208">
        <v>0</v>
      </c>
      <c r="M119" s="208">
        <v>0</v>
      </c>
      <c r="N119" s="118"/>
    </row>
    <row r="120" spans="1:14" x14ac:dyDescent="0.25">
      <c r="A120" s="233" t="s">
        <v>1958</v>
      </c>
      <c r="B120" s="118" t="s">
        <v>762</v>
      </c>
      <c r="C120" s="118" t="s">
        <v>797</v>
      </c>
      <c r="D120" s="119">
        <v>1</v>
      </c>
      <c r="E120" s="119">
        <v>4</v>
      </c>
      <c r="F120" s="208">
        <v>0</v>
      </c>
      <c r="G120" s="208">
        <f t="shared" si="52"/>
        <v>0</v>
      </c>
      <c r="H120" s="208">
        <f t="shared" si="53"/>
        <v>0</v>
      </c>
      <c r="I120" s="208">
        <f t="shared" si="54"/>
        <v>0</v>
      </c>
      <c r="J120" s="132"/>
      <c r="K120" s="208">
        <f t="shared" si="55"/>
        <v>0</v>
      </c>
      <c r="L120" s="208">
        <v>0</v>
      </c>
      <c r="M120" s="208">
        <v>0</v>
      </c>
      <c r="N120" s="118"/>
    </row>
    <row r="121" spans="1:14" x14ac:dyDescent="0.25">
      <c r="A121" s="233" t="s">
        <v>1959</v>
      </c>
      <c r="B121" s="118" t="s">
        <v>763</v>
      </c>
      <c r="C121" s="118" t="s">
        <v>798</v>
      </c>
      <c r="D121" s="119">
        <v>1</v>
      </c>
      <c r="E121" s="119">
        <v>4</v>
      </c>
      <c r="F121" s="208">
        <v>0</v>
      </c>
      <c r="G121" s="208">
        <f t="shared" si="52"/>
        <v>0</v>
      </c>
      <c r="H121" s="208">
        <f t="shared" si="53"/>
        <v>0</v>
      </c>
      <c r="I121" s="208">
        <f t="shared" si="54"/>
        <v>0</v>
      </c>
      <c r="J121" s="132"/>
      <c r="K121" s="208">
        <f t="shared" si="55"/>
        <v>0</v>
      </c>
      <c r="L121" s="208">
        <v>0</v>
      </c>
      <c r="M121" s="208">
        <v>0</v>
      </c>
      <c r="N121" s="118"/>
    </row>
    <row r="122" spans="1:14" x14ac:dyDescent="0.25">
      <c r="A122" s="233" t="s">
        <v>1960</v>
      </c>
      <c r="B122" s="118" t="s">
        <v>764</v>
      </c>
      <c r="C122" s="118" t="s">
        <v>798</v>
      </c>
      <c r="D122" s="119">
        <v>1</v>
      </c>
      <c r="E122" s="119">
        <v>4</v>
      </c>
      <c r="F122" s="208">
        <v>0</v>
      </c>
      <c r="G122" s="208">
        <f t="shared" si="52"/>
        <v>0</v>
      </c>
      <c r="H122" s="208">
        <f t="shared" si="53"/>
        <v>0</v>
      </c>
      <c r="I122" s="208">
        <f t="shared" si="54"/>
        <v>0</v>
      </c>
      <c r="J122" s="132"/>
      <c r="K122" s="208">
        <f t="shared" si="55"/>
        <v>0</v>
      </c>
      <c r="L122" s="208">
        <v>0</v>
      </c>
      <c r="M122" s="208">
        <v>0</v>
      </c>
      <c r="N122" s="118"/>
    </row>
    <row r="123" spans="1:14" s="229" customFormat="1" x14ac:dyDescent="0.25">
      <c r="A123" s="233" t="s">
        <v>1961</v>
      </c>
      <c r="B123" s="118" t="s">
        <v>913</v>
      </c>
      <c r="C123" s="118" t="s">
        <v>811</v>
      </c>
      <c r="D123" s="119">
        <v>1</v>
      </c>
      <c r="E123" s="119">
        <v>4</v>
      </c>
      <c r="F123" s="208">
        <v>0</v>
      </c>
      <c r="G123" s="208">
        <f t="shared" si="52"/>
        <v>0</v>
      </c>
      <c r="H123" s="208">
        <f t="shared" si="53"/>
        <v>0</v>
      </c>
      <c r="I123" s="208">
        <f t="shared" si="54"/>
        <v>0</v>
      </c>
      <c r="J123" s="132"/>
      <c r="K123" s="208">
        <f t="shared" si="55"/>
        <v>0</v>
      </c>
      <c r="L123" s="208">
        <v>0</v>
      </c>
      <c r="M123" s="208">
        <v>0</v>
      </c>
      <c r="N123" s="118"/>
    </row>
    <row r="124" spans="1:14" s="156" customFormat="1" ht="15.75" x14ac:dyDescent="0.25">
      <c r="A124" s="235" t="s">
        <v>863</v>
      </c>
      <c r="B124" s="126" t="s">
        <v>519</v>
      </c>
      <c r="C124" s="127"/>
      <c r="D124" s="288" t="s">
        <v>893</v>
      </c>
      <c r="E124" s="128"/>
      <c r="F124" s="274"/>
      <c r="G124" s="128"/>
      <c r="H124" s="281"/>
      <c r="I124" s="128"/>
      <c r="J124" s="126"/>
      <c r="K124" s="126"/>
      <c r="L124" s="126"/>
      <c r="M124" s="126"/>
      <c r="N124" s="407"/>
    </row>
    <row r="125" spans="1:14" x14ac:dyDescent="0.25">
      <c r="A125" s="233" t="s">
        <v>1962</v>
      </c>
      <c r="B125" s="129" t="s">
        <v>829</v>
      </c>
      <c r="C125" s="129" t="s">
        <v>806</v>
      </c>
      <c r="D125" s="119">
        <v>1</v>
      </c>
      <c r="E125" s="119">
        <v>4</v>
      </c>
      <c r="F125" s="208">
        <v>0</v>
      </c>
      <c r="G125" s="208">
        <f t="shared" ref="G125:G130" si="56">F125*E125</f>
        <v>0</v>
      </c>
      <c r="H125" s="208">
        <f t="shared" ref="H125:H130" si="57">G125*$H$4</f>
        <v>0</v>
      </c>
      <c r="I125" s="208">
        <f t="shared" ref="I125:I130" si="58">G125+H125</f>
        <v>0</v>
      </c>
      <c r="J125" s="132"/>
      <c r="K125" s="208">
        <f t="shared" ref="K125:K130" si="59">L125+M125</f>
        <v>0</v>
      </c>
      <c r="L125" s="208">
        <v>0</v>
      </c>
      <c r="M125" s="208">
        <v>0</v>
      </c>
      <c r="N125" s="118"/>
    </row>
    <row r="126" spans="1:14" x14ac:dyDescent="0.25">
      <c r="A126" s="233" t="s">
        <v>1963</v>
      </c>
      <c r="B126" s="129" t="s">
        <v>832</v>
      </c>
      <c r="C126" s="129" t="s">
        <v>808</v>
      </c>
      <c r="D126" s="119">
        <v>1</v>
      </c>
      <c r="E126" s="119">
        <v>4</v>
      </c>
      <c r="F126" s="208">
        <v>0</v>
      </c>
      <c r="G126" s="208">
        <f t="shared" si="56"/>
        <v>0</v>
      </c>
      <c r="H126" s="208">
        <f t="shared" si="57"/>
        <v>0</v>
      </c>
      <c r="I126" s="208">
        <f t="shared" si="58"/>
        <v>0</v>
      </c>
      <c r="J126" s="132"/>
      <c r="K126" s="208">
        <f t="shared" si="59"/>
        <v>0</v>
      </c>
      <c r="L126" s="208">
        <v>0</v>
      </c>
      <c r="M126" s="208">
        <v>0</v>
      </c>
      <c r="N126" s="118"/>
    </row>
    <row r="127" spans="1:14" x14ac:dyDescent="0.25">
      <c r="A127" s="233" t="s">
        <v>1964</v>
      </c>
      <c r="B127" s="129" t="s">
        <v>895</v>
      </c>
      <c r="C127" s="129" t="s">
        <v>805</v>
      </c>
      <c r="D127" s="119" t="s">
        <v>906</v>
      </c>
      <c r="E127" s="119">
        <v>4</v>
      </c>
      <c r="F127" s="208">
        <v>0</v>
      </c>
      <c r="G127" s="208">
        <f t="shared" si="56"/>
        <v>0</v>
      </c>
      <c r="H127" s="208">
        <f t="shared" si="57"/>
        <v>0</v>
      </c>
      <c r="I127" s="208">
        <f t="shared" si="58"/>
        <v>0</v>
      </c>
      <c r="J127" s="132"/>
      <c r="K127" s="208">
        <f t="shared" si="59"/>
        <v>0</v>
      </c>
      <c r="L127" s="208">
        <v>0</v>
      </c>
      <c r="M127" s="208">
        <v>0</v>
      </c>
      <c r="N127" s="118"/>
    </row>
    <row r="128" spans="1:14" x14ac:dyDescent="0.25">
      <c r="A128" s="233" t="s">
        <v>1965</v>
      </c>
      <c r="B128" s="129" t="s">
        <v>833</v>
      </c>
      <c r="C128" s="129" t="s">
        <v>804</v>
      </c>
      <c r="D128" s="119">
        <v>1</v>
      </c>
      <c r="E128" s="119">
        <v>4</v>
      </c>
      <c r="F128" s="208">
        <v>0</v>
      </c>
      <c r="G128" s="208">
        <f t="shared" si="56"/>
        <v>0</v>
      </c>
      <c r="H128" s="208">
        <f t="shared" si="57"/>
        <v>0</v>
      </c>
      <c r="I128" s="208">
        <f t="shared" si="58"/>
        <v>0</v>
      </c>
      <c r="J128" s="132"/>
      <c r="K128" s="208">
        <f t="shared" si="59"/>
        <v>0</v>
      </c>
      <c r="L128" s="208">
        <v>0</v>
      </c>
      <c r="M128" s="208">
        <v>0</v>
      </c>
      <c r="N128" s="118"/>
    </row>
    <row r="129" spans="1:14" x14ac:dyDescent="0.25">
      <c r="A129" s="233" t="s">
        <v>1966</v>
      </c>
      <c r="B129" s="151" t="s">
        <v>834</v>
      </c>
      <c r="C129" s="129" t="s">
        <v>804</v>
      </c>
      <c r="D129" s="119">
        <v>2</v>
      </c>
      <c r="E129" s="119">
        <v>8</v>
      </c>
      <c r="F129" s="208">
        <v>0</v>
      </c>
      <c r="G129" s="208">
        <f t="shared" si="56"/>
        <v>0</v>
      </c>
      <c r="H129" s="208">
        <f t="shared" si="57"/>
        <v>0</v>
      </c>
      <c r="I129" s="208">
        <f t="shared" si="58"/>
        <v>0</v>
      </c>
      <c r="J129" s="132"/>
      <c r="K129" s="208">
        <f t="shared" si="59"/>
        <v>0</v>
      </c>
      <c r="L129" s="208">
        <v>0</v>
      </c>
      <c r="M129" s="208">
        <v>0</v>
      </c>
      <c r="N129" s="118"/>
    </row>
    <row r="130" spans="1:14" x14ac:dyDescent="0.25">
      <c r="A130" s="233" t="s">
        <v>1967</v>
      </c>
      <c r="B130" s="129" t="s">
        <v>905</v>
      </c>
      <c r="C130" s="129" t="s">
        <v>804</v>
      </c>
      <c r="D130" s="119" t="s">
        <v>906</v>
      </c>
      <c r="E130" s="119">
        <v>4</v>
      </c>
      <c r="F130" s="208">
        <v>0</v>
      </c>
      <c r="G130" s="208">
        <f t="shared" si="56"/>
        <v>0</v>
      </c>
      <c r="H130" s="208">
        <f t="shared" si="57"/>
        <v>0</v>
      </c>
      <c r="I130" s="208">
        <f t="shared" si="58"/>
        <v>0</v>
      </c>
      <c r="J130" s="132"/>
      <c r="K130" s="208">
        <f t="shared" si="59"/>
        <v>0</v>
      </c>
      <c r="L130" s="208">
        <v>0</v>
      </c>
      <c r="M130" s="208">
        <v>0</v>
      </c>
      <c r="N130" s="118"/>
    </row>
    <row r="131" spans="1:14" s="156" customFormat="1" ht="15.75" x14ac:dyDescent="0.25">
      <c r="A131" s="235" t="s">
        <v>864</v>
      </c>
      <c r="B131" s="126" t="s">
        <v>839</v>
      </c>
      <c r="C131" s="126"/>
      <c r="D131" s="288" t="s">
        <v>893</v>
      </c>
      <c r="E131" s="128"/>
      <c r="F131" s="274"/>
      <c r="G131" s="128"/>
      <c r="H131" s="281"/>
      <c r="I131" s="128"/>
      <c r="J131" s="126"/>
      <c r="K131" s="126"/>
      <c r="L131" s="126"/>
      <c r="M131" s="126"/>
      <c r="N131" s="407"/>
    </row>
    <row r="132" spans="1:14" x14ac:dyDescent="0.25">
      <c r="A132" s="233" t="s">
        <v>1968</v>
      </c>
      <c r="B132" s="129" t="s">
        <v>521</v>
      </c>
      <c r="C132" s="129" t="s">
        <v>786</v>
      </c>
      <c r="D132" s="130">
        <v>1</v>
      </c>
      <c r="E132" s="119">
        <v>4</v>
      </c>
      <c r="F132" s="208">
        <v>0</v>
      </c>
      <c r="G132" s="208">
        <f>F132*E132</f>
        <v>0</v>
      </c>
      <c r="H132" s="208">
        <f>G132*$H$4</f>
        <v>0</v>
      </c>
      <c r="I132" s="208">
        <f>G132+H132</f>
        <v>0</v>
      </c>
      <c r="J132" s="132"/>
      <c r="K132" s="208">
        <f>L132+M132</f>
        <v>0</v>
      </c>
      <c r="L132" s="208">
        <v>0</v>
      </c>
      <c r="M132" s="208">
        <v>0</v>
      </c>
      <c r="N132" s="118"/>
    </row>
    <row r="133" spans="1:14" s="156" customFormat="1" ht="15.75" x14ac:dyDescent="0.25">
      <c r="A133" s="235" t="s">
        <v>865</v>
      </c>
      <c r="B133" s="126" t="s">
        <v>896</v>
      </c>
      <c r="C133" s="126"/>
      <c r="D133" s="288" t="s">
        <v>893</v>
      </c>
      <c r="E133" s="128"/>
      <c r="F133" s="274"/>
      <c r="G133" s="128"/>
      <c r="H133" s="281"/>
      <c r="I133" s="128"/>
      <c r="J133" s="126"/>
      <c r="K133" s="126"/>
      <c r="L133" s="126"/>
      <c r="M133" s="126"/>
      <c r="N133" s="407"/>
    </row>
    <row r="134" spans="1:14" x14ac:dyDescent="0.25">
      <c r="A134" s="233" t="s">
        <v>2001</v>
      </c>
      <c r="B134" s="129" t="s">
        <v>776</v>
      </c>
      <c r="C134" s="129" t="s">
        <v>821</v>
      </c>
      <c r="D134" s="130">
        <v>1</v>
      </c>
      <c r="E134" s="119">
        <v>4</v>
      </c>
      <c r="F134" s="208">
        <v>0</v>
      </c>
      <c r="G134" s="208">
        <f t="shared" ref="G134:G138" si="60">F134*E134</f>
        <v>0</v>
      </c>
      <c r="H134" s="208">
        <f t="shared" ref="H134:H138" si="61">G134*$H$4</f>
        <v>0</v>
      </c>
      <c r="I134" s="208">
        <f t="shared" ref="I134:I138" si="62">G134+H134</f>
        <v>0</v>
      </c>
      <c r="J134" s="132"/>
      <c r="K134" s="208">
        <f t="shared" ref="K134:K138" si="63">L134+M134</f>
        <v>0</v>
      </c>
      <c r="L134" s="208">
        <v>0</v>
      </c>
      <c r="M134" s="208">
        <v>0</v>
      </c>
      <c r="N134" s="118"/>
    </row>
    <row r="135" spans="1:14" x14ac:dyDescent="0.25">
      <c r="A135" s="233" t="s">
        <v>2160</v>
      </c>
      <c r="B135" s="129" t="s">
        <v>899</v>
      </c>
      <c r="C135" s="129" t="s">
        <v>897</v>
      </c>
      <c r="D135" s="130">
        <v>1</v>
      </c>
      <c r="E135" s="119">
        <v>4</v>
      </c>
      <c r="F135" s="208">
        <v>0</v>
      </c>
      <c r="G135" s="208">
        <f t="shared" si="60"/>
        <v>0</v>
      </c>
      <c r="H135" s="208">
        <f t="shared" si="61"/>
        <v>0</v>
      </c>
      <c r="I135" s="208">
        <f t="shared" si="62"/>
        <v>0</v>
      </c>
      <c r="J135" s="132"/>
      <c r="K135" s="208">
        <f t="shared" si="63"/>
        <v>0</v>
      </c>
      <c r="L135" s="208">
        <v>0</v>
      </c>
      <c r="M135" s="208">
        <v>0</v>
      </c>
      <c r="N135" s="118"/>
    </row>
    <row r="136" spans="1:14" x14ac:dyDescent="0.25">
      <c r="A136" s="233" t="s">
        <v>2161</v>
      </c>
      <c r="B136" s="129" t="s">
        <v>900</v>
      </c>
      <c r="C136" s="129" t="s">
        <v>897</v>
      </c>
      <c r="D136" s="130">
        <v>1</v>
      </c>
      <c r="E136" s="119">
        <v>4</v>
      </c>
      <c r="F136" s="208">
        <v>0</v>
      </c>
      <c r="G136" s="208">
        <f t="shared" si="60"/>
        <v>0</v>
      </c>
      <c r="H136" s="208">
        <f t="shared" si="61"/>
        <v>0</v>
      </c>
      <c r="I136" s="208">
        <f t="shared" si="62"/>
        <v>0</v>
      </c>
      <c r="J136" s="132"/>
      <c r="K136" s="208">
        <f t="shared" si="63"/>
        <v>0</v>
      </c>
      <c r="L136" s="208">
        <v>0</v>
      </c>
      <c r="M136" s="208">
        <v>0</v>
      </c>
      <c r="N136" s="118"/>
    </row>
    <row r="137" spans="1:14" x14ac:dyDescent="0.25">
      <c r="A137" s="233" t="s">
        <v>2162</v>
      </c>
      <c r="B137" s="129" t="s">
        <v>898</v>
      </c>
      <c r="C137" s="129" t="s">
        <v>804</v>
      </c>
      <c r="D137" s="119">
        <v>4</v>
      </c>
      <c r="E137" s="119">
        <v>16</v>
      </c>
      <c r="F137" s="208">
        <v>0</v>
      </c>
      <c r="G137" s="208">
        <f t="shared" si="60"/>
        <v>0</v>
      </c>
      <c r="H137" s="208">
        <f t="shared" si="61"/>
        <v>0</v>
      </c>
      <c r="I137" s="208">
        <f t="shared" si="62"/>
        <v>0</v>
      </c>
      <c r="J137" s="132"/>
      <c r="K137" s="208">
        <f t="shared" si="63"/>
        <v>0</v>
      </c>
      <c r="L137" s="208">
        <v>0</v>
      </c>
      <c r="M137" s="208">
        <v>0</v>
      </c>
      <c r="N137" s="118"/>
    </row>
    <row r="138" spans="1:14" x14ac:dyDescent="0.25">
      <c r="A138" s="233" t="s">
        <v>2163</v>
      </c>
      <c r="B138" s="129" t="s">
        <v>941</v>
      </c>
      <c r="C138" s="129" t="s">
        <v>804</v>
      </c>
      <c r="D138" s="119" t="s">
        <v>906</v>
      </c>
      <c r="E138" s="119">
        <v>0</v>
      </c>
      <c r="F138" s="208">
        <v>0</v>
      </c>
      <c r="G138" s="208">
        <f t="shared" si="60"/>
        <v>0</v>
      </c>
      <c r="H138" s="208">
        <f t="shared" si="61"/>
        <v>0</v>
      </c>
      <c r="I138" s="208">
        <f t="shared" si="62"/>
        <v>0</v>
      </c>
      <c r="J138" s="132"/>
      <c r="K138" s="208">
        <f t="shared" si="63"/>
        <v>0</v>
      </c>
      <c r="L138" s="208">
        <v>0</v>
      </c>
      <c r="M138" s="208">
        <v>0</v>
      </c>
      <c r="N138" s="118"/>
    </row>
    <row r="139" spans="1:14" s="156" customFormat="1" ht="15.75" x14ac:dyDescent="0.25">
      <c r="A139" s="235" t="s">
        <v>866</v>
      </c>
      <c r="B139" s="126" t="s">
        <v>503</v>
      </c>
      <c r="C139" s="127"/>
      <c r="D139" s="288" t="s">
        <v>893</v>
      </c>
      <c r="E139" s="128"/>
      <c r="F139" s="274"/>
      <c r="G139" s="128"/>
      <c r="H139" s="281"/>
      <c r="I139" s="128"/>
      <c r="J139" s="126"/>
      <c r="K139" s="126"/>
      <c r="L139" s="126"/>
      <c r="M139" s="126"/>
      <c r="N139" s="407"/>
    </row>
    <row r="140" spans="1:14" x14ac:dyDescent="0.25">
      <c r="A140" s="233" t="s">
        <v>1969</v>
      </c>
      <c r="B140" s="129" t="s">
        <v>504</v>
      </c>
      <c r="C140" s="129" t="s">
        <v>802</v>
      </c>
      <c r="D140" s="119">
        <v>1</v>
      </c>
      <c r="E140" s="119">
        <v>4</v>
      </c>
      <c r="F140" s="208">
        <v>0</v>
      </c>
      <c r="G140" s="208">
        <f t="shared" ref="G140:G142" si="64">F140*E140</f>
        <v>0</v>
      </c>
      <c r="H140" s="208">
        <f t="shared" ref="H140:H142" si="65">G140*$H$4</f>
        <v>0</v>
      </c>
      <c r="I140" s="208">
        <f t="shared" ref="I140:I142" si="66">G140+H140</f>
        <v>0</v>
      </c>
      <c r="J140" s="132"/>
      <c r="K140" s="208">
        <f t="shared" ref="K140:K142" si="67">L140+M140</f>
        <v>0</v>
      </c>
      <c r="L140" s="208">
        <v>0</v>
      </c>
      <c r="M140" s="208">
        <v>0</v>
      </c>
      <c r="N140" s="118"/>
    </row>
    <row r="141" spans="1:14" x14ac:dyDescent="0.25">
      <c r="A141" s="233" t="s">
        <v>1970</v>
      </c>
      <c r="B141" s="129" t="s">
        <v>505</v>
      </c>
      <c r="C141" s="129" t="s">
        <v>802</v>
      </c>
      <c r="D141" s="119">
        <v>1</v>
      </c>
      <c r="E141" s="119">
        <v>4</v>
      </c>
      <c r="F141" s="208">
        <v>0</v>
      </c>
      <c r="G141" s="208">
        <f t="shared" si="64"/>
        <v>0</v>
      </c>
      <c r="H141" s="208">
        <f t="shared" si="65"/>
        <v>0</v>
      </c>
      <c r="I141" s="208">
        <f t="shared" si="66"/>
        <v>0</v>
      </c>
      <c r="J141" s="132"/>
      <c r="K141" s="208">
        <f t="shared" si="67"/>
        <v>0</v>
      </c>
      <c r="L141" s="208">
        <v>0</v>
      </c>
      <c r="M141" s="208">
        <v>0</v>
      </c>
      <c r="N141" s="118"/>
    </row>
    <row r="142" spans="1:14" x14ac:dyDescent="0.25">
      <c r="A142" s="233" t="s">
        <v>1971</v>
      </c>
      <c r="B142" s="129" t="s">
        <v>506</v>
      </c>
      <c r="C142" s="129" t="s">
        <v>802</v>
      </c>
      <c r="D142" s="119">
        <v>1</v>
      </c>
      <c r="E142" s="119">
        <v>4</v>
      </c>
      <c r="F142" s="208">
        <v>0</v>
      </c>
      <c r="G142" s="208">
        <f t="shared" si="64"/>
        <v>0</v>
      </c>
      <c r="H142" s="208">
        <f t="shared" si="65"/>
        <v>0</v>
      </c>
      <c r="I142" s="208">
        <f t="shared" si="66"/>
        <v>0</v>
      </c>
      <c r="J142" s="132"/>
      <c r="K142" s="208">
        <f t="shared" si="67"/>
        <v>0</v>
      </c>
      <c r="L142" s="208">
        <v>0</v>
      </c>
      <c r="M142" s="208">
        <v>0</v>
      </c>
      <c r="N142" s="118"/>
    </row>
    <row r="143" spans="1:14" s="156" customFormat="1" ht="15.75" x14ac:dyDescent="0.25">
      <c r="A143" s="235" t="s">
        <v>867</v>
      </c>
      <c r="B143" s="126" t="s">
        <v>508</v>
      </c>
      <c r="C143" s="131"/>
      <c r="D143" s="288" t="s">
        <v>893</v>
      </c>
      <c r="E143" s="128"/>
      <c r="F143" s="274"/>
      <c r="G143" s="128"/>
      <c r="H143" s="281"/>
      <c r="I143" s="128"/>
      <c r="J143" s="126"/>
      <c r="K143" s="126"/>
      <c r="L143" s="126"/>
      <c r="M143" s="126"/>
      <c r="N143" s="407"/>
    </row>
    <row r="144" spans="1:14" x14ac:dyDescent="0.25">
      <c r="A144" s="233" t="s">
        <v>1972</v>
      </c>
      <c r="B144" s="129" t="s">
        <v>509</v>
      </c>
      <c r="C144" s="129" t="s">
        <v>802</v>
      </c>
      <c r="D144" s="119">
        <v>1</v>
      </c>
      <c r="E144" s="119">
        <v>4</v>
      </c>
      <c r="F144" s="208">
        <v>0</v>
      </c>
      <c r="G144" s="208">
        <f t="shared" ref="G144:G145" si="68">F144*E144</f>
        <v>0</v>
      </c>
      <c r="H144" s="208">
        <f t="shared" ref="H144:H145" si="69">G144*$H$4</f>
        <v>0</v>
      </c>
      <c r="I144" s="208">
        <f t="shared" ref="I144:I145" si="70">G144+H144</f>
        <v>0</v>
      </c>
      <c r="J144" s="132"/>
      <c r="K144" s="208">
        <f t="shared" ref="K144:K145" si="71">L144+M144</f>
        <v>0</v>
      </c>
      <c r="L144" s="208">
        <v>0</v>
      </c>
      <c r="M144" s="208">
        <v>0</v>
      </c>
      <c r="N144" s="118"/>
    </row>
    <row r="145" spans="1:14" x14ac:dyDescent="0.25">
      <c r="A145" s="233" t="s">
        <v>1973</v>
      </c>
      <c r="B145" s="129" t="s">
        <v>510</v>
      </c>
      <c r="C145" s="129" t="s">
        <v>802</v>
      </c>
      <c r="D145" s="119">
        <v>1</v>
      </c>
      <c r="E145" s="119">
        <v>4</v>
      </c>
      <c r="F145" s="208">
        <v>0</v>
      </c>
      <c r="G145" s="208">
        <f t="shared" si="68"/>
        <v>0</v>
      </c>
      <c r="H145" s="208">
        <f t="shared" si="69"/>
        <v>0</v>
      </c>
      <c r="I145" s="208">
        <f t="shared" si="70"/>
        <v>0</v>
      </c>
      <c r="J145" s="132"/>
      <c r="K145" s="208">
        <f t="shared" si="71"/>
        <v>0</v>
      </c>
      <c r="L145" s="208">
        <v>0</v>
      </c>
      <c r="M145" s="208">
        <v>0</v>
      </c>
      <c r="N145" s="118"/>
    </row>
    <row r="146" spans="1:14" s="156" customFormat="1" ht="15.75" x14ac:dyDescent="0.25">
      <c r="A146" s="235" t="s">
        <v>868</v>
      </c>
      <c r="B146" s="126" t="s">
        <v>512</v>
      </c>
      <c r="C146" s="127"/>
      <c r="D146" s="288" t="s">
        <v>893</v>
      </c>
      <c r="E146" s="128"/>
      <c r="F146" s="274"/>
      <c r="G146" s="128"/>
      <c r="H146" s="281"/>
      <c r="I146" s="128"/>
      <c r="J146" s="126"/>
      <c r="K146" s="126"/>
      <c r="L146" s="126"/>
      <c r="M146" s="126"/>
      <c r="N146" s="407"/>
    </row>
    <row r="147" spans="1:14" x14ac:dyDescent="0.25">
      <c r="A147" s="233" t="s">
        <v>1974</v>
      </c>
      <c r="B147" s="129" t="s">
        <v>513</v>
      </c>
      <c r="C147" s="129" t="s">
        <v>802</v>
      </c>
      <c r="D147" s="119">
        <v>1</v>
      </c>
      <c r="E147" s="119">
        <v>4</v>
      </c>
      <c r="F147" s="208">
        <v>0</v>
      </c>
      <c r="G147" s="208">
        <f t="shared" ref="G147:G149" si="72">F147*E147</f>
        <v>0</v>
      </c>
      <c r="H147" s="208">
        <f t="shared" ref="H147:H149" si="73">G147*$H$4</f>
        <v>0</v>
      </c>
      <c r="I147" s="208">
        <f t="shared" ref="I147:I149" si="74">G147+H147</f>
        <v>0</v>
      </c>
      <c r="J147" s="132"/>
      <c r="K147" s="208">
        <f t="shared" ref="K147:K149" si="75">L147+M147</f>
        <v>0</v>
      </c>
      <c r="L147" s="208">
        <v>0</v>
      </c>
      <c r="M147" s="208">
        <v>0</v>
      </c>
      <c r="N147" s="118"/>
    </row>
    <row r="148" spans="1:14" x14ac:dyDescent="0.25">
      <c r="A148" s="233" t="s">
        <v>1975</v>
      </c>
      <c r="B148" s="129" t="s">
        <v>514</v>
      </c>
      <c r="C148" s="129" t="s">
        <v>802</v>
      </c>
      <c r="D148" s="119">
        <v>1</v>
      </c>
      <c r="E148" s="119">
        <v>4</v>
      </c>
      <c r="F148" s="208">
        <v>0</v>
      </c>
      <c r="G148" s="208">
        <f t="shared" si="72"/>
        <v>0</v>
      </c>
      <c r="H148" s="208">
        <f t="shared" si="73"/>
        <v>0</v>
      </c>
      <c r="I148" s="208">
        <f t="shared" si="74"/>
        <v>0</v>
      </c>
      <c r="J148" s="132"/>
      <c r="K148" s="208">
        <f t="shared" si="75"/>
        <v>0</v>
      </c>
      <c r="L148" s="208">
        <v>0</v>
      </c>
      <c r="M148" s="208">
        <v>0</v>
      </c>
      <c r="N148" s="118"/>
    </row>
    <row r="149" spans="1:14" x14ac:dyDescent="0.25">
      <c r="A149" s="233" t="s">
        <v>1976</v>
      </c>
      <c r="B149" s="129" t="s">
        <v>515</v>
      </c>
      <c r="C149" s="129" t="s">
        <v>802</v>
      </c>
      <c r="D149" s="119">
        <v>1</v>
      </c>
      <c r="E149" s="119">
        <v>4</v>
      </c>
      <c r="F149" s="208">
        <v>0</v>
      </c>
      <c r="G149" s="208">
        <f t="shared" si="72"/>
        <v>0</v>
      </c>
      <c r="H149" s="208">
        <f t="shared" si="73"/>
        <v>0</v>
      </c>
      <c r="I149" s="208">
        <f t="shared" si="74"/>
        <v>0</v>
      </c>
      <c r="J149" s="132"/>
      <c r="K149" s="208">
        <f t="shared" si="75"/>
        <v>0</v>
      </c>
      <c r="L149" s="208">
        <v>0</v>
      </c>
      <c r="M149" s="208">
        <v>0</v>
      </c>
      <c r="N149" s="118"/>
    </row>
    <row r="150" spans="1:14" s="156" customFormat="1" ht="15.75" x14ac:dyDescent="0.25">
      <c r="A150" s="235" t="s">
        <v>869</v>
      </c>
      <c r="B150" s="126" t="s">
        <v>750</v>
      </c>
      <c r="C150" s="127"/>
      <c r="D150" s="288" t="s">
        <v>893</v>
      </c>
      <c r="E150" s="128"/>
      <c r="F150" s="274"/>
      <c r="G150" s="128"/>
      <c r="H150" s="281"/>
      <c r="I150" s="128"/>
      <c r="J150" s="126"/>
      <c r="K150" s="126"/>
      <c r="L150" s="126"/>
      <c r="M150" s="126"/>
      <c r="N150" s="407"/>
    </row>
    <row r="151" spans="1:14" x14ac:dyDescent="0.25">
      <c r="A151" s="233" t="s">
        <v>1977</v>
      </c>
      <c r="B151" s="129" t="s">
        <v>751</v>
      </c>
      <c r="C151" s="129" t="s">
        <v>802</v>
      </c>
      <c r="D151" s="119">
        <v>1</v>
      </c>
      <c r="E151" s="119">
        <v>4</v>
      </c>
      <c r="F151" s="208">
        <v>0</v>
      </c>
      <c r="G151" s="208">
        <f>F151*E151</f>
        <v>0</v>
      </c>
      <c r="H151" s="208">
        <f>G151*$H$4</f>
        <v>0</v>
      </c>
      <c r="I151" s="208">
        <f>G151+H151</f>
        <v>0</v>
      </c>
      <c r="J151" s="132"/>
      <c r="K151" s="208">
        <f>L151+M151</f>
        <v>0</v>
      </c>
      <c r="L151" s="208">
        <v>0</v>
      </c>
      <c r="M151" s="208">
        <v>0</v>
      </c>
      <c r="N151" s="118"/>
    </row>
    <row r="152" spans="1:14" s="156" customFormat="1" ht="15.75" x14ac:dyDescent="0.25">
      <c r="A152" s="235" t="s">
        <v>870</v>
      </c>
      <c r="B152" s="126" t="s">
        <v>517</v>
      </c>
      <c r="C152" s="127"/>
      <c r="D152" s="288" t="s">
        <v>893</v>
      </c>
      <c r="E152" s="128"/>
      <c r="F152" s="274"/>
      <c r="G152" s="128"/>
      <c r="H152" s="281"/>
      <c r="I152" s="128"/>
      <c r="J152" s="126"/>
      <c r="K152" s="126"/>
      <c r="L152" s="126"/>
      <c r="M152" s="126"/>
      <c r="N152" s="407"/>
    </row>
    <row r="153" spans="1:14" x14ac:dyDescent="0.25">
      <c r="A153" s="233" t="s">
        <v>1978</v>
      </c>
      <c r="B153" s="129" t="s">
        <v>769</v>
      </c>
      <c r="C153" s="129" t="s">
        <v>802</v>
      </c>
      <c r="D153" s="119">
        <v>1</v>
      </c>
      <c r="E153" s="119">
        <v>4</v>
      </c>
      <c r="F153" s="208">
        <v>0</v>
      </c>
      <c r="G153" s="208">
        <f t="shared" ref="G153:G154" si="76">F153*E153</f>
        <v>0</v>
      </c>
      <c r="H153" s="208">
        <f t="shared" ref="H153:H154" si="77">G153*$H$4</f>
        <v>0</v>
      </c>
      <c r="I153" s="208">
        <f t="shared" ref="I153:I154" si="78">G153+H153</f>
        <v>0</v>
      </c>
      <c r="J153" s="132"/>
      <c r="K153" s="208">
        <f t="shared" ref="K153:K154" si="79">L153+M153</f>
        <v>0</v>
      </c>
      <c r="L153" s="208">
        <v>0</v>
      </c>
      <c r="M153" s="208">
        <v>0</v>
      </c>
      <c r="N153" s="118"/>
    </row>
    <row r="154" spans="1:14" x14ac:dyDescent="0.25">
      <c r="A154" s="233" t="s">
        <v>1979</v>
      </c>
      <c r="B154" s="129" t="s">
        <v>768</v>
      </c>
      <c r="C154" s="129" t="s">
        <v>802</v>
      </c>
      <c r="D154" s="119">
        <v>1</v>
      </c>
      <c r="E154" s="119">
        <v>4</v>
      </c>
      <c r="F154" s="208">
        <v>0</v>
      </c>
      <c r="G154" s="208">
        <f t="shared" si="76"/>
        <v>0</v>
      </c>
      <c r="H154" s="208">
        <f t="shared" si="77"/>
        <v>0</v>
      </c>
      <c r="I154" s="208">
        <f t="shared" si="78"/>
        <v>0</v>
      </c>
      <c r="J154" s="132"/>
      <c r="K154" s="208">
        <f t="shared" si="79"/>
        <v>0</v>
      </c>
      <c r="L154" s="208">
        <v>0</v>
      </c>
      <c r="M154" s="208">
        <v>0</v>
      </c>
      <c r="N154" s="118"/>
    </row>
    <row r="155" spans="1:14" s="156" customFormat="1" ht="15.75" x14ac:dyDescent="0.25">
      <c r="A155" s="235" t="s">
        <v>871</v>
      </c>
      <c r="B155" s="126" t="s">
        <v>518</v>
      </c>
      <c r="C155" s="127"/>
      <c r="D155" s="288" t="s">
        <v>893</v>
      </c>
      <c r="E155" s="128"/>
      <c r="F155" s="274"/>
      <c r="G155" s="128"/>
      <c r="H155" s="281"/>
      <c r="I155" s="128"/>
      <c r="J155" s="126"/>
      <c r="K155" s="126"/>
      <c r="L155" s="126"/>
      <c r="M155" s="126"/>
      <c r="N155" s="407"/>
    </row>
    <row r="156" spans="1:14" x14ac:dyDescent="0.25">
      <c r="A156" s="233" t="s">
        <v>1980</v>
      </c>
      <c r="B156" s="129" t="s">
        <v>770</v>
      </c>
      <c r="C156" s="129" t="s">
        <v>802</v>
      </c>
      <c r="D156" s="119">
        <v>1</v>
      </c>
      <c r="E156" s="119">
        <v>4</v>
      </c>
      <c r="F156" s="208">
        <v>0</v>
      </c>
      <c r="G156" s="208">
        <f>F156*E156</f>
        <v>0</v>
      </c>
      <c r="H156" s="208">
        <f>G156*$H$4</f>
        <v>0</v>
      </c>
      <c r="I156" s="208">
        <f>G156+H156</f>
        <v>0</v>
      </c>
      <c r="J156" s="132"/>
      <c r="K156" s="208">
        <f>L156+M156</f>
        <v>0</v>
      </c>
      <c r="L156" s="208">
        <v>0</v>
      </c>
      <c r="M156" s="208">
        <v>0</v>
      </c>
      <c r="N156" s="118"/>
    </row>
    <row r="157" spans="1:14" s="156" customFormat="1" ht="15.75" x14ac:dyDescent="0.25">
      <c r="A157" s="235" t="s">
        <v>1981</v>
      </c>
      <c r="B157" s="126" t="s">
        <v>520</v>
      </c>
      <c r="C157" s="127"/>
      <c r="D157" s="288" t="s">
        <v>893</v>
      </c>
      <c r="E157" s="128"/>
      <c r="F157" s="274"/>
      <c r="G157" s="128"/>
      <c r="H157" s="281"/>
      <c r="I157" s="128"/>
      <c r="J157" s="126"/>
      <c r="K157" s="126"/>
      <c r="L157" s="126"/>
      <c r="M157" s="126"/>
      <c r="N157" s="407"/>
    </row>
    <row r="158" spans="1:14" x14ac:dyDescent="0.25">
      <c r="A158" s="233" t="s">
        <v>2164</v>
      </c>
      <c r="B158" s="118" t="s">
        <v>814</v>
      </c>
      <c r="C158" s="129" t="s">
        <v>813</v>
      </c>
      <c r="D158" s="119">
        <v>1</v>
      </c>
      <c r="E158" s="119">
        <v>4</v>
      </c>
      <c r="F158" s="208">
        <v>0</v>
      </c>
      <c r="G158" s="208">
        <f t="shared" ref="G158:G161" si="80">F158*E158</f>
        <v>0</v>
      </c>
      <c r="H158" s="208">
        <f t="shared" ref="H158:H161" si="81">G158*$H$4</f>
        <v>0</v>
      </c>
      <c r="I158" s="208">
        <f t="shared" ref="I158:I161" si="82">G158+H158</f>
        <v>0</v>
      </c>
      <c r="J158" s="132"/>
      <c r="K158" s="208">
        <f t="shared" ref="K158:K161" si="83">L158+M158</f>
        <v>0</v>
      </c>
      <c r="L158" s="208">
        <v>0</v>
      </c>
      <c r="M158" s="208">
        <v>0</v>
      </c>
      <c r="N158" s="118"/>
    </row>
    <row r="159" spans="1:14" x14ac:dyDescent="0.25">
      <c r="A159" s="233" t="s">
        <v>2165</v>
      </c>
      <c r="B159" s="118" t="s">
        <v>904</v>
      </c>
      <c r="C159" s="129" t="s">
        <v>813</v>
      </c>
      <c r="D159" s="119">
        <v>2</v>
      </c>
      <c r="E159" s="119">
        <v>8</v>
      </c>
      <c r="F159" s="208">
        <v>0</v>
      </c>
      <c r="G159" s="208">
        <f t="shared" si="80"/>
        <v>0</v>
      </c>
      <c r="H159" s="208">
        <f t="shared" si="81"/>
        <v>0</v>
      </c>
      <c r="I159" s="208">
        <f t="shared" si="82"/>
        <v>0</v>
      </c>
      <c r="J159" s="132"/>
      <c r="K159" s="208">
        <f t="shared" si="83"/>
        <v>0</v>
      </c>
      <c r="L159" s="208">
        <v>0</v>
      </c>
      <c r="M159" s="208">
        <v>0</v>
      </c>
      <c r="N159" s="118"/>
    </row>
    <row r="160" spans="1:14" x14ac:dyDescent="0.25">
      <c r="A160" s="233" t="s">
        <v>2166</v>
      </c>
      <c r="B160" s="118" t="s">
        <v>775</v>
      </c>
      <c r="C160" s="129" t="s">
        <v>815</v>
      </c>
      <c r="D160" s="119">
        <v>2</v>
      </c>
      <c r="E160" s="119">
        <v>8</v>
      </c>
      <c r="F160" s="208">
        <v>0</v>
      </c>
      <c r="G160" s="208">
        <f t="shared" si="80"/>
        <v>0</v>
      </c>
      <c r="H160" s="208">
        <f t="shared" si="81"/>
        <v>0</v>
      </c>
      <c r="I160" s="208">
        <f t="shared" si="82"/>
        <v>0</v>
      </c>
      <c r="J160" s="132"/>
      <c r="K160" s="208">
        <f t="shared" si="83"/>
        <v>0</v>
      </c>
      <c r="L160" s="208">
        <v>0</v>
      </c>
      <c r="M160" s="208">
        <v>0</v>
      </c>
      <c r="N160" s="118"/>
    </row>
    <row r="161" spans="1:14" x14ac:dyDescent="0.25">
      <c r="A161" s="233" t="s">
        <v>2167</v>
      </c>
      <c r="B161" s="118" t="s">
        <v>774</v>
      </c>
      <c r="C161" s="129" t="s">
        <v>816</v>
      </c>
      <c r="D161" s="119">
        <v>2</v>
      </c>
      <c r="E161" s="119">
        <v>8</v>
      </c>
      <c r="F161" s="208">
        <v>0</v>
      </c>
      <c r="G161" s="208">
        <f t="shared" si="80"/>
        <v>0</v>
      </c>
      <c r="H161" s="208">
        <f t="shared" si="81"/>
        <v>0</v>
      </c>
      <c r="I161" s="208">
        <f t="shared" si="82"/>
        <v>0</v>
      </c>
      <c r="J161" s="132"/>
      <c r="K161" s="208">
        <f t="shared" si="83"/>
        <v>0</v>
      </c>
      <c r="L161" s="208">
        <v>0</v>
      </c>
      <c r="M161" s="208">
        <v>0</v>
      </c>
      <c r="N161" s="118"/>
    </row>
    <row r="162" spans="1:14" s="179" customFormat="1" ht="18.75" x14ac:dyDescent="0.25">
      <c r="A162" s="239" t="s">
        <v>872</v>
      </c>
      <c r="B162" s="240" t="str">
        <f>'# Batch Composition'!B7</f>
        <v>Transit Node (TN)</v>
      </c>
      <c r="C162" s="237" t="s">
        <v>820</v>
      </c>
      <c r="D162" s="238">
        <v>3</v>
      </c>
      <c r="E162" s="124"/>
      <c r="F162" s="273"/>
      <c r="G162" s="124"/>
      <c r="H162" s="280"/>
      <c r="I162" s="124"/>
      <c r="J162" s="125"/>
      <c r="K162" s="125"/>
      <c r="L162" s="125"/>
      <c r="M162" s="125"/>
      <c r="N162" s="408"/>
    </row>
    <row r="163" spans="1:14" s="156" customFormat="1" ht="15.75" x14ac:dyDescent="0.25">
      <c r="A163" s="235" t="s">
        <v>873</v>
      </c>
      <c r="B163" s="126" t="s">
        <v>755</v>
      </c>
      <c r="C163" s="127"/>
      <c r="D163" s="288" t="s">
        <v>893</v>
      </c>
      <c r="E163" s="128"/>
      <c r="F163" s="274"/>
      <c r="G163" s="128"/>
      <c r="H163" s="281"/>
      <c r="I163" s="128"/>
      <c r="J163" s="126"/>
      <c r="K163" s="126"/>
      <c r="L163" s="126"/>
      <c r="M163" s="126"/>
      <c r="N163" s="407"/>
    </row>
    <row r="164" spans="1:14" x14ac:dyDescent="0.25">
      <c r="A164" s="233" t="s">
        <v>1982</v>
      </c>
      <c r="B164" s="118" t="s">
        <v>522</v>
      </c>
      <c r="C164" s="118" t="s">
        <v>787</v>
      </c>
      <c r="D164" s="119">
        <v>1</v>
      </c>
      <c r="E164" s="119">
        <v>3</v>
      </c>
      <c r="F164" s="208">
        <v>0</v>
      </c>
      <c r="G164" s="208">
        <f t="shared" ref="G164:G178" si="84">F164*E164</f>
        <v>0</v>
      </c>
      <c r="H164" s="208">
        <f t="shared" ref="H164:H178" si="85">G164*$H$4</f>
        <v>0</v>
      </c>
      <c r="I164" s="208">
        <f t="shared" ref="I164:I178" si="86">G164+H164</f>
        <v>0</v>
      </c>
      <c r="J164" s="132"/>
      <c r="K164" s="208">
        <f t="shared" ref="K164:K178" si="87">L164+M164</f>
        <v>0</v>
      </c>
      <c r="L164" s="208">
        <v>0</v>
      </c>
      <c r="M164" s="208">
        <v>0</v>
      </c>
      <c r="N164" s="118"/>
    </row>
    <row r="165" spans="1:14" x14ac:dyDescent="0.25">
      <c r="A165" s="233" t="s">
        <v>1983</v>
      </c>
      <c r="B165" s="157" t="s">
        <v>933</v>
      </c>
      <c r="C165" s="118" t="s">
        <v>929</v>
      </c>
      <c r="D165" s="119">
        <v>1</v>
      </c>
      <c r="E165" s="119">
        <v>3</v>
      </c>
      <c r="F165" s="208">
        <v>0</v>
      </c>
      <c r="G165" s="208">
        <f t="shared" si="84"/>
        <v>0</v>
      </c>
      <c r="H165" s="208">
        <f t="shared" si="85"/>
        <v>0</v>
      </c>
      <c r="I165" s="208">
        <f t="shared" si="86"/>
        <v>0</v>
      </c>
      <c r="J165" s="132"/>
      <c r="K165" s="208">
        <f t="shared" si="87"/>
        <v>0</v>
      </c>
      <c r="L165" s="208">
        <v>0</v>
      </c>
      <c r="M165" s="208">
        <v>0</v>
      </c>
      <c r="N165" s="118"/>
    </row>
    <row r="166" spans="1:14" x14ac:dyDescent="0.25">
      <c r="A166" s="233" t="s">
        <v>1984</v>
      </c>
      <c r="B166" s="118" t="s">
        <v>754</v>
      </c>
      <c r="C166" s="118" t="s">
        <v>788</v>
      </c>
      <c r="D166" s="119">
        <v>1</v>
      </c>
      <c r="E166" s="119">
        <v>3</v>
      </c>
      <c r="F166" s="208">
        <v>0</v>
      </c>
      <c r="G166" s="208">
        <f t="shared" si="84"/>
        <v>0</v>
      </c>
      <c r="H166" s="208">
        <f t="shared" si="85"/>
        <v>0</v>
      </c>
      <c r="I166" s="208">
        <f t="shared" si="86"/>
        <v>0</v>
      </c>
      <c r="J166" s="132"/>
      <c r="K166" s="208">
        <f t="shared" si="87"/>
        <v>0</v>
      </c>
      <c r="L166" s="208">
        <v>0</v>
      </c>
      <c r="M166" s="208">
        <v>0</v>
      </c>
      <c r="N166" s="118"/>
    </row>
    <row r="167" spans="1:14" x14ac:dyDescent="0.25">
      <c r="A167" s="233" t="s">
        <v>1985</v>
      </c>
      <c r="B167" s="118" t="s">
        <v>758</v>
      </c>
      <c r="C167" s="118" t="s">
        <v>789</v>
      </c>
      <c r="D167" s="119">
        <v>1</v>
      </c>
      <c r="E167" s="119">
        <v>3</v>
      </c>
      <c r="F167" s="208">
        <v>0</v>
      </c>
      <c r="G167" s="208">
        <f t="shared" si="84"/>
        <v>0</v>
      </c>
      <c r="H167" s="208">
        <f t="shared" si="85"/>
        <v>0</v>
      </c>
      <c r="I167" s="208">
        <f t="shared" si="86"/>
        <v>0</v>
      </c>
      <c r="J167" s="132"/>
      <c r="K167" s="208">
        <f t="shared" si="87"/>
        <v>0</v>
      </c>
      <c r="L167" s="208">
        <v>0</v>
      </c>
      <c r="M167" s="208">
        <v>0</v>
      </c>
      <c r="N167" s="118"/>
    </row>
    <row r="168" spans="1:14" x14ac:dyDescent="0.25">
      <c r="A168" s="233" t="s">
        <v>1986</v>
      </c>
      <c r="B168" s="118" t="s">
        <v>759</v>
      </c>
      <c r="C168" s="118" t="s">
        <v>790</v>
      </c>
      <c r="D168" s="119">
        <v>1</v>
      </c>
      <c r="E168" s="119">
        <v>3</v>
      </c>
      <c r="F168" s="208">
        <v>0</v>
      </c>
      <c r="G168" s="208">
        <f t="shared" si="84"/>
        <v>0</v>
      </c>
      <c r="H168" s="208">
        <f t="shared" si="85"/>
        <v>0</v>
      </c>
      <c r="I168" s="208">
        <f t="shared" si="86"/>
        <v>0</v>
      </c>
      <c r="J168" s="132"/>
      <c r="K168" s="208">
        <f t="shared" si="87"/>
        <v>0</v>
      </c>
      <c r="L168" s="208">
        <v>0</v>
      </c>
      <c r="M168" s="208">
        <v>0</v>
      </c>
      <c r="N168" s="118"/>
    </row>
    <row r="169" spans="1:14" x14ac:dyDescent="0.25">
      <c r="A169" s="233" t="s">
        <v>1987</v>
      </c>
      <c r="B169" s="118" t="s">
        <v>818</v>
      </c>
      <c r="C169" s="118" t="s">
        <v>791</v>
      </c>
      <c r="D169" s="119">
        <v>1</v>
      </c>
      <c r="E169" s="119">
        <v>3</v>
      </c>
      <c r="F169" s="208">
        <v>0</v>
      </c>
      <c r="G169" s="208">
        <f t="shared" si="84"/>
        <v>0</v>
      </c>
      <c r="H169" s="208">
        <f t="shared" si="85"/>
        <v>0</v>
      </c>
      <c r="I169" s="208">
        <f t="shared" si="86"/>
        <v>0</v>
      </c>
      <c r="J169" s="132"/>
      <c r="K169" s="208">
        <f t="shared" si="87"/>
        <v>0</v>
      </c>
      <c r="L169" s="208">
        <v>0</v>
      </c>
      <c r="M169" s="208">
        <v>0</v>
      </c>
      <c r="N169" s="118"/>
    </row>
    <row r="170" spans="1:14" x14ac:dyDescent="0.25">
      <c r="A170" s="233" t="s">
        <v>1988</v>
      </c>
      <c r="B170" s="118" t="s">
        <v>760</v>
      </c>
      <c r="C170" s="118" t="s">
        <v>792</v>
      </c>
      <c r="D170" s="119">
        <v>1</v>
      </c>
      <c r="E170" s="119">
        <v>3</v>
      </c>
      <c r="F170" s="208">
        <v>0</v>
      </c>
      <c r="G170" s="208">
        <f t="shared" si="84"/>
        <v>0</v>
      </c>
      <c r="H170" s="208">
        <f t="shared" si="85"/>
        <v>0</v>
      </c>
      <c r="I170" s="208">
        <f t="shared" si="86"/>
        <v>0</v>
      </c>
      <c r="J170" s="132"/>
      <c r="K170" s="208">
        <f t="shared" si="87"/>
        <v>0</v>
      </c>
      <c r="L170" s="208">
        <v>0</v>
      </c>
      <c r="M170" s="208">
        <v>0</v>
      </c>
      <c r="N170" s="118"/>
    </row>
    <row r="171" spans="1:14" x14ac:dyDescent="0.25">
      <c r="A171" s="233" t="s">
        <v>1989</v>
      </c>
      <c r="B171" s="118" t="s">
        <v>753</v>
      </c>
      <c r="C171" s="118" t="s">
        <v>793</v>
      </c>
      <c r="D171" s="119">
        <v>1</v>
      </c>
      <c r="E171" s="119">
        <v>3</v>
      </c>
      <c r="F171" s="208">
        <v>0</v>
      </c>
      <c r="G171" s="208">
        <f t="shared" si="84"/>
        <v>0</v>
      </c>
      <c r="H171" s="208">
        <f t="shared" si="85"/>
        <v>0</v>
      </c>
      <c r="I171" s="208">
        <f t="shared" si="86"/>
        <v>0</v>
      </c>
      <c r="J171" s="132"/>
      <c r="K171" s="208">
        <f t="shared" si="87"/>
        <v>0</v>
      </c>
      <c r="L171" s="208">
        <v>0</v>
      </c>
      <c r="M171" s="208">
        <v>0</v>
      </c>
      <c r="N171" s="118"/>
    </row>
    <row r="172" spans="1:14" x14ac:dyDescent="0.25">
      <c r="A172" s="233" t="s">
        <v>1990</v>
      </c>
      <c r="B172" s="118" t="s">
        <v>756</v>
      </c>
      <c r="C172" s="118" t="s">
        <v>794</v>
      </c>
      <c r="D172" s="119">
        <v>1</v>
      </c>
      <c r="E172" s="119">
        <v>3</v>
      </c>
      <c r="F172" s="208">
        <v>0</v>
      </c>
      <c r="G172" s="208">
        <f t="shared" si="84"/>
        <v>0</v>
      </c>
      <c r="H172" s="208">
        <f t="shared" si="85"/>
        <v>0</v>
      </c>
      <c r="I172" s="208">
        <f t="shared" si="86"/>
        <v>0</v>
      </c>
      <c r="J172" s="132"/>
      <c r="K172" s="208">
        <f t="shared" si="87"/>
        <v>0</v>
      </c>
      <c r="L172" s="208">
        <v>0</v>
      </c>
      <c r="M172" s="208">
        <v>0</v>
      </c>
      <c r="N172" s="118"/>
    </row>
    <row r="173" spans="1:14" x14ac:dyDescent="0.25">
      <c r="A173" s="233" t="s">
        <v>1991</v>
      </c>
      <c r="B173" s="118" t="s">
        <v>761</v>
      </c>
      <c r="C173" s="118" t="s">
        <v>795</v>
      </c>
      <c r="D173" s="119">
        <v>1</v>
      </c>
      <c r="E173" s="119">
        <v>3</v>
      </c>
      <c r="F173" s="208">
        <v>0</v>
      </c>
      <c r="G173" s="208">
        <f t="shared" si="84"/>
        <v>0</v>
      </c>
      <c r="H173" s="208">
        <f t="shared" si="85"/>
        <v>0</v>
      </c>
      <c r="I173" s="208">
        <f t="shared" si="86"/>
        <v>0</v>
      </c>
      <c r="J173" s="132"/>
      <c r="K173" s="208">
        <f t="shared" si="87"/>
        <v>0</v>
      </c>
      <c r="L173" s="208">
        <v>0</v>
      </c>
      <c r="M173" s="208">
        <v>0</v>
      </c>
      <c r="N173" s="118"/>
    </row>
    <row r="174" spans="1:14" x14ac:dyDescent="0.25">
      <c r="A174" s="233" t="s">
        <v>1992</v>
      </c>
      <c r="B174" s="118" t="s">
        <v>903</v>
      </c>
      <c r="C174" s="118" t="s">
        <v>796</v>
      </c>
      <c r="D174" s="119">
        <v>1</v>
      </c>
      <c r="E174" s="119">
        <v>3</v>
      </c>
      <c r="F174" s="208">
        <v>0</v>
      </c>
      <c r="G174" s="208">
        <f t="shared" si="84"/>
        <v>0</v>
      </c>
      <c r="H174" s="208">
        <f t="shared" si="85"/>
        <v>0</v>
      </c>
      <c r="I174" s="208">
        <f t="shared" si="86"/>
        <v>0</v>
      </c>
      <c r="J174" s="132"/>
      <c r="K174" s="208">
        <f t="shared" si="87"/>
        <v>0</v>
      </c>
      <c r="L174" s="208">
        <v>0</v>
      </c>
      <c r="M174" s="208">
        <v>0</v>
      </c>
      <c r="N174" s="118"/>
    </row>
    <row r="175" spans="1:14" x14ac:dyDescent="0.25">
      <c r="A175" s="233" t="s">
        <v>1993</v>
      </c>
      <c r="B175" s="118" t="s">
        <v>762</v>
      </c>
      <c r="C175" s="118" t="s">
        <v>797</v>
      </c>
      <c r="D175" s="119">
        <v>1</v>
      </c>
      <c r="E175" s="119">
        <v>3</v>
      </c>
      <c r="F175" s="208">
        <v>0</v>
      </c>
      <c r="G175" s="208">
        <f t="shared" si="84"/>
        <v>0</v>
      </c>
      <c r="H175" s="208">
        <f t="shared" si="85"/>
        <v>0</v>
      </c>
      <c r="I175" s="208">
        <f t="shared" si="86"/>
        <v>0</v>
      </c>
      <c r="J175" s="132"/>
      <c r="K175" s="208">
        <f t="shared" si="87"/>
        <v>0</v>
      </c>
      <c r="L175" s="208">
        <v>0</v>
      </c>
      <c r="M175" s="208">
        <v>0</v>
      </c>
      <c r="N175" s="118"/>
    </row>
    <row r="176" spans="1:14" x14ac:dyDescent="0.25">
      <c r="A176" s="233" t="s">
        <v>1994</v>
      </c>
      <c r="B176" s="118" t="s">
        <v>763</v>
      </c>
      <c r="C176" s="118" t="s">
        <v>798</v>
      </c>
      <c r="D176" s="119">
        <v>1</v>
      </c>
      <c r="E176" s="119">
        <v>3</v>
      </c>
      <c r="F176" s="208">
        <v>0</v>
      </c>
      <c r="G176" s="208">
        <f t="shared" si="84"/>
        <v>0</v>
      </c>
      <c r="H176" s="208">
        <f t="shared" si="85"/>
        <v>0</v>
      </c>
      <c r="I176" s="208">
        <f t="shared" si="86"/>
        <v>0</v>
      </c>
      <c r="J176" s="132"/>
      <c r="K176" s="208">
        <f t="shared" si="87"/>
        <v>0</v>
      </c>
      <c r="L176" s="208">
        <v>0</v>
      </c>
      <c r="M176" s="208">
        <v>0</v>
      </c>
      <c r="N176" s="118"/>
    </row>
    <row r="177" spans="1:14" x14ac:dyDescent="0.25">
      <c r="A177" s="233" t="s">
        <v>1995</v>
      </c>
      <c r="B177" s="118" t="s">
        <v>764</v>
      </c>
      <c r="C177" s="118" t="s">
        <v>798</v>
      </c>
      <c r="D177" s="119">
        <v>1</v>
      </c>
      <c r="E177" s="119">
        <v>3</v>
      </c>
      <c r="F177" s="208">
        <v>0</v>
      </c>
      <c r="G177" s="208">
        <f t="shared" si="84"/>
        <v>0</v>
      </c>
      <c r="H177" s="208">
        <f t="shared" si="85"/>
        <v>0</v>
      </c>
      <c r="I177" s="208">
        <f t="shared" si="86"/>
        <v>0</v>
      </c>
      <c r="J177" s="132"/>
      <c r="K177" s="208">
        <f t="shared" si="87"/>
        <v>0</v>
      </c>
      <c r="L177" s="208">
        <v>0</v>
      </c>
      <c r="M177" s="208">
        <v>0</v>
      </c>
      <c r="N177" s="118"/>
    </row>
    <row r="178" spans="1:14" s="229" customFormat="1" x14ac:dyDescent="0.25">
      <c r="A178" s="233" t="s">
        <v>1996</v>
      </c>
      <c r="B178" s="118" t="s">
        <v>913</v>
      </c>
      <c r="C178" s="118" t="s">
        <v>811</v>
      </c>
      <c r="D178" s="119">
        <v>1</v>
      </c>
      <c r="E178" s="119">
        <v>3</v>
      </c>
      <c r="F178" s="208">
        <v>0</v>
      </c>
      <c r="G178" s="208">
        <f t="shared" si="84"/>
        <v>0</v>
      </c>
      <c r="H178" s="208">
        <f t="shared" si="85"/>
        <v>0</v>
      </c>
      <c r="I178" s="208">
        <f t="shared" si="86"/>
        <v>0</v>
      </c>
      <c r="J178" s="132"/>
      <c r="K178" s="208">
        <f t="shared" si="87"/>
        <v>0</v>
      </c>
      <c r="L178" s="208">
        <v>0</v>
      </c>
      <c r="M178" s="208">
        <v>0</v>
      </c>
      <c r="N178" s="118"/>
    </row>
    <row r="179" spans="1:14" s="156" customFormat="1" ht="15.75" x14ac:dyDescent="0.25">
      <c r="A179" s="235" t="s">
        <v>1997</v>
      </c>
      <c r="B179" s="126" t="s">
        <v>519</v>
      </c>
      <c r="C179" s="127"/>
      <c r="D179" s="288" t="s">
        <v>893</v>
      </c>
      <c r="E179" s="128"/>
      <c r="F179" s="274"/>
      <c r="G179" s="128"/>
      <c r="H179" s="281"/>
      <c r="I179" s="128"/>
      <c r="J179" s="126"/>
      <c r="K179" s="126"/>
      <c r="L179" s="126"/>
      <c r="M179" s="126"/>
      <c r="N179" s="407"/>
    </row>
    <row r="180" spans="1:14" x14ac:dyDescent="0.25">
      <c r="A180" s="233" t="s">
        <v>2168</v>
      </c>
      <c r="B180" s="129" t="s">
        <v>830</v>
      </c>
      <c r="C180" s="129" t="s">
        <v>807</v>
      </c>
      <c r="D180" s="119">
        <v>4</v>
      </c>
      <c r="E180" s="119">
        <v>12</v>
      </c>
      <c r="F180" s="208">
        <v>0</v>
      </c>
      <c r="G180" s="208">
        <f t="shared" ref="G180:G183" si="88">F180*E180</f>
        <v>0</v>
      </c>
      <c r="H180" s="208">
        <f t="shared" ref="H180:H200" si="89">G180*$H$4</f>
        <v>0</v>
      </c>
      <c r="I180" s="208">
        <f t="shared" ref="I180:I183" si="90">G180+H180</f>
        <v>0</v>
      </c>
      <c r="J180" s="132"/>
      <c r="K180" s="208">
        <f t="shared" ref="K180:K183" si="91">L180+M180</f>
        <v>0</v>
      </c>
      <c r="L180" s="208">
        <v>0</v>
      </c>
      <c r="M180" s="208">
        <v>0</v>
      </c>
      <c r="N180" s="118"/>
    </row>
    <row r="181" spans="1:14" x14ac:dyDescent="0.25">
      <c r="A181" s="233" t="s">
        <v>1998</v>
      </c>
      <c r="B181" s="129" t="s">
        <v>828</v>
      </c>
      <c r="C181" s="129" t="s">
        <v>804</v>
      </c>
      <c r="D181" s="119" t="s">
        <v>906</v>
      </c>
      <c r="E181" s="119">
        <v>3</v>
      </c>
      <c r="F181" s="208">
        <v>0</v>
      </c>
      <c r="G181" s="208">
        <f t="shared" si="88"/>
        <v>0</v>
      </c>
      <c r="H181" s="208">
        <f t="shared" si="89"/>
        <v>0</v>
      </c>
      <c r="I181" s="208">
        <f t="shared" si="90"/>
        <v>0</v>
      </c>
      <c r="J181" s="132"/>
      <c r="K181" s="208">
        <f t="shared" si="91"/>
        <v>0</v>
      </c>
      <c r="L181" s="208">
        <v>0</v>
      </c>
      <c r="M181" s="208">
        <v>0</v>
      </c>
      <c r="N181" s="118"/>
    </row>
    <row r="182" spans="1:14" x14ac:dyDescent="0.25">
      <c r="A182" s="233" t="s">
        <v>1999</v>
      </c>
      <c r="B182" s="129" t="s">
        <v>833</v>
      </c>
      <c r="C182" s="129" t="s">
        <v>804</v>
      </c>
      <c r="D182" s="119">
        <v>1</v>
      </c>
      <c r="E182" s="119">
        <v>3</v>
      </c>
      <c r="F182" s="208">
        <v>0</v>
      </c>
      <c r="G182" s="208">
        <f t="shared" si="88"/>
        <v>0</v>
      </c>
      <c r="H182" s="208">
        <f t="shared" si="89"/>
        <v>0</v>
      </c>
      <c r="I182" s="208">
        <f t="shared" si="90"/>
        <v>0</v>
      </c>
      <c r="J182" s="132"/>
      <c r="K182" s="208">
        <f t="shared" si="91"/>
        <v>0</v>
      </c>
      <c r="L182" s="208">
        <v>0</v>
      </c>
      <c r="M182" s="208">
        <v>0</v>
      </c>
      <c r="N182" s="118"/>
    </row>
    <row r="183" spans="1:14" x14ac:dyDescent="0.25">
      <c r="A183" s="233" t="s">
        <v>2169</v>
      </c>
      <c r="B183" s="151" t="s">
        <v>834</v>
      </c>
      <c r="C183" s="129" t="s">
        <v>804</v>
      </c>
      <c r="D183" s="119">
        <v>2</v>
      </c>
      <c r="E183" s="119">
        <v>6</v>
      </c>
      <c r="F183" s="208">
        <v>0</v>
      </c>
      <c r="G183" s="208">
        <f t="shared" si="88"/>
        <v>0</v>
      </c>
      <c r="H183" s="208">
        <f t="shared" si="89"/>
        <v>0</v>
      </c>
      <c r="I183" s="208">
        <f t="shared" si="90"/>
        <v>0</v>
      </c>
      <c r="J183" s="132"/>
      <c r="K183" s="208">
        <f t="shared" si="91"/>
        <v>0</v>
      </c>
      <c r="L183" s="208">
        <v>0</v>
      </c>
      <c r="M183" s="208">
        <v>0</v>
      </c>
      <c r="N183" s="118"/>
    </row>
    <row r="184" spans="1:14" s="156" customFormat="1" ht="15.75" x14ac:dyDescent="0.25">
      <c r="A184" s="235" t="s">
        <v>2000</v>
      </c>
      <c r="B184" s="126" t="s">
        <v>839</v>
      </c>
      <c r="C184" s="126"/>
      <c r="D184" s="288" t="s">
        <v>893</v>
      </c>
      <c r="E184" s="128"/>
      <c r="F184" s="274"/>
      <c r="G184" s="128"/>
      <c r="H184" s="281"/>
      <c r="I184" s="128"/>
      <c r="J184" s="126"/>
      <c r="K184" s="126"/>
      <c r="L184" s="126"/>
      <c r="M184" s="126"/>
      <c r="N184" s="407"/>
    </row>
    <row r="185" spans="1:14" x14ac:dyDescent="0.25">
      <c r="A185" s="233" t="s">
        <v>2001</v>
      </c>
      <c r="B185" s="129" t="s">
        <v>521</v>
      </c>
      <c r="C185" s="129" t="s">
        <v>786</v>
      </c>
      <c r="D185" s="130">
        <v>1</v>
      </c>
      <c r="E185" s="119">
        <v>3</v>
      </c>
      <c r="F185" s="208">
        <v>0</v>
      </c>
      <c r="G185" s="208">
        <f t="shared" ref="G185" si="92">F185*E185</f>
        <v>0</v>
      </c>
      <c r="H185" s="208">
        <f t="shared" si="89"/>
        <v>0</v>
      </c>
      <c r="I185" s="208">
        <f t="shared" ref="I185" si="93">G185+H185</f>
        <v>0</v>
      </c>
      <c r="J185" s="132"/>
      <c r="K185" s="208">
        <f t="shared" ref="K185" si="94">L185+M185</f>
        <v>0</v>
      </c>
      <c r="L185" s="208">
        <v>0</v>
      </c>
      <c r="M185" s="208">
        <v>0</v>
      </c>
      <c r="N185" s="118"/>
    </row>
    <row r="186" spans="1:14" s="156" customFormat="1" ht="15.75" x14ac:dyDescent="0.25">
      <c r="A186" s="235" t="s">
        <v>2002</v>
      </c>
      <c r="B186" s="126" t="s">
        <v>896</v>
      </c>
      <c r="C186" s="126"/>
      <c r="D186" s="288" t="s">
        <v>893</v>
      </c>
      <c r="E186" s="128"/>
      <c r="F186" s="274"/>
      <c r="G186" s="128"/>
      <c r="H186" s="281"/>
      <c r="I186" s="128"/>
      <c r="J186" s="126"/>
      <c r="K186" s="126"/>
      <c r="L186" s="126"/>
      <c r="M186" s="126"/>
      <c r="N186" s="407"/>
    </row>
    <row r="187" spans="1:14" x14ac:dyDescent="0.25">
      <c r="A187" s="233" t="s">
        <v>2003</v>
      </c>
      <c r="B187" s="129" t="s">
        <v>776</v>
      </c>
      <c r="C187" s="129" t="s">
        <v>821</v>
      </c>
      <c r="D187" s="130">
        <v>1</v>
      </c>
      <c r="E187" s="119">
        <v>3</v>
      </c>
      <c r="F187" s="208">
        <v>0</v>
      </c>
      <c r="G187" s="208">
        <f t="shared" ref="G187:G189" si="95">F187*E187</f>
        <v>0</v>
      </c>
      <c r="H187" s="208">
        <f t="shared" si="89"/>
        <v>0</v>
      </c>
      <c r="I187" s="208">
        <f t="shared" ref="I187:I189" si="96">G187+H187</f>
        <v>0</v>
      </c>
      <c r="J187" s="132"/>
      <c r="K187" s="208">
        <f t="shared" ref="K187:K189" si="97">L187+M187</f>
        <v>0</v>
      </c>
      <c r="L187" s="208">
        <v>0</v>
      </c>
      <c r="M187" s="208">
        <v>0</v>
      </c>
      <c r="N187" s="118"/>
    </row>
    <row r="188" spans="1:14" x14ac:dyDescent="0.25">
      <c r="A188" s="233" t="s">
        <v>2004</v>
      </c>
      <c r="B188" s="129" t="s">
        <v>899</v>
      </c>
      <c r="C188" s="129" t="s">
        <v>897</v>
      </c>
      <c r="D188" s="130">
        <v>1</v>
      </c>
      <c r="E188" s="119">
        <v>3</v>
      </c>
      <c r="F188" s="208">
        <v>0</v>
      </c>
      <c r="G188" s="208">
        <f t="shared" si="95"/>
        <v>0</v>
      </c>
      <c r="H188" s="208">
        <f t="shared" si="89"/>
        <v>0</v>
      </c>
      <c r="I188" s="208">
        <f t="shared" si="96"/>
        <v>0</v>
      </c>
      <c r="J188" s="132"/>
      <c r="K188" s="208">
        <f t="shared" si="97"/>
        <v>0</v>
      </c>
      <c r="L188" s="208">
        <v>0</v>
      </c>
      <c r="M188" s="208">
        <v>0</v>
      </c>
      <c r="N188" s="118"/>
    </row>
    <row r="189" spans="1:14" x14ac:dyDescent="0.25">
      <c r="A189" s="233" t="s">
        <v>2005</v>
      </c>
      <c r="B189" s="389" t="s">
        <v>898</v>
      </c>
      <c r="C189" s="129" t="s">
        <v>804</v>
      </c>
      <c r="D189" s="119">
        <v>4</v>
      </c>
      <c r="E189" s="119">
        <v>12</v>
      </c>
      <c r="F189" s="208">
        <v>0</v>
      </c>
      <c r="G189" s="208">
        <f t="shared" si="95"/>
        <v>0</v>
      </c>
      <c r="H189" s="208">
        <f t="shared" si="89"/>
        <v>0</v>
      </c>
      <c r="I189" s="208">
        <f t="shared" si="96"/>
        <v>0</v>
      </c>
      <c r="J189" s="132"/>
      <c r="K189" s="208">
        <f t="shared" si="97"/>
        <v>0</v>
      </c>
      <c r="L189" s="208">
        <v>0</v>
      </c>
      <c r="M189" s="208">
        <v>0</v>
      </c>
      <c r="N189" s="118"/>
    </row>
    <row r="190" spans="1:14" s="156" customFormat="1" ht="15.75" x14ac:dyDescent="0.25">
      <c r="A190" s="235" t="s">
        <v>2006</v>
      </c>
      <c r="B190" s="126" t="s">
        <v>503</v>
      </c>
      <c r="C190" s="127"/>
      <c r="D190" s="288" t="s">
        <v>893</v>
      </c>
      <c r="E190" s="128"/>
      <c r="F190" s="274"/>
      <c r="G190" s="128"/>
      <c r="H190" s="281"/>
      <c r="I190" s="128"/>
      <c r="J190" s="126"/>
      <c r="K190" s="126"/>
      <c r="L190" s="126"/>
      <c r="M190" s="126"/>
      <c r="N190" s="407"/>
    </row>
    <row r="191" spans="1:14" x14ac:dyDescent="0.25">
      <c r="A191" s="233" t="s">
        <v>2007</v>
      </c>
      <c r="B191" s="129" t="s">
        <v>504</v>
      </c>
      <c r="C191" s="129" t="s">
        <v>802</v>
      </c>
      <c r="D191" s="119">
        <v>1</v>
      </c>
      <c r="E191" s="119">
        <v>3</v>
      </c>
      <c r="F191" s="208">
        <v>0</v>
      </c>
      <c r="G191" s="208">
        <f t="shared" ref="G191:G192" si="98">F191*E191</f>
        <v>0</v>
      </c>
      <c r="H191" s="208">
        <f t="shared" si="89"/>
        <v>0</v>
      </c>
      <c r="I191" s="208">
        <f t="shared" ref="I191:I192" si="99">G191+H191</f>
        <v>0</v>
      </c>
      <c r="J191" s="132"/>
      <c r="K191" s="208">
        <f t="shared" ref="K191:K192" si="100">L191+M191</f>
        <v>0</v>
      </c>
      <c r="L191" s="208">
        <v>0</v>
      </c>
      <c r="M191" s="208">
        <v>0</v>
      </c>
      <c r="N191" s="118"/>
    </row>
    <row r="192" spans="1:14" x14ac:dyDescent="0.25">
      <c r="A192" s="233" t="s">
        <v>2008</v>
      </c>
      <c r="B192" s="129" t="s">
        <v>505</v>
      </c>
      <c r="C192" s="129" t="s">
        <v>802</v>
      </c>
      <c r="D192" s="119">
        <v>1</v>
      </c>
      <c r="E192" s="119">
        <v>3</v>
      </c>
      <c r="F192" s="208">
        <v>0</v>
      </c>
      <c r="G192" s="208">
        <f t="shared" si="98"/>
        <v>0</v>
      </c>
      <c r="H192" s="208">
        <f t="shared" si="89"/>
        <v>0</v>
      </c>
      <c r="I192" s="208">
        <f t="shared" si="99"/>
        <v>0</v>
      </c>
      <c r="J192" s="132"/>
      <c r="K192" s="208">
        <f t="shared" si="100"/>
        <v>0</v>
      </c>
      <c r="L192" s="208">
        <v>0</v>
      </c>
      <c r="M192" s="208">
        <v>0</v>
      </c>
      <c r="N192" s="118"/>
    </row>
    <row r="193" spans="1:14" s="156" customFormat="1" ht="15.75" x14ac:dyDescent="0.25">
      <c r="A193" s="235" t="s">
        <v>2009</v>
      </c>
      <c r="B193" s="126" t="s">
        <v>508</v>
      </c>
      <c r="C193" s="131"/>
      <c r="D193" s="288" t="s">
        <v>893</v>
      </c>
      <c r="E193" s="128"/>
      <c r="F193" s="274"/>
      <c r="G193" s="128"/>
      <c r="H193" s="281"/>
      <c r="I193" s="128"/>
      <c r="J193" s="126"/>
      <c r="K193" s="126"/>
      <c r="L193" s="126"/>
      <c r="M193" s="126"/>
      <c r="N193" s="407"/>
    </row>
    <row r="194" spans="1:14" x14ac:dyDescent="0.25">
      <c r="A194" s="233" t="s">
        <v>2010</v>
      </c>
      <c r="B194" s="129" t="s">
        <v>509</v>
      </c>
      <c r="C194" s="129" t="s">
        <v>802</v>
      </c>
      <c r="D194" s="119">
        <v>1</v>
      </c>
      <c r="E194" s="119">
        <v>3</v>
      </c>
      <c r="F194" s="208">
        <v>0</v>
      </c>
      <c r="G194" s="208">
        <f t="shared" ref="G194:G197" si="101">F194*E194</f>
        <v>0</v>
      </c>
      <c r="H194" s="208">
        <f t="shared" si="89"/>
        <v>0</v>
      </c>
      <c r="I194" s="208">
        <f t="shared" ref="I194:I197" si="102">G194+H194</f>
        <v>0</v>
      </c>
      <c r="J194" s="132"/>
      <c r="K194" s="208">
        <f t="shared" ref="K194:K197" si="103">L194+M194</f>
        <v>0</v>
      </c>
      <c r="L194" s="208">
        <v>0</v>
      </c>
      <c r="M194" s="208">
        <v>0</v>
      </c>
      <c r="N194" s="118"/>
    </row>
    <row r="195" spans="1:14" s="156" customFormat="1" ht="15.75" x14ac:dyDescent="0.25">
      <c r="A195" s="235" t="s">
        <v>2011</v>
      </c>
      <c r="B195" s="126" t="s">
        <v>512</v>
      </c>
      <c r="C195" s="127"/>
      <c r="D195" s="288" t="s">
        <v>893</v>
      </c>
      <c r="E195" s="128"/>
      <c r="F195" s="208">
        <v>0</v>
      </c>
      <c r="G195" s="208">
        <f t="shared" si="101"/>
        <v>0</v>
      </c>
      <c r="H195" s="208">
        <f t="shared" si="89"/>
        <v>0</v>
      </c>
      <c r="I195" s="208">
        <f t="shared" si="102"/>
        <v>0</v>
      </c>
      <c r="J195" s="132"/>
      <c r="K195" s="208">
        <f t="shared" si="103"/>
        <v>0</v>
      </c>
      <c r="L195" s="208">
        <v>0</v>
      </c>
      <c r="M195" s="208">
        <v>0</v>
      </c>
      <c r="N195" s="118"/>
    </row>
    <row r="196" spans="1:14" x14ac:dyDescent="0.25">
      <c r="A196" s="233" t="s">
        <v>2012</v>
      </c>
      <c r="B196" s="129" t="s">
        <v>513</v>
      </c>
      <c r="C196" s="129" t="s">
        <v>802</v>
      </c>
      <c r="D196" s="119">
        <v>1</v>
      </c>
      <c r="E196" s="119">
        <v>3</v>
      </c>
      <c r="F196" s="208">
        <v>0</v>
      </c>
      <c r="G196" s="208">
        <f t="shared" si="101"/>
        <v>0</v>
      </c>
      <c r="H196" s="208">
        <f t="shared" si="89"/>
        <v>0</v>
      </c>
      <c r="I196" s="208">
        <f t="shared" si="102"/>
        <v>0</v>
      </c>
      <c r="J196" s="132"/>
      <c r="K196" s="208">
        <f t="shared" si="103"/>
        <v>0</v>
      </c>
      <c r="L196" s="208">
        <v>0</v>
      </c>
      <c r="M196" s="208">
        <v>0</v>
      </c>
      <c r="N196" s="118"/>
    </row>
    <row r="197" spans="1:14" x14ac:dyDescent="0.25">
      <c r="A197" s="233" t="s">
        <v>2013</v>
      </c>
      <c r="B197" s="129" t="s">
        <v>514</v>
      </c>
      <c r="C197" s="129" t="s">
        <v>802</v>
      </c>
      <c r="D197" s="119">
        <v>1</v>
      </c>
      <c r="E197" s="119">
        <v>3</v>
      </c>
      <c r="F197" s="208">
        <v>0</v>
      </c>
      <c r="G197" s="208">
        <f t="shared" si="101"/>
        <v>0</v>
      </c>
      <c r="H197" s="208">
        <f t="shared" si="89"/>
        <v>0</v>
      </c>
      <c r="I197" s="208">
        <f t="shared" si="102"/>
        <v>0</v>
      </c>
      <c r="J197" s="132"/>
      <c r="K197" s="208">
        <f t="shared" si="103"/>
        <v>0</v>
      </c>
      <c r="L197" s="208">
        <v>0</v>
      </c>
      <c r="M197" s="208">
        <v>0</v>
      </c>
      <c r="N197" s="118"/>
    </row>
    <row r="198" spans="1:14" s="156" customFormat="1" ht="15.75" x14ac:dyDescent="0.25">
      <c r="A198" s="235" t="s">
        <v>2014</v>
      </c>
      <c r="B198" s="126" t="s">
        <v>520</v>
      </c>
      <c r="C198" s="127"/>
      <c r="D198" s="288" t="s">
        <v>893</v>
      </c>
      <c r="E198" s="128"/>
      <c r="F198" s="274"/>
      <c r="G198" s="128"/>
      <c r="H198" s="281"/>
      <c r="I198" s="128"/>
      <c r="J198" s="126"/>
      <c r="K198" s="126"/>
      <c r="L198" s="126"/>
      <c r="M198" s="126"/>
      <c r="N198" s="407"/>
    </row>
    <row r="199" spans="1:14" x14ac:dyDescent="0.25">
      <c r="A199" s="233" t="s">
        <v>2015</v>
      </c>
      <c r="B199" s="118" t="s">
        <v>904</v>
      </c>
      <c r="C199" s="129" t="s">
        <v>813</v>
      </c>
      <c r="D199" s="119">
        <v>2</v>
      </c>
      <c r="E199" s="119">
        <v>6</v>
      </c>
      <c r="F199" s="208">
        <v>0</v>
      </c>
      <c r="G199" s="208">
        <f t="shared" ref="G199:G200" si="104">F199*E199</f>
        <v>0</v>
      </c>
      <c r="H199" s="208">
        <f t="shared" si="89"/>
        <v>0</v>
      </c>
      <c r="I199" s="208">
        <f t="shared" ref="I199:I200" si="105">G199+H199</f>
        <v>0</v>
      </c>
      <c r="J199" s="132"/>
      <c r="K199" s="208">
        <f t="shared" ref="K199:K200" si="106">L199+M199</f>
        <v>0</v>
      </c>
      <c r="L199" s="208">
        <v>0</v>
      </c>
      <c r="M199" s="208">
        <v>0</v>
      </c>
      <c r="N199" s="118"/>
    </row>
    <row r="200" spans="1:14" x14ac:dyDescent="0.25">
      <c r="A200" s="233" t="s">
        <v>2170</v>
      </c>
      <c r="B200" s="118" t="s">
        <v>775</v>
      </c>
      <c r="C200" s="129" t="s">
        <v>815</v>
      </c>
      <c r="D200" s="119">
        <v>2</v>
      </c>
      <c r="E200" s="119">
        <v>6</v>
      </c>
      <c r="F200" s="208">
        <v>0</v>
      </c>
      <c r="G200" s="208">
        <f t="shared" si="104"/>
        <v>0</v>
      </c>
      <c r="H200" s="208">
        <f t="shared" si="89"/>
        <v>0</v>
      </c>
      <c r="I200" s="208">
        <f t="shared" si="105"/>
        <v>0</v>
      </c>
      <c r="J200" s="132"/>
      <c r="K200" s="208">
        <f t="shared" si="106"/>
        <v>0</v>
      </c>
      <c r="L200" s="208">
        <v>0</v>
      </c>
      <c r="M200" s="208">
        <v>0</v>
      </c>
      <c r="N200" s="118"/>
    </row>
    <row r="201" spans="1:14" s="179" customFormat="1" ht="18.75" x14ac:dyDescent="0.25">
      <c r="A201" s="239" t="s">
        <v>874</v>
      </c>
      <c r="B201" s="240" t="str">
        <f>'# Batch Composition'!B8</f>
        <v>Rear Link (RL) Node</v>
      </c>
      <c r="C201" s="237" t="s">
        <v>820</v>
      </c>
      <c r="D201" s="238">
        <v>1</v>
      </c>
      <c r="E201" s="125"/>
      <c r="F201" s="273"/>
      <c r="G201" s="124"/>
      <c r="H201" s="280"/>
      <c r="I201" s="124"/>
      <c r="J201" s="125"/>
      <c r="K201" s="125"/>
      <c r="L201" s="125"/>
      <c r="M201" s="125"/>
      <c r="N201" s="408"/>
    </row>
    <row r="202" spans="1:14" s="156" customFormat="1" ht="15.75" x14ac:dyDescent="0.25">
      <c r="A202" s="235" t="s">
        <v>875</v>
      </c>
      <c r="B202" s="126" t="s">
        <v>765</v>
      </c>
      <c r="C202" s="127"/>
      <c r="D202" s="288" t="s">
        <v>893</v>
      </c>
      <c r="E202" s="128"/>
      <c r="F202" s="274"/>
      <c r="G202" s="128"/>
      <c r="H202" s="281"/>
      <c r="I202" s="128"/>
      <c r="J202" s="126"/>
      <c r="K202" s="126"/>
      <c r="L202" s="126"/>
      <c r="M202" s="126"/>
      <c r="N202" s="407"/>
    </row>
    <row r="203" spans="1:14" x14ac:dyDescent="0.25">
      <c r="A203" s="233" t="s">
        <v>2016</v>
      </c>
      <c r="B203" s="118" t="s">
        <v>522</v>
      </c>
      <c r="C203" s="118" t="s">
        <v>787</v>
      </c>
      <c r="D203" s="119">
        <v>1</v>
      </c>
      <c r="E203" s="119">
        <v>1</v>
      </c>
      <c r="F203" s="208">
        <v>0</v>
      </c>
      <c r="G203" s="208">
        <f t="shared" ref="G203:G217" si="107">F203*E203</f>
        <v>0</v>
      </c>
      <c r="H203" s="208">
        <f t="shared" ref="H203:H217" si="108">G203*$H$4</f>
        <v>0</v>
      </c>
      <c r="I203" s="208">
        <f t="shared" ref="I203:I217" si="109">G203+H203</f>
        <v>0</v>
      </c>
      <c r="J203" s="132"/>
      <c r="K203" s="208">
        <f t="shared" ref="K203:K217" si="110">L203+M203</f>
        <v>0</v>
      </c>
      <c r="L203" s="208">
        <v>0</v>
      </c>
      <c r="M203" s="208">
        <v>0</v>
      </c>
      <c r="N203" s="118"/>
    </row>
    <row r="204" spans="1:14" x14ac:dyDescent="0.25">
      <c r="A204" s="233" t="s">
        <v>2017</v>
      </c>
      <c r="B204" s="157" t="s">
        <v>933</v>
      </c>
      <c r="C204" s="118" t="s">
        <v>902</v>
      </c>
      <c r="D204" s="119">
        <v>1</v>
      </c>
      <c r="E204" s="119">
        <v>1</v>
      </c>
      <c r="F204" s="208">
        <v>0</v>
      </c>
      <c r="G204" s="208">
        <f t="shared" si="107"/>
        <v>0</v>
      </c>
      <c r="H204" s="208">
        <f t="shared" si="108"/>
        <v>0</v>
      </c>
      <c r="I204" s="208">
        <f t="shared" si="109"/>
        <v>0</v>
      </c>
      <c r="J204" s="132"/>
      <c r="K204" s="208">
        <f t="shared" si="110"/>
        <v>0</v>
      </c>
      <c r="L204" s="208">
        <v>0</v>
      </c>
      <c r="M204" s="208">
        <v>0</v>
      </c>
      <c r="N204" s="118"/>
    </row>
    <row r="205" spans="1:14" x14ac:dyDescent="0.25">
      <c r="A205" s="233" t="s">
        <v>2018</v>
      </c>
      <c r="B205" s="118" t="s">
        <v>754</v>
      </c>
      <c r="C205" s="118" t="s">
        <v>788</v>
      </c>
      <c r="D205" s="119">
        <v>1</v>
      </c>
      <c r="E205" s="119">
        <v>1</v>
      </c>
      <c r="F205" s="208">
        <v>0</v>
      </c>
      <c r="G205" s="208">
        <f t="shared" si="107"/>
        <v>0</v>
      </c>
      <c r="H205" s="208">
        <f t="shared" si="108"/>
        <v>0</v>
      </c>
      <c r="I205" s="208">
        <f t="shared" si="109"/>
        <v>0</v>
      </c>
      <c r="J205" s="132"/>
      <c r="K205" s="208">
        <f t="shared" si="110"/>
        <v>0</v>
      </c>
      <c r="L205" s="208">
        <v>0</v>
      </c>
      <c r="M205" s="208">
        <v>0</v>
      </c>
      <c r="N205" s="118"/>
    </row>
    <row r="206" spans="1:14" x14ac:dyDescent="0.25">
      <c r="A206" s="233" t="s">
        <v>2019</v>
      </c>
      <c r="B206" s="118" t="s">
        <v>758</v>
      </c>
      <c r="C206" s="118" t="s">
        <v>789</v>
      </c>
      <c r="D206" s="119">
        <v>1</v>
      </c>
      <c r="E206" s="119">
        <v>1</v>
      </c>
      <c r="F206" s="208">
        <v>0</v>
      </c>
      <c r="G206" s="208">
        <f t="shared" si="107"/>
        <v>0</v>
      </c>
      <c r="H206" s="208">
        <f t="shared" si="108"/>
        <v>0</v>
      </c>
      <c r="I206" s="208">
        <f t="shared" si="109"/>
        <v>0</v>
      </c>
      <c r="J206" s="132"/>
      <c r="K206" s="208">
        <f t="shared" si="110"/>
        <v>0</v>
      </c>
      <c r="L206" s="208">
        <v>0</v>
      </c>
      <c r="M206" s="208">
        <v>0</v>
      </c>
      <c r="N206" s="118"/>
    </row>
    <row r="207" spans="1:14" x14ac:dyDescent="0.25">
      <c r="A207" s="233" t="s">
        <v>2020</v>
      </c>
      <c r="B207" s="118" t="s">
        <v>759</v>
      </c>
      <c r="C207" s="118" t="s">
        <v>790</v>
      </c>
      <c r="D207" s="119">
        <v>1</v>
      </c>
      <c r="E207" s="119">
        <v>1</v>
      </c>
      <c r="F207" s="208">
        <v>0</v>
      </c>
      <c r="G207" s="208">
        <f t="shared" si="107"/>
        <v>0</v>
      </c>
      <c r="H207" s="208">
        <f t="shared" si="108"/>
        <v>0</v>
      </c>
      <c r="I207" s="208">
        <f t="shared" si="109"/>
        <v>0</v>
      </c>
      <c r="J207" s="132"/>
      <c r="K207" s="208">
        <f t="shared" si="110"/>
        <v>0</v>
      </c>
      <c r="L207" s="208">
        <v>0</v>
      </c>
      <c r="M207" s="208">
        <v>0</v>
      </c>
      <c r="N207" s="118"/>
    </row>
    <row r="208" spans="1:14" x14ac:dyDescent="0.25">
      <c r="A208" s="233" t="s">
        <v>2021</v>
      </c>
      <c r="B208" s="118" t="s">
        <v>818</v>
      </c>
      <c r="C208" s="118" t="s">
        <v>791</v>
      </c>
      <c r="D208" s="119">
        <v>1</v>
      </c>
      <c r="E208" s="119">
        <v>1</v>
      </c>
      <c r="F208" s="208">
        <v>0</v>
      </c>
      <c r="G208" s="208">
        <f t="shared" si="107"/>
        <v>0</v>
      </c>
      <c r="H208" s="208">
        <f t="shared" si="108"/>
        <v>0</v>
      </c>
      <c r="I208" s="208">
        <f t="shared" si="109"/>
        <v>0</v>
      </c>
      <c r="J208" s="132"/>
      <c r="K208" s="208">
        <f t="shared" si="110"/>
        <v>0</v>
      </c>
      <c r="L208" s="208">
        <v>0</v>
      </c>
      <c r="M208" s="208">
        <v>0</v>
      </c>
      <c r="N208" s="118"/>
    </row>
    <row r="209" spans="1:14" x14ac:dyDescent="0.25">
      <c r="A209" s="233" t="s">
        <v>2022</v>
      </c>
      <c r="B209" s="118" t="s">
        <v>760</v>
      </c>
      <c r="C209" s="118" t="s">
        <v>792</v>
      </c>
      <c r="D209" s="119">
        <v>1</v>
      </c>
      <c r="E209" s="119">
        <v>1</v>
      </c>
      <c r="F209" s="208">
        <v>0</v>
      </c>
      <c r="G209" s="208">
        <f t="shared" si="107"/>
        <v>0</v>
      </c>
      <c r="H209" s="208">
        <f t="shared" si="108"/>
        <v>0</v>
      </c>
      <c r="I209" s="208">
        <f t="shared" si="109"/>
        <v>0</v>
      </c>
      <c r="J209" s="132"/>
      <c r="K209" s="208">
        <f t="shared" si="110"/>
        <v>0</v>
      </c>
      <c r="L209" s="208">
        <v>0</v>
      </c>
      <c r="M209" s="208">
        <v>0</v>
      </c>
      <c r="N209" s="118"/>
    </row>
    <row r="210" spans="1:14" x14ac:dyDescent="0.25">
      <c r="A210" s="233" t="s">
        <v>2023</v>
      </c>
      <c r="B210" s="118" t="s">
        <v>753</v>
      </c>
      <c r="C210" s="118" t="s">
        <v>793</v>
      </c>
      <c r="D210" s="119">
        <v>1</v>
      </c>
      <c r="E210" s="119">
        <v>1</v>
      </c>
      <c r="F210" s="208">
        <v>0</v>
      </c>
      <c r="G210" s="208">
        <f t="shared" si="107"/>
        <v>0</v>
      </c>
      <c r="H210" s="208">
        <f t="shared" si="108"/>
        <v>0</v>
      </c>
      <c r="I210" s="208">
        <f t="shared" si="109"/>
        <v>0</v>
      </c>
      <c r="J210" s="132"/>
      <c r="K210" s="208">
        <f t="shared" si="110"/>
        <v>0</v>
      </c>
      <c r="L210" s="208">
        <v>0</v>
      </c>
      <c r="M210" s="208">
        <v>0</v>
      </c>
      <c r="N210" s="118"/>
    </row>
    <row r="211" spans="1:14" x14ac:dyDescent="0.25">
      <c r="A211" s="233" t="s">
        <v>2024</v>
      </c>
      <c r="B211" s="118" t="s">
        <v>756</v>
      </c>
      <c r="C211" s="118" t="s">
        <v>794</v>
      </c>
      <c r="D211" s="119">
        <v>1</v>
      </c>
      <c r="E211" s="119">
        <v>1</v>
      </c>
      <c r="F211" s="208">
        <v>0</v>
      </c>
      <c r="G211" s="208">
        <f t="shared" si="107"/>
        <v>0</v>
      </c>
      <c r="H211" s="208">
        <f t="shared" si="108"/>
        <v>0</v>
      </c>
      <c r="I211" s="208">
        <f t="shared" si="109"/>
        <v>0</v>
      </c>
      <c r="J211" s="132"/>
      <c r="K211" s="208">
        <f t="shared" si="110"/>
        <v>0</v>
      </c>
      <c r="L211" s="208">
        <v>0</v>
      </c>
      <c r="M211" s="208">
        <v>0</v>
      </c>
      <c r="N211" s="118"/>
    </row>
    <row r="212" spans="1:14" x14ac:dyDescent="0.25">
      <c r="A212" s="233" t="s">
        <v>2025</v>
      </c>
      <c r="B212" s="118" t="s">
        <v>761</v>
      </c>
      <c r="C212" s="118" t="s">
        <v>795</v>
      </c>
      <c r="D212" s="119">
        <v>1</v>
      </c>
      <c r="E212" s="119">
        <v>1</v>
      </c>
      <c r="F212" s="208">
        <v>0</v>
      </c>
      <c r="G212" s="208">
        <f t="shared" si="107"/>
        <v>0</v>
      </c>
      <c r="H212" s="208">
        <f t="shared" si="108"/>
        <v>0</v>
      </c>
      <c r="I212" s="208">
        <f t="shared" si="109"/>
        <v>0</v>
      </c>
      <c r="J212" s="132"/>
      <c r="K212" s="208">
        <f t="shared" si="110"/>
        <v>0</v>
      </c>
      <c r="L212" s="208">
        <v>0</v>
      </c>
      <c r="M212" s="208">
        <v>0</v>
      </c>
      <c r="N212" s="118"/>
    </row>
    <row r="213" spans="1:14" x14ac:dyDescent="0.25">
      <c r="A213" s="233" t="s">
        <v>2026</v>
      </c>
      <c r="B213" s="118" t="s">
        <v>903</v>
      </c>
      <c r="C213" s="118" t="s">
        <v>803</v>
      </c>
      <c r="D213" s="119">
        <v>1</v>
      </c>
      <c r="E213" s="119">
        <v>1</v>
      </c>
      <c r="F213" s="208">
        <v>0</v>
      </c>
      <c r="G213" s="208">
        <f t="shared" si="107"/>
        <v>0</v>
      </c>
      <c r="H213" s="208">
        <f t="shared" si="108"/>
        <v>0</v>
      </c>
      <c r="I213" s="208">
        <f t="shared" si="109"/>
        <v>0</v>
      </c>
      <c r="J213" s="132"/>
      <c r="K213" s="208">
        <f t="shared" si="110"/>
        <v>0</v>
      </c>
      <c r="L213" s="208">
        <v>0</v>
      </c>
      <c r="M213" s="208">
        <v>0</v>
      </c>
      <c r="N213" s="118"/>
    </row>
    <row r="214" spans="1:14" x14ac:dyDescent="0.25">
      <c r="A214" s="233" t="s">
        <v>2027</v>
      </c>
      <c r="B214" s="118" t="s">
        <v>762</v>
      </c>
      <c r="C214" s="118" t="s">
        <v>797</v>
      </c>
      <c r="D214" s="119">
        <v>1</v>
      </c>
      <c r="E214" s="119">
        <v>1</v>
      </c>
      <c r="F214" s="208">
        <v>0</v>
      </c>
      <c r="G214" s="208">
        <f t="shared" si="107"/>
        <v>0</v>
      </c>
      <c r="H214" s="208">
        <f t="shared" si="108"/>
        <v>0</v>
      </c>
      <c r="I214" s="208">
        <f t="shared" si="109"/>
        <v>0</v>
      </c>
      <c r="J214" s="132"/>
      <c r="K214" s="208">
        <f t="shared" si="110"/>
        <v>0</v>
      </c>
      <c r="L214" s="208">
        <v>0</v>
      </c>
      <c r="M214" s="208">
        <v>0</v>
      </c>
      <c r="N214" s="118"/>
    </row>
    <row r="215" spans="1:14" x14ac:dyDescent="0.25">
      <c r="A215" s="233" t="s">
        <v>2028</v>
      </c>
      <c r="B215" s="118" t="s">
        <v>763</v>
      </c>
      <c r="C215" s="118" t="s">
        <v>798</v>
      </c>
      <c r="D215" s="119">
        <v>1</v>
      </c>
      <c r="E215" s="119">
        <v>1</v>
      </c>
      <c r="F215" s="208">
        <v>0</v>
      </c>
      <c r="G215" s="208">
        <f t="shared" si="107"/>
        <v>0</v>
      </c>
      <c r="H215" s="208">
        <f t="shared" si="108"/>
        <v>0</v>
      </c>
      <c r="I215" s="208">
        <f t="shared" si="109"/>
        <v>0</v>
      </c>
      <c r="J215" s="132"/>
      <c r="K215" s="208">
        <f t="shared" si="110"/>
        <v>0</v>
      </c>
      <c r="L215" s="208">
        <v>0</v>
      </c>
      <c r="M215" s="208">
        <v>0</v>
      </c>
      <c r="N215" s="118"/>
    </row>
    <row r="216" spans="1:14" x14ac:dyDescent="0.25">
      <c r="A216" s="233" t="s">
        <v>2029</v>
      </c>
      <c r="B216" s="118" t="s">
        <v>764</v>
      </c>
      <c r="C216" s="118" t="s">
        <v>798</v>
      </c>
      <c r="D216" s="119">
        <v>1</v>
      </c>
      <c r="E216" s="119">
        <v>1</v>
      </c>
      <c r="F216" s="208">
        <v>0</v>
      </c>
      <c r="G216" s="208">
        <f t="shared" si="107"/>
        <v>0</v>
      </c>
      <c r="H216" s="208">
        <f t="shared" si="108"/>
        <v>0</v>
      </c>
      <c r="I216" s="208">
        <f t="shared" si="109"/>
        <v>0</v>
      </c>
      <c r="J216" s="132"/>
      <c r="K216" s="208">
        <f t="shared" si="110"/>
        <v>0</v>
      </c>
      <c r="L216" s="208">
        <v>0</v>
      </c>
      <c r="M216" s="208">
        <v>0</v>
      </c>
      <c r="N216" s="118"/>
    </row>
    <row r="217" spans="1:14" s="229" customFormat="1" x14ac:dyDescent="0.25">
      <c r="A217" s="233" t="s">
        <v>2030</v>
      </c>
      <c r="B217" s="118" t="s">
        <v>913</v>
      </c>
      <c r="C217" s="118" t="s">
        <v>811</v>
      </c>
      <c r="D217" s="119">
        <v>1</v>
      </c>
      <c r="E217" s="119">
        <v>1</v>
      </c>
      <c r="F217" s="208">
        <v>0</v>
      </c>
      <c r="G217" s="208">
        <f t="shared" si="107"/>
        <v>0</v>
      </c>
      <c r="H217" s="208">
        <f t="shared" si="108"/>
        <v>0</v>
      </c>
      <c r="I217" s="208">
        <f t="shared" si="109"/>
        <v>0</v>
      </c>
      <c r="J217" s="132"/>
      <c r="K217" s="208">
        <f t="shared" si="110"/>
        <v>0</v>
      </c>
      <c r="L217" s="208">
        <v>0</v>
      </c>
      <c r="M217" s="208">
        <v>0</v>
      </c>
      <c r="N217" s="118"/>
    </row>
    <row r="218" spans="1:14" s="156" customFormat="1" ht="15.75" x14ac:dyDescent="0.25">
      <c r="A218" s="235" t="s">
        <v>907</v>
      </c>
      <c r="B218" s="126" t="s">
        <v>519</v>
      </c>
      <c r="C218" s="127"/>
      <c r="D218" s="288" t="s">
        <v>893</v>
      </c>
      <c r="E218" s="128"/>
      <c r="F218" s="274"/>
      <c r="G218" s="128"/>
      <c r="H218" s="281"/>
      <c r="I218" s="128"/>
      <c r="J218" s="126"/>
      <c r="K218" s="126"/>
      <c r="L218" s="126"/>
      <c r="M218" s="126"/>
      <c r="N218" s="407"/>
    </row>
    <row r="219" spans="1:14" x14ac:dyDescent="0.25">
      <c r="A219" s="233" t="s">
        <v>2172</v>
      </c>
      <c r="B219" s="129" t="s">
        <v>895</v>
      </c>
      <c r="C219" s="129" t="s">
        <v>805</v>
      </c>
      <c r="D219" s="119">
        <v>1</v>
      </c>
      <c r="E219" s="119">
        <v>1</v>
      </c>
      <c r="F219" s="208">
        <v>0</v>
      </c>
      <c r="G219" s="208">
        <f t="shared" ref="G219:G223" si="111">F219*E219</f>
        <v>0</v>
      </c>
      <c r="H219" s="208">
        <f t="shared" ref="H219:H223" si="112">G219*$H$4</f>
        <v>0</v>
      </c>
      <c r="I219" s="208">
        <f t="shared" ref="I219:I223" si="113">G219+H219</f>
        <v>0</v>
      </c>
      <c r="J219" s="132"/>
      <c r="K219" s="208">
        <f t="shared" ref="K219:K223" si="114">L219+M219</f>
        <v>0</v>
      </c>
      <c r="L219" s="208">
        <v>0</v>
      </c>
      <c r="M219" s="208">
        <v>0</v>
      </c>
      <c r="N219" s="118"/>
    </row>
    <row r="220" spans="1:14" x14ac:dyDescent="0.25">
      <c r="A220" s="233" t="s">
        <v>2031</v>
      </c>
      <c r="B220" s="129" t="s">
        <v>828</v>
      </c>
      <c r="C220" s="129" t="s">
        <v>804</v>
      </c>
      <c r="D220" s="119">
        <v>1</v>
      </c>
      <c r="E220" s="119">
        <v>1</v>
      </c>
      <c r="F220" s="208">
        <v>0</v>
      </c>
      <c r="G220" s="208">
        <f t="shared" si="111"/>
        <v>0</v>
      </c>
      <c r="H220" s="208">
        <f t="shared" si="112"/>
        <v>0</v>
      </c>
      <c r="I220" s="208">
        <f t="shared" si="113"/>
        <v>0</v>
      </c>
      <c r="J220" s="132"/>
      <c r="K220" s="208">
        <f t="shared" si="114"/>
        <v>0</v>
      </c>
      <c r="L220" s="208">
        <v>0</v>
      </c>
      <c r="M220" s="208">
        <v>0</v>
      </c>
      <c r="N220" s="118"/>
    </row>
    <row r="221" spans="1:14" x14ac:dyDescent="0.25">
      <c r="A221" s="233" t="s">
        <v>2173</v>
      </c>
      <c r="B221" s="129" t="s">
        <v>833</v>
      </c>
      <c r="C221" s="129" t="s">
        <v>804</v>
      </c>
      <c r="D221" s="119">
        <v>1</v>
      </c>
      <c r="E221" s="119">
        <v>1</v>
      </c>
      <c r="F221" s="208">
        <v>0</v>
      </c>
      <c r="G221" s="208">
        <f t="shared" si="111"/>
        <v>0</v>
      </c>
      <c r="H221" s="208">
        <f t="shared" si="112"/>
        <v>0</v>
      </c>
      <c r="I221" s="208">
        <f t="shared" si="113"/>
        <v>0</v>
      </c>
      <c r="J221" s="132"/>
      <c r="K221" s="208">
        <f t="shared" si="114"/>
        <v>0</v>
      </c>
      <c r="L221" s="208">
        <v>0</v>
      </c>
      <c r="M221" s="208">
        <v>0</v>
      </c>
      <c r="N221" s="118"/>
    </row>
    <row r="222" spans="1:14" x14ac:dyDescent="0.25">
      <c r="A222" s="233" t="s">
        <v>2171</v>
      </c>
      <c r="B222" s="151" t="s">
        <v>834</v>
      </c>
      <c r="C222" s="129" t="s">
        <v>804</v>
      </c>
      <c r="D222" s="119">
        <v>2</v>
      </c>
      <c r="E222" s="119">
        <v>2</v>
      </c>
      <c r="F222" s="208">
        <v>0</v>
      </c>
      <c r="G222" s="208">
        <f t="shared" si="111"/>
        <v>0</v>
      </c>
      <c r="H222" s="208">
        <f t="shared" si="112"/>
        <v>0</v>
      </c>
      <c r="I222" s="208">
        <f t="shared" si="113"/>
        <v>0</v>
      </c>
      <c r="J222" s="132"/>
      <c r="K222" s="208">
        <f t="shared" si="114"/>
        <v>0</v>
      </c>
      <c r="L222" s="208">
        <v>0</v>
      </c>
      <c r="M222" s="208">
        <v>0</v>
      </c>
      <c r="N222" s="118"/>
    </row>
    <row r="223" spans="1:14" x14ac:dyDescent="0.25">
      <c r="A223" s="233" t="s">
        <v>2032</v>
      </c>
      <c r="B223" s="129" t="s">
        <v>894</v>
      </c>
      <c r="C223" s="129" t="s">
        <v>804</v>
      </c>
      <c r="D223" s="119" t="s">
        <v>906</v>
      </c>
      <c r="E223" s="119">
        <v>1</v>
      </c>
      <c r="F223" s="208">
        <v>0</v>
      </c>
      <c r="G223" s="208">
        <f t="shared" si="111"/>
        <v>0</v>
      </c>
      <c r="H223" s="208">
        <f t="shared" si="112"/>
        <v>0</v>
      </c>
      <c r="I223" s="208">
        <f t="shared" si="113"/>
        <v>0</v>
      </c>
      <c r="J223" s="132"/>
      <c r="K223" s="208">
        <f t="shared" si="114"/>
        <v>0</v>
      </c>
      <c r="L223" s="208">
        <v>0</v>
      </c>
      <c r="M223" s="208">
        <v>0</v>
      </c>
      <c r="N223" s="118"/>
    </row>
    <row r="224" spans="1:14" s="156" customFormat="1" ht="15.75" x14ac:dyDescent="0.25">
      <c r="A224" s="235" t="s">
        <v>908</v>
      </c>
      <c r="B224" s="126" t="s">
        <v>839</v>
      </c>
      <c r="C224" s="126"/>
      <c r="D224" s="288" t="s">
        <v>893</v>
      </c>
      <c r="E224" s="128"/>
      <c r="F224" s="274"/>
      <c r="G224" s="128"/>
      <c r="H224" s="281"/>
      <c r="I224" s="128"/>
      <c r="J224" s="126"/>
      <c r="K224" s="126"/>
      <c r="L224" s="126"/>
      <c r="M224" s="126"/>
      <c r="N224" s="407"/>
    </row>
    <row r="225" spans="1:14" x14ac:dyDescent="0.25">
      <c r="A225" s="233" t="s">
        <v>2033</v>
      </c>
      <c r="B225" s="129" t="s">
        <v>521</v>
      </c>
      <c r="C225" s="129" t="s">
        <v>786</v>
      </c>
      <c r="D225" s="130">
        <v>1</v>
      </c>
      <c r="E225" s="119">
        <v>1</v>
      </c>
      <c r="F225" s="208">
        <v>0</v>
      </c>
      <c r="G225" s="208">
        <f t="shared" ref="G225" si="115">F225*E225</f>
        <v>0</v>
      </c>
      <c r="H225" s="208">
        <f t="shared" ref="H225" si="116">G225*$H$4</f>
        <v>0</v>
      </c>
      <c r="I225" s="208">
        <f t="shared" ref="I225" si="117">G225+H225</f>
        <v>0</v>
      </c>
      <c r="J225" s="132"/>
      <c r="K225" s="208">
        <f t="shared" ref="K225" si="118">L225+M225</f>
        <v>0</v>
      </c>
      <c r="L225" s="208">
        <v>0</v>
      </c>
      <c r="M225" s="208">
        <v>0</v>
      </c>
      <c r="N225" s="118"/>
    </row>
    <row r="226" spans="1:14" s="156" customFormat="1" ht="15.75" x14ac:dyDescent="0.25">
      <c r="A226" s="235" t="s">
        <v>879</v>
      </c>
      <c r="B226" s="126" t="s">
        <v>896</v>
      </c>
      <c r="C226" s="126"/>
      <c r="D226" s="288" t="s">
        <v>893</v>
      </c>
      <c r="E226" s="128"/>
      <c r="F226" s="274"/>
      <c r="G226" s="128"/>
      <c r="H226" s="281"/>
      <c r="I226" s="128"/>
      <c r="J226" s="126"/>
      <c r="K226" s="126"/>
      <c r="L226" s="126"/>
      <c r="M226" s="126"/>
      <c r="N226" s="407"/>
    </row>
    <row r="227" spans="1:14" x14ac:dyDescent="0.25">
      <c r="A227" s="233" t="s">
        <v>2034</v>
      </c>
      <c r="B227" s="129" t="s">
        <v>776</v>
      </c>
      <c r="C227" s="129" t="s">
        <v>821</v>
      </c>
      <c r="D227" s="130">
        <v>1</v>
      </c>
      <c r="E227" s="119">
        <v>1</v>
      </c>
      <c r="F227" s="208">
        <v>0</v>
      </c>
      <c r="G227" s="208">
        <f t="shared" ref="G227:G230" si="119">F227*E227</f>
        <v>0</v>
      </c>
      <c r="H227" s="208">
        <f t="shared" ref="H227:H231" si="120">G227*$H$4</f>
        <v>0</v>
      </c>
      <c r="I227" s="208">
        <f t="shared" ref="I227:I231" si="121">G227+H227</f>
        <v>0</v>
      </c>
      <c r="J227" s="132"/>
      <c r="K227" s="208">
        <f t="shared" ref="K227:K231" si="122">L227+M227</f>
        <v>0</v>
      </c>
      <c r="L227" s="208">
        <v>0</v>
      </c>
      <c r="M227" s="208">
        <v>0</v>
      </c>
      <c r="N227" s="118"/>
    </row>
    <row r="228" spans="1:14" x14ac:dyDescent="0.25">
      <c r="A228" s="233" t="s">
        <v>2035</v>
      </c>
      <c r="B228" s="129" t="s">
        <v>899</v>
      </c>
      <c r="C228" s="129" t="s">
        <v>897</v>
      </c>
      <c r="D228" s="130">
        <v>1</v>
      </c>
      <c r="E228" s="119">
        <v>1</v>
      </c>
      <c r="F228" s="208">
        <v>0</v>
      </c>
      <c r="G228" s="208">
        <f t="shared" si="119"/>
        <v>0</v>
      </c>
      <c r="H228" s="208">
        <f t="shared" si="120"/>
        <v>0</v>
      </c>
      <c r="I228" s="208">
        <f t="shared" si="121"/>
        <v>0</v>
      </c>
      <c r="J228" s="132"/>
      <c r="K228" s="208">
        <f t="shared" si="122"/>
        <v>0</v>
      </c>
      <c r="L228" s="208">
        <v>0</v>
      </c>
      <c r="M228" s="208">
        <v>0</v>
      </c>
      <c r="N228" s="118"/>
    </row>
    <row r="229" spans="1:14" x14ac:dyDescent="0.25">
      <c r="A229" s="233" t="s">
        <v>2174</v>
      </c>
      <c r="B229" s="129" t="s">
        <v>898</v>
      </c>
      <c r="C229" s="129" t="s">
        <v>804</v>
      </c>
      <c r="D229" s="119">
        <v>4</v>
      </c>
      <c r="E229" s="119">
        <v>4</v>
      </c>
      <c r="F229" s="208">
        <v>0</v>
      </c>
      <c r="G229" s="208">
        <f t="shared" si="119"/>
        <v>0</v>
      </c>
      <c r="H229" s="208">
        <f t="shared" si="120"/>
        <v>0</v>
      </c>
      <c r="I229" s="208">
        <f t="shared" si="121"/>
        <v>0</v>
      </c>
      <c r="J229" s="132"/>
      <c r="K229" s="208">
        <f t="shared" si="122"/>
        <v>0</v>
      </c>
      <c r="L229" s="208">
        <v>0</v>
      </c>
      <c r="M229" s="208">
        <v>0</v>
      </c>
      <c r="N229" s="118"/>
    </row>
    <row r="230" spans="1:14" x14ac:dyDescent="0.25">
      <c r="A230" s="233" t="s">
        <v>2175</v>
      </c>
      <c r="B230" s="129" t="s">
        <v>835</v>
      </c>
      <c r="C230" s="129" t="s">
        <v>804</v>
      </c>
      <c r="D230" s="119">
        <v>2</v>
      </c>
      <c r="E230" s="119">
        <v>2</v>
      </c>
      <c r="F230" s="208">
        <v>0</v>
      </c>
      <c r="G230" s="208">
        <f t="shared" si="119"/>
        <v>0</v>
      </c>
      <c r="H230" s="208">
        <f t="shared" si="120"/>
        <v>0</v>
      </c>
      <c r="I230" s="208">
        <f t="shared" si="121"/>
        <v>0</v>
      </c>
      <c r="J230" s="132"/>
      <c r="K230" s="208">
        <f t="shared" si="122"/>
        <v>0</v>
      </c>
      <c r="L230" s="208">
        <v>0</v>
      </c>
      <c r="M230" s="208">
        <v>0</v>
      </c>
      <c r="N230" s="118"/>
    </row>
    <row r="231" spans="1:14" x14ac:dyDescent="0.25">
      <c r="A231" s="233" t="s">
        <v>2036</v>
      </c>
      <c r="B231" s="129" t="s">
        <v>941</v>
      </c>
      <c r="C231" s="129" t="s">
        <v>804</v>
      </c>
      <c r="D231" s="119">
        <v>1</v>
      </c>
      <c r="E231" s="119">
        <v>0</v>
      </c>
      <c r="F231" s="208">
        <v>0</v>
      </c>
      <c r="G231" s="208">
        <f>F231*E231</f>
        <v>0</v>
      </c>
      <c r="H231" s="208">
        <f t="shared" si="120"/>
        <v>0</v>
      </c>
      <c r="I231" s="208">
        <f t="shared" si="121"/>
        <v>0</v>
      </c>
      <c r="J231" s="132"/>
      <c r="K231" s="208">
        <f t="shared" si="122"/>
        <v>0</v>
      </c>
      <c r="L231" s="208">
        <v>0</v>
      </c>
      <c r="M231" s="208">
        <v>0</v>
      </c>
      <c r="N231" s="118"/>
    </row>
    <row r="232" spans="1:14" s="156" customFormat="1" ht="15.75" x14ac:dyDescent="0.25">
      <c r="A232" s="235" t="s">
        <v>909</v>
      </c>
      <c r="B232" s="126" t="s">
        <v>503</v>
      </c>
      <c r="C232" s="127"/>
      <c r="D232" s="288" t="s">
        <v>893</v>
      </c>
      <c r="E232" s="128"/>
      <c r="F232" s="274"/>
      <c r="G232" s="128"/>
      <c r="H232" s="281"/>
      <c r="I232" s="128"/>
      <c r="J232" s="126"/>
      <c r="K232" s="126"/>
      <c r="L232" s="126"/>
      <c r="M232" s="126"/>
      <c r="N232" s="407"/>
    </row>
    <row r="233" spans="1:14" x14ac:dyDescent="0.25">
      <c r="A233" s="233" t="s">
        <v>2037</v>
      </c>
      <c r="B233" s="129" t="s">
        <v>504</v>
      </c>
      <c r="C233" s="129" t="s">
        <v>802</v>
      </c>
      <c r="D233" s="119">
        <v>1</v>
      </c>
      <c r="E233" s="119">
        <v>1</v>
      </c>
      <c r="F233" s="208">
        <v>0</v>
      </c>
      <c r="G233" s="208">
        <f t="shared" ref="G233:G234" si="123">F233*E233</f>
        <v>0</v>
      </c>
      <c r="H233" s="208">
        <f t="shared" ref="H233:H234" si="124">G233*$H$4</f>
        <v>0</v>
      </c>
      <c r="I233" s="208">
        <f t="shared" ref="I233:I234" si="125">G233+H233</f>
        <v>0</v>
      </c>
      <c r="J233" s="132"/>
      <c r="K233" s="208">
        <f t="shared" ref="K233:K234" si="126">L233+M233</f>
        <v>0</v>
      </c>
      <c r="L233" s="208">
        <v>0</v>
      </c>
      <c r="M233" s="208">
        <v>0</v>
      </c>
      <c r="N233" s="118"/>
    </row>
    <row r="234" spans="1:14" x14ac:dyDescent="0.25">
      <c r="A234" s="233" t="s">
        <v>2038</v>
      </c>
      <c r="B234" s="129" t="s">
        <v>505</v>
      </c>
      <c r="C234" s="129" t="s">
        <v>802</v>
      </c>
      <c r="D234" s="119">
        <v>1</v>
      </c>
      <c r="E234" s="119">
        <v>1</v>
      </c>
      <c r="F234" s="208">
        <v>0</v>
      </c>
      <c r="G234" s="208">
        <f t="shared" si="123"/>
        <v>0</v>
      </c>
      <c r="H234" s="208">
        <f t="shared" si="124"/>
        <v>0</v>
      </c>
      <c r="I234" s="208">
        <f t="shared" si="125"/>
        <v>0</v>
      </c>
      <c r="J234" s="132"/>
      <c r="K234" s="208">
        <f t="shared" si="126"/>
        <v>0</v>
      </c>
      <c r="L234" s="208">
        <v>0</v>
      </c>
      <c r="M234" s="208">
        <v>0</v>
      </c>
      <c r="N234" s="118"/>
    </row>
    <row r="235" spans="1:14" s="156" customFormat="1" ht="15.75" x14ac:dyDescent="0.25">
      <c r="A235" s="235" t="s">
        <v>910</v>
      </c>
      <c r="B235" s="126" t="s">
        <v>508</v>
      </c>
      <c r="C235" s="131"/>
      <c r="D235" s="288" t="s">
        <v>893</v>
      </c>
      <c r="E235" s="128"/>
      <c r="F235" s="274"/>
      <c r="G235" s="128"/>
      <c r="H235" s="281"/>
      <c r="I235" s="128"/>
      <c r="J235" s="126"/>
      <c r="K235" s="126"/>
      <c r="L235" s="126"/>
      <c r="M235" s="126"/>
      <c r="N235" s="407"/>
    </row>
    <row r="236" spans="1:14" x14ac:dyDescent="0.25">
      <c r="A236" s="233" t="s">
        <v>2039</v>
      </c>
      <c r="B236" s="129" t="s">
        <v>509</v>
      </c>
      <c r="C236" s="129" t="s">
        <v>802</v>
      </c>
      <c r="D236" s="119">
        <v>1</v>
      </c>
      <c r="E236" s="119">
        <v>1</v>
      </c>
      <c r="F236" s="208">
        <v>0</v>
      </c>
      <c r="G236" s="208">
        <f t="shared" ref="G236" si="127">F236*E236</f>
        <v>0</v>
      </c>
      <c r="H236" s="208">
        <f t="shared" ref="H236" si="128">G236*$H$4</f>
        <v>0</v>
      </c>
      <c r="I236" s="208">
        <f t="shared" ref="I236" si="129">G236+H236</f>
        <v>0</v>
      </c>
      <c r="J236" s="132"/>
      <c r="K236" s="208">
        <f t="shared" ref="K236" si="130">L236+M236</f>
        <v>0</v>
      </c>
      <c r="L236" s="208">
        <v>0</v>
      </c>
      <c r="M236" s="208">
        <v>0</v>
      </c>
      <c r="N236" s="118"/>
    </row>
    <row r="237" spans="1:14" s="156" customFormat="1" ht="15.75" x14ac:dyDescent="0.25">
      <c r="A237" s="235" t="s">
        <v>942</v>
      </c>
      <c r="B237" s="126" t="s">
        <v>512</v>
      </c>
      <c r="C237" s="127"/>
      <c r="D237" s="288" t="s">
        <v>893</v>
      </c>
      <c r="E237" s="128"/>
      <c r="F237" s="274"/>
      <c r="G237" s="128"/>
      <c r="H237" s="281"/>
      <c r="I237" s="128"/>
      <c r="J237" s="126"/>
      <c r="K237" s="126"/>
      <c r="L237" s="126"/>
      <c r="M237" s="126"/>
      <c r="N237" s="407"/>
    </row>
    <row r="238" spans="1:14" x14ac:dyDescent="0.25">
      <c r="A238" s="233" t="s">
        <v>2040</v>
      </c>
      <c r="B238" s="129" t="s">
        <v>513</v>
      </c>
      <c r="C238" s="129" t="s">
        <v>802</v>
      </c>
      <c r="D238" s="119">
        <v>1</v>
      </c>
      <c r="E238" s="119">
        <v>1</v>
      </c>
      <c r="F238" s="208">
        <v>0</v>
      </c>
      <c r="G238" s="208">
        <f t="shared" ref="G238:G239" si="131">F238*E238</f>
        <v>0</v>
      </c>
      <c r="H238" s="208">
        <f t="shared" ref="H238:H239" si="132">G238*$H$4</f>
        <v>0</v>
      </c>
      <c r="I238" s="208">
        <f t="shared" ref="I238:I239" si="133">G238+H238</f>
        <v>0</v>
      </c>
      <c r="J238" s="132"/>
      <c r="K238" s="208">
        <f t="shared" ref="K238:K239" si="134">L238+M238</f>
        <v>0</v>
      </c>
      <c r="L238" s="208">
        <v>0</v>
      </c>
      <c r="M238" s="208">
        <v>0</v>
      </c>
      <c r="N238" s="118"/>
    </row>
    <row r="239" spans="1:14" x14ac:dyDescent="0.25">
      <c r="A239" s="233" t="s">
        <v>2041</v>
      </c>
      <c r="B239" s="129" t="s">
        <v>514</v>
      </c>
      <c r="C239" s="129" t="s">
        <v>802</v>
      </c>
      <c r="D239" s="119">
        <v>1</v>
      </c>
      <c r="E239" s="119">
        <v>1</v>
      </c>
      <c r="F239" s="208">
        <v>0</v>
      </c>
      <c r="G239" s="208">
        <f t="shared" si="131"/>
        <v>0</v>
      </c>
      <c r="H239" s="208">
        <f t="shared" si="132"/>
        <v>0</v>
      </c>
      <c r="I239" s="208">
        <f t="shared" si="133"/>
        <v>0</v>
      </c>
      <c r="J239" s="132"/>
      <c r="K239" s="208">
        <f t="shared" si="134"/>
        <v>0</v>
      </c>
      <c r="L239" s="208">
        <v>0</v>
      </c>
      <c r="M239" s="208">
        <v>0</v>
      </c>
      <c r="N239" s="118"/>
    </row>
    <row r="240" spans="1:14" s="156" customFormat="1" ht="15.75" x14ac:dyDescent="0.25">
      <c r="A240" s="235" t="s">
        <v>943</v>
      </c>
      <c r="B240" s="126" t="s">
        <v>520</v>
      </c>
      <c r="C240" s="127"/>
      <c r="D240" s="288" t="s">
        <v>893</v>
      </c>
      <c r="E240" s="128"/>
      <c r="F240" s="274"/>
      <c r="G240" s="128"/>
      <c r="H240" s="281"/>
      <c r="I240" s="128"/>
      <c r="J240" s="126"/>
      <c r="K240" s="126"/>
      <c r="L240" s="126"/>
      <c r="M240" s="126"/>
      <c r="N240" s="407"/>
    </row>
    <row r="241" spans="1:14" x14ac:dyDescent="0.25">
      <c r="A241" s="233" t="s">
        <v>2176</v>
      </c>
      <c r="B241" s="118" t="s">
        <v>814</v>
      </c>
      <c r="C241" s="129" t="s">
        <v>813</v>
      </c>
      <c r="D241" s="119">
        <v>3</v>
      </c>
      <c r="E241" s="119">
        <v>3</v>
      </c>
      <c r="F241" s="208">
        <v>0</v>
      </c>
      <c r="G241" s="208">
        <f t="shared" ref="G241:G243" si="135">F241*E241</f>
        <v>0</v>
      </c>
      <c r="H241" s="208">
        <f t="shared" ref="H241:H243" si="136">G241*$H$4</f>
        <v>0</v>
      </c>
      <c r="I241" s="208">
        <f t="shared" ref="I241:I243" si="137">G241+H241</f>
        <v>0</v>
      </c>
      <c r="J241" s="132"/>
      <c r="K241" s="208">
        <f t="shared" ref="K241:K243" si="138">L241+M241</f>
        <v>0</v>
      </c>
      <c r="L241" s="208">
        <v>0</v>
      </c>
      <c r="M241" s="208">
        <v>0</v>
      </c>
      <c r="N241" s="118"/>
    </row>
    <row r="242" spans="1:14" x14ac:dyDescent="0.25">
      <c r="A242" s="233" t="s">
        <v>2177</v>
      </c>
      <c r="B242" s="118" t="s">
        <v>904</v>
      </c>
      <c r="C242" s="129" t="s">
        <v>813</v>
      </c>
      <c r="D242" s="119">
        <v>2</v>
      </c>
      <c r="E242" s="119">
        <v>2</v>
      </c>
      <c r="F242" s="208">
        <v>0</v>
      </c>
      <c r="G242" s="208">
        <f t="shared" si="135"/>
        <v>0</v>
      </c>
      <c r="H242" s="208">
        <f t="shared" si="136"/>
        <v>0</v>
      </c>
      <c r="I242" s="208">
        <f t="shared" si="137"/>
        <v>0</v>
      </c>
      <c r="J242" s="132"/>
      <c r="K242" s="208">
        <f t="shared" si="138"/>
        <v>0</v>
      </c>
      <c r="L242" s="208">
        <v>0</v>
      </c>
      <c r="M242" s="208">
        <v>0</v>
      </c>
      <c r="N242" s="118"/>
    </row>
    <row r="243" spans="1:14" x14ac:dyDescent="0.25">
      <c r="A243" s="233" t="s">
        <v>2178</v>
      </c>
      <c r="B243" s="118" t="s">
        <v>775</v>
      </c>
      <c r="C243" s="129" t="s">
        <v>815</v>
      </c>
      <c r="D243" s="119">
        <v>2</v>
      </c>
      <c r="E243" s="119">
        <v>2</v>
      </c>
      <c r="F243" s="208">
        <v>0</v>
      </c>
      <c r="G243" s="208">
        <f t="shared" si="135"/>
        <v>0</v>
      </c>
      <c r="H243" s="208">
        <f t="shared" si="136"/>
        <v>0</v>
      </c>
      <c r="I243" s="208">
        <f t="shared" si="137"/>
        <v>0</v>
      </c>
      <c r="J243" s="132"/>
      <c r="K243" s="208">
        <f t="shared" si="138"/>
        <v>0</v>
      </c>
      <c r="L243" s="208">
        <v>0</v>
      </c>
      <c r="M243" s="208">
        <v>0</v>
      </c>
      <c r="N243" s="118"/>
    </row>
    <row r="244" spans="1:14" s="179" customFormat="1" ht="18.75" x14ac:dyDescent="0.25">
      <c r="A244" s="239" t="s">
        <v>876</v>
      </c>
      <c r="B244" s="240" t="str">
        <f>'# Batch Composition'!B9</f>
        <v>GAR-T HC-LOS Relay</v>
      </c>
      <c r="C244" s="237" t="s">
        <v>820</v>
      </c>
      <c r="D244" s="238">
        <v>1</v>
      </c>
      <c r="E244" s="124"/>
      <c r="F244" s="273"/>
      <c r="G244" s="124"/>
      <c r="H244" s="280"/>
      <c r="I244" s="124"/>
      <c r="J244" s="125"/>
      <c r="K244" s="125"/>
      <c r="L244" s="125"/>
      <c r="M244" s="125"/>
      <c r="N244" s="408"/>
    </row>
    <row r="245" spans="1:14" s="156" customFormat="1" ht="15.75" x14ac:dyDescent="0.25">
      <c r="A245" s="235" t="s">
        <v>877</v>
      </c>
      <c r="B245" s="126" t="s">
        <v>938</v>
      </c>
      <c r="C245" s="127"/>
      <c r="D245" s="288" t="s">
        <v>893</v>
      </c>
      <c r="E245" s="128"/>
      <c r="F245" s="274"/>
      <c r="G245" s="128"/>
      <c r="H245" s="281"/>
      <c r="I245" s="128"/>
      <c r="J245" s="126"/>
      <c r="K245" s="126"/>
      <c r="L245" s="126"/>
      <c r="M245" s="126"/>
      <c r="N245" s="407"/>
    </row>
    <row r="246" spans="1:14" x14ac:dyDescent="0.25">
      <c r="A246" s="233" t="s">
        <v>2042</v>
      </c>
      <c r="B246" s="118" t="s">
        <v>522</v>
      </c>
      <c r="C246" s="118" t="s">
        <v>935</v>
      </c>
      <c r="D246" s="119">
        <v>1</v>
      </c>
      <c r="E246" s="119">
        <v>1</v>
      </c>
      <c r="F246" s="208">
        <v>0</v>
      </c>
      <c r="G246" s="208">
        <f t="shared" ref="G246:G262" si="139">F246*E246</f>
        <v>0</v>
      </c>
      <c r="H246" s="208">
        <f t="shared" ref="H246:H262" si="140">G246*$H$4</f>
        <v>0</v>
      </c>
      <c r="I246" s="208">
        <f t="shared" ref="I246:I262" si="141">G246+H246</f>
        <v>0</v>
      </c>
      <c r="J246" s="132"/>
      <c r="K246" s="208">
        <f t="shared" ref="K246:K262" si="142">L246+M246</f>
        <v>0</v>
      </c>
      <c r="L246" s="208">
        <v>0</v>
      </c>
      <c r="M246" s="208">
        <v>0</v>
      </c>
      <c r="N246" s="118"/>
    </row>
    <row r="247" spans="1:14" x14ac:dyDescent="0.25">
      <c r="A247" s="233" t="s">
        <v>2043</v>
      </c>
      <c r="B247" s="157" t="s">
        <v>933</v>
      </c>
      <c r="C247" s="118" t="s">
        <v>936</v>
      </c>
      <c r="D247" s="119">
        <v>1</v>
      </c>
      <c r="E247" s="119">
        <v>1</v>
      </c>
      <c r="F247" s="208">
        <v>0</v>
      </c>
      <c r="G247" s="208">
        <f t="shared" si="139"/>
        <v>0</v>
      </c>
      <c r="H247" s="208">
        <f t="shared" si="140"/>
        <v>0</v>
      </c>
      <c r="I247" s="208">
        <f t="shared" si="141"/>
        <v>0</v>
      </c>
      <c r="J247" s="132"/>
      <c r="K247" s="208">
        <f t="shared" si="142"/>
        <v>0</v>
      </c>
      <c r="L247" s="208">
        <v>0</v>
      </c>
      <c r="M247" s="208">
        <v>0</v>
      </c>
      <c r="N247" s="118"/>
    </row>
    <row r="248" spans="1:14" x14ac:dyDescent="0.25">
      <c r="A248" s="233" t="s">
        <v>2044</v>
      </c>
      <c r="B248" s="118" t="s">
        <v>754</v>
      </c>
      <c r="C248" s="118" t="s">
        <v>936</v>
      </c>
      <c r="D248" s="119">
        <v>1</v>
      </c>
      <c r="E248" s="119">
        <v>1</v>
      </c>
      <c r="F248" s="208">
        <v>0</v>
      </c>
      <c r="G248" s="208">
        <f t="shared" si="139"/>
        <v>0</v>
      </c>
      <c r="H248" s="208">
        <f t="shared" si="140"/>
        <v>0</v>
      </c>
      <c r="I248" s="208">
        <f t="shared" si="141"/>
        <v>0</v>
      </c>
      <c r="J248" s="132"/>
      <c r="K248" s="208">
        <f t="shared" si="142"/>
        <v>0</v>
      </c>
      <c r="L248" s="208">
        <v>0</v>
      </c>
      <c r="M248" s="208">
        <v>0</v>
      </c>
      <c r="N248" s="118"/>
    </row>
    <row r="249" spans="1:14" x14ac:dyDescent="0.25">
      <c r="A249" s="233" t="s">
        <v>2045</v>
      </c>
      <c r="B249" s="118" t="s">
        <v>758</v>
      </c>
      <c r="C249" s="118" t="s">
        <v>936</v>
      </c>
      <c r="D249" s="119">
        <v>1</v>
      </c>
      <c r="E249" s="119">
        <v>1</v>
      </c>
      <c r="F249" s="208">
        <v>0</v>
      </c>
      <c r="G249" s="208">
        <f t="shared" si="139"/>
        <v>0</v>
      </c>
      <c r="H249" s="208">
        <f t="shared" si="140"/>
        <v>0</v>
      </c>
      <c r="I249" s="208">
        <f t="shared" si="141"/>
        <v>0</v>
      </c>
      <c r="J249" s="132"/>
      <c r="K249" s="208">
        <f t="shared" si="142"/>
        <v>0</v>
      </c>
      <c r="L249" s="208">
        <v>0</v>
      </c>
      <c r="M249" s="208">
        <v>0</v>
      </c>
      <c r="N249" s="118"/>
    </row>
    <row r="250" spans="1:14" x14ac:dyDescent="0.25">
      <c r="A250" s="233" t="s">
        <v>2046</v>
      </c>
      <c r="B250" s="118" t="s">
        <v>759</v>
      </c>
      <c r="C250" s="118" t="s">
        <v>936</v>
      </c>
      <c r="D250" s="119">
        <v>1</v>
      </c>
      <c r="E250" s="119">
        <v>1</v>
      </c>
      <c r="F250" s="208">
        <v>0</v>
      </c>
      <c r="G250" s="208">
        <f t="shared" si="139"/>
        <v>0</v>
      </c>
      <c r="H250" s="208">
        <f t="shared" si="140"/>
        <v>0</v>
      </c>
      <c r="I250" s="208">
        <f t="shared" si="141"/>
        <v>0</v>
      </c>
      <c r="J250" s="132"/>
      <c r="K250" s="208">
        <f t="shared" si="142"/>
        <v>0</v>
      </c>
      <c r="L250" s="208">
        <v>0</v>
      </c>
      <c r="M250" s="208">
        <v>0</v>
      </c>
      <c r="N250" s="118"/>
    </row>
    <row r="251" spans="1:14" x14ac:dyDescent="0.25">
      <c r="A251" s="233" t="s">
        <v>2047</v>
      </c>
      <c r="B251" s="118" t="s">
        <v>818</v>
      </c>
      <c r="C251" s="118" t="s">
        <v>936</v>
      </c>
      <c r="D251" s="119">
        <v>1</v>
      </c>
      <c r="E251" s="119">
        <v>1</v>
      </c>
      <c r="F251" s="208">
        <v>0</v>
      </c>
      <c r="G251" s="208">
        <f t="shared" si="139"/>
        <v>0</v>
      </c>
      <c r="H251" s="208">
        <f t="shared" si="140"/>
        <v>0</v>
      </c>
      <c r="I251" s="208">
        <f t="shared" si="141"/>
        <v>0</v>
      </c>
      <c r="J251" s="132"/>
      <c r="K251" s="208">
        <f t="shared" si="142"/>
        <v>0</v>
      </c>
      <c r="L251" s="208">
        <v>0</v>
      </c>
      <c r="M251" s="208">
        <v>0</v>
      </c>
      <c r="N251" s="118"/>
    </row>
    <row r="252" spans="1:14" x14ac:dyDescent="0.25">
      <c r="A252" s="233" t="s">
        <v>2048</v>
      </c>
      <c r="B252" s="118" t="s">
        <v>760</v>
      </c>
      <c r="C252" s="118" t="s">
        <v>936</v>
      </c>
      <c r="D252" s="119">
        <v>1</v>
      </c>
      <c r="E252" s="119">
        <v>1</v>
      </c>
      <c r="F252" s="208">
        <v>0</v>
      </c>
      <c r="G252" s="208">
        <f t="shared" si="139"/>
        <v>0</v>
      </c>
      <c r="H252" s="208">
        <f t="shared" si="140"/>
        <v>0</v>
      </c>
      <c r="I252" s="208">
        <f t="shared" si="141"/>
        <v>0</v>
      </c>
      <c r="J252" s="132"/>
      <c r="K252" s="208">
        <f t="shared" si="142"/>
        <v>0</v>
      </c>
      <c r="L252" s="208">
        <v>0</v>
      </c>
      <c r="M252" s="208">
        <v>0</v>
      </c>
      <c r="N252" s="118"/>
    </row>
    <row r="253" spans="1:14" x14ac:dyDescent="0.25">
      <c r="A253" s="233" t="s">
        <v>2049</v>
      </c>
      <c r="B253" s="118" t="s">
        <v>753</v>
      </c>
      <c r="C253" s="118" t="s">
        <v>936</v>
      </c>
      <c r="D253" s="119">
        <v>1</v>
      </c>
      <c r="E253" s="119">
        <v>1</v>
      </c>
      <c r="F253" s="208">
        <v>0</v>
      </c>
      <c r="G253" s="208">
        <f t="shared" si="139"/>
        <v>0</v>
      </c>
      <c r="H253" s="208">
        <f t="shared" si="140"/>
        <v>0</v>
      </c>
      <c r="I253" s="208">
        <f t="shared" si="141"/>
        <v>0</v>
      </c>
      <c r="J253" s="132"/>
      <c r="K253" s="208">
        <f t="shared" si="142"/>
        <v>0</v>
      </c>
      <c r="L253" s="208">
        <v>0</v>
      </c>
      <c r="M253" s="208">
        <v>0</v>
      </c>
      <c r="N253" s="118"/>
    </row>
    <row r="254" spans="1:14" x14ac:dyDescent="0.25">
      <c r="A254" s="233" t="s">
        <v>2050</v>
      </c>
      <c r="B254" s="118" t="s">
        <v>934</v>
      </c>
      <c r="C254" s="118" t="s">
        <v>936</v>
      </c>
      <c r="D254" s="119">
        <v>1</v>
      </c>
      <c r="E254" s="119">
        <v>1</v>
      </c>
      <c r="F254" s="208">
        <v>0</v>
      </c>
      <c r="G254" s="208">
        <f t="shared" si="139"/>
        <v>0</v>
      </c>
      <c r="H254" s="208">
        <f t="shared" si="140"/>
        <v>0</v>
      </c>
      <c r="I254" s="208">
        <f t="shared" si="141"/>
        <v>0</v>
      </c>
      <c r="J254" s="132"/>
      <c r="K254" s="208">
        <f t="shared" si="142"/>
        <v>0</v>
      </c>
      <c r="L254" s="208">
        <v>0</v>
      </c>
      <c r="M254" s="208">
        <v>0</v>
      </c>
      <c r="N254" s="118"/>
    </row>
    <row r="255" spans="1:14" x14ac:dyDescent="0.25">
      <c r="A255" s="233" t="s">
        <v>2051</v>
      </c>
      <c r="B255" s="118" t="s">
        <v>761</v>
      </c>
      <c r="C255" s="118" t="s">
        <v>936</v>
      </c>
      <c r="D255" s="119">
        <v>1</v>
      </c>
      <c r="E255" s="119">
        <v>1</v>
      </c>
      <c r="F255" s="208">
        <v>0</v>
      </c>
      <c r="G255" s="208">
        <f t="shared" si="139"/>
        <v>0</v>
      </c>
      <c r="H255" s="208">
        <f t="shared" si="140"/>
        <v>0</v>
      </c>
      <c r="I255" s="208">
        <f t="shared" si="141"/>
        <v>0</v>
      </c>
      <c r="J255" s="132"/>
      <c r="K255" s="208">
        <f t="shared" si="142"/>
        <v>0</v>
      </c>
      <c r="L255" s="208">
        <v>0</v>
      </c>
      <c r="M255" s="208">
        <v>0</v>
      </c>
      <c r="N255" s="118"/>
    </row>
    <row r="256" spans="1:14" x14ac:dyDescent="0.25">
      <c r="A256" s="233" t="s">
        <v>2052</v>
      </c>
      <c r="B256" s="118" t="s">
        <v>937</v>
      </c>
      <c r="C256" s="118" t="s">
        <v>936</v>
      </c>
      <c r="D256" s="119">
        <v>1</v>
      </c>
      <c r="E256" s="119">
        <v>1</v>
      </c>
      <c r="F256" s="208">
        <v>0</v>
      </c>
      <c r="G256" s="208">
        <f t="shared" si="139"/>
        <v>0</v>
      </c>
      <c r="H256" s="208">
        <f t="shared" si="140"/>
        <v>0</v>
      </c>
      <c r="I256" s="208">
        <f t="shared" si="141"/>
        <v>0</v>
      </c>
      <c r="J256" s="132"/>
      <c r="K256" s="208">
        <f t="shared" si="142"/>
        <v>0</v>
      </c>
      <c r="L256" s="208">
        <v>0</v>
      </c>
      <c r="M256" s="208">
        <v>0</v>
      </c>
      <c r="N256" s="118"/>
    </row>
    <row r="257" spans="1:14" x14ac:dyDescent="0.25">
      <c r="A257" s="233" t="s">
        <v>2053</v>
      </c>
      <c r="B257" s="118" t="s">
        <v>914</v>
      </c>
      <c r="C257" s="118" t="s">
        <v>936</v>
      </c>
      <c r="D257" s="119">
        <v>1</v>
      </c>
      <c r="E257" s="119">
        <v>1</v>
      </c>
      <c r="F257" s="208">
        <v>0</v>
      </c>
      <c r="G257" s="208">
        <f t="shared" si="139"/>
        <v>0</v>
      </c>
      <c r="H257" s="208">
        <f t="shared" si="140"/>
        <v>0</v>
      </c>
      <c r="I257" s="208">
        <f t="shared" si="141"/>
        <v>0</v>
      </c>
      <c r="J257" s="132"/>
      <c r="K257" s="208">
        <f t="shared" si="142"/>
        <v>0</v>
      </c>
      <c r="L257" s="208">
        <v>0</v>
      </c>
      <c r="M257" s="208">
        <v>0</v>
      </c>
      <c r="N257" s="118"/>
    </row>
    <row r="258" spans="1:14" x14ac:dyDescent="0.25">
      <c r="A258" s="233" t="s">
        <v>2054</v>
      </c>
      <c r="B258" s="118" t="s">
        <v>916</v>
      </c>
      <c r="C258" s="118" t="s">
        <v>936</v>
      </c>
      <c r="D258" s="119">
        <v>1</v>
      </c>
      <c r="E258" s="119">
        <v>1</v>
      </c>
      <c r="F258" s="208">
        <v>0</v>
      </c>
      <c r="G258" s="208">
        <f t="shared" si="139"/>
        <v>0</v>
      </c>
      <c r="H258" s="208">
        <f t="shared" si="140"/>
        <v>0</v>
      </c>
      <c r="I258" s="208">
        <f t="shared" si="141"/>
        <v>0</v>
      </c>
      <c r="J258" s="132"/>
      <c r="K258" s="208">
        <f t="shared" si="142"/>
        <v>0</v>
      </c>
      <c r="L258" s="208">
        <v>0</v>
      </c>
      <c r="M258" s="208">
        <v>0</v>
      </c>
      <c r="N258" s="118"/>
    </row>
    <row r="259" spans="1:14" x14ac:dyDescent="0.25">
      <c r="A259" s="233" t="s">
        <v>2055</v>
      </c>
      <c r="B259" s="118" t="s">
        <v>915</v>
      </c>
      <c r="C259" s="118" t="s">
        <v>936</v>
      </c>
      <c r="D259" s="119">
        <v>1</v>
      </c>
      <c r="E259" s="119">
        <v>1</v>
      </c>
      <c r="F259" s="208">
        <v>0</v>
      </c>
      <c r="G259" s="208">
        <f t="shared" si="139"/>
        <v>0</v>
      </c>
      <c r="H259" s="208">
        <f t="shared" si="140"/>
        <v>0</v>
      </c>
      <c r="I259" s="208">
        <f t="shared" si="141"/>
        <v>0</v>
      </c>
      <c r="J259" s="132"/>
      <c r="K259" s="208">
        <f t="shared" si="142"/>
        <v>0</v>
      </c>
      <c r="L259" s="208">
        <v>0</v>
      </c>
      <c r="M259" s="208">
        <v>0</v>
      </c>
      <c r="N259" s="118"/>
    </row>
    <row r="260" spans="1:14" s="229" customFormat="1" x14ac:dyDescent="0.25">
      <c r="A260" s="233" t="s">
        <v>2056</v>
      </c>
      <c r="B260" s="118" t="s">
        <v>917</v>
      </c>
      <c r="C260" s="118" t="s">
        <v>811</v>
      </c>
      <c r="D260" s="119">
        <v>1</v>
      </c>
      <c r="E260" s="119">
        <v>1</v>
      </c>
      <c r="F260" s="208">
        <v>0</v>
      </c>
      <c r="G260" s="208">
        <f t="shared" si="139"/>
        <v>0</v>
      </c>
      <c r="H260" s="208">
        <f t="shared" si="140"/>
        <v>0</v>
      </c>
      <c r="I260" s="208">
        <f t="shared" si="141"/>
        <v>0</v>
      </c>
      <c r="J260" s="132"/>
      <c r="K260" s="208">
        <f t="shared" si="142"/>
        <v>0</v>
      </c>
      <c r="L260" s="208">
        <v>0</v>
      </c>
      <c r="M260" s="208">
        <v>0</v>
      </c>
      <c r="N260" s="118"/>
    </row>
    <row r="261" spans="1:14" x14ac:dyDescent="0.25">
      <c r="A261" s="233" t="s">
        <v>2179</v>
      </c>
      <c r="B261" s="118" t="s">
        <v>764</v>
      </c>
      <c r="C261" s="118" t="s">
        <v>936</v>
      </c>
      <c r="D261" s="119">
        <v>1</v>
      </c>
      <c r="E261" s="119">
        <v>1</v>
      </c>
      <c r="F261" s="208">
        <v>0</v>
      </c>
      <c r="G261" s="208">
        <f t="shared" si="139"/>
        <v>0</v>
      </c>
      <c r="H261" s="208">
        <f t="shared" si="140"/>
        <v>0</v>
      </c>
      <c r="I261" s="208">
        <f t="shared" si="141"/>
        <v>0</v>
      </c>
      <c r="J261" s="132"/>
      <c r="K261" s="208">
        <f t="shared" si="142"/>
        <v>0</v>
      </c>
      <c r="L261" s="208">
        <v>0</v>
      </c>
      <c r="M261" s="208">
        <v>0</v>
      </c>
      <c r="N261" s="118"/>
    </row>
    <row r="262" spans="1:14" s="229" customFormat="1" x14ac:dyDescent="0.25">
      <c r="A262" s="233" t="s">
        <v>2180</v>
      </c>
      <c r="B262" s="118" t="s">
        <v>913</v>
      </c>
      <c r="C262" s="118" t="s">
        <v>811</v>
      </c>
      <c r="D262" s="119">
        <v>1</v>
      </c>
      <c r="E262" s="119">
        <v>1</v>
      </c>
      <c r="F262" s="208">
        <v>0</v>
      </c>
      <c r="G262" s="208">
        <f t="shared" si="139"/>
        <v>0</v>
      </c>
      <c r="H262" s="208">
        <f t="shared" si="140"/>
        <v>0</v>
      </c>
      <c r="I262" s="208">
        <f t="shared" si="141"/>
        <v>0</v>
      </c>
      <c r="J262" s="132"/>
      <c r="K262" s="208">
        <f t="shared" si="142"/>
        <v>0</v>
      </c>
      <c r="L262" s="208">
        <v>0</v>
      </c>
      <c r="M262" s="208">
        <v>0</v>
      </c>
      <c r="N262" s="118"/>
    </row>
    <row r="263" spans="1:14" s="156" customFormat="1" ht="15.75" x14ac:dyDescent="0.25">
      <c r="A263" s="235" t="s">
        <v>878</v>
      </c>
      <c r="B263" s="126" t="s">
        <v>939</v>
      </c>
      <c r="C263" s="127"/>
      <c r="D263" s="288" t="s">
        <v>893</v>
      </c>
      <c r="E263" s="128"/>
      <c r="F263" s="274"/>
      <c r="G263" s="128"/>
      <c r="H263" s="281"/>
      <c r="I263" s="128"/>
      <c r="J263" s="126"/>
      <c r="K263" s="126"/>
      <c r="L263" s="126"/>
      <c r="M263" s="126"/>
      <c r="N263" s="407"/>
    </row>
    <row r="264" spans="1:14" x14ac:dyDescent="0.25">
      <c r="A264" s="233" t="s">
        <v>2181</v>
      </c>
      <c r="B264" s="118" t="s">
        <v>522</v>
      </c>
      <c r="C264" s="118" t="s">
        <v>935</v>
      </c>
      <c r="D264" s="119">
        <v>1</v>
      </c>
      <c r="E264" s="119">
        <v>1</v>
      </c>
      <c r="F264" s="208">
        <v>0</v>
      </c>
      <c r="G264" s="208">
        <f t="shared" ref="G264:G280" si="143">F264*E264</f>
        <v>0</v>
      </c>
      <c r="H264" s="208">
        <f t="shared" ref="H264:H280" si="144">G264*$H$4</f>
        <v>0</v>
      </c>
      <c r="I264" s="208">
        <f t="shared" ref="I264:I280" si="145">G264+H264</f>
        <v>0</v>
      </c>
      <c r="J264" s="132"/>
      <c r="K264" s="208">
        <f t="shared" ref="K264:K280" si="146">L264+M264</f>
        <v>0</v>
      </c>
      <c r="L264" s="208">
        <v>0</v>
      </c>
      <c r="M264" s="208">
        <v>0</v>
      </c>
      <c r="N264" s="118"/>
    </row>
    <row r="265" spans="1:14" x14ac:dyDescent="0.25">
      <c r="A265" s="233" t="s">
        <v>2182</v>
      </c>
      <c r="B265" s="157" t="s">
        <v>933</v>
      </c>
      <c r="C265" s="118" t="s">
        <v>936</v>
      </c>
      <c r="D265" s="119">
        <v>1</v>
      </c>
      <c r="E265" s="119">
        <v>1</v>
      </c>
      <c r="F265" s="208">
        <v>0</v>
      </c>
      <c r="G265" s="208">
        <f t="shared" si="143"/>
        <v>0</v>
      </c>
      <c r="H265" s="208">
        <f t="shared" si="144"/>
        <v>0</v>
      </c>
      <c r="I265" s="208">
        <f t="shared" si="145"/>
        <v>0</v>
      </c>
      <c r="J265" s="132"/>
      <c r="K265" s="208">
        <f t="shared" si="146"/>
        <v>0</v>
      </c>
      <c r="L265" s="208">
        <v>0</v>
      </c>
      <c r="M265" s="208">
        <v>0</v>
      </c>
      <c r="N265" s="118"/>
    </row>
    <row r="266" spans="1:14" x14ac:dyDescent="0.25">
      <c r="A266" s="233" t="s">
        <v>2183</v>
      </c>
      <c r="B266" s="118" t="s">
        <v>754</v>
      </c>
      <c r="C266" s="118" t="s">
        <v>936</v>
      </c>
      <c r="D266" s="119">
        <v>1</v>
      </c>
      <c r="E266" s="119">
        <v>1</v>
      </c>
      <c r="F266" s="208">
        <v>0</v>
      </c>
      <c r="G266" s="208">
        <f t="shared" si="143"/>
        <v>0</v>
      </c>
      <c r="H266" s="208">
        <f t="shared" si="144"/>
        <v>0</v>
      </c>
      <c r="I266" s="208">
        <f t="shared" si="145"/>
        <v>0</v>
      </c>
      <c r="J266" s="132"/>
      <c r="K266" s="208">
        <f t="shared" si="146"/>
        <v>0</v>
      </c>
      <c r="L266" s="208">
        <v>0</v>
      </c>
      <c r="M266" s="208">
        <v>0</v>
      </c>
      <c r="N266" s="118"/>
    </row>
    <row r="267" spans="1:14" x14ac:dyDescent="0.25">
      <c r="A267" s="233" t="s">
        <v>2057</v>
      </c>
      <c r="B267" s="118" t="s">
        <v>758</v>
      </c>
      <c r="C267" s="118" t="s">
        <v>936</v>
      </c>
      <c r="D267" s="119">
        <v>1</v>
      </c>
      <c r="E267" s="119">
        <v>1</v>
      </c>
      <c r="F267" s="208">
        <v>0</v>
      </c>
      <c r="G267" s="208">
        <f t="shared" si="143"/>
        <v>0</v>
      </c>
      <c r="H267" s="208">
        <f t="shared" si="144"/>
        <v>0</v>
      </c>
      <c r="I267" s="208">
        <f t="shared" si="145"/>
        <v>0</v>
      </c>
      <c r="J267" s="132"/>
      <c r="K267" s="208">
        <f t="shared" si="146"/>
        <v>0</v>
      </c>
      <c r="L267" s="208">
        <v>0</v>
      </c>
      <c r="M267" s="208">
        <v>0</v>
      </c>
      <c r="N267" s="118"/>
    </row>
    <row r="268" spans="1:14" x14ac:dyDescent="0.25">
      <c r="A268" s="233" t="s">
        <v>2058</v>
      </c>
      <c r="B268" s="118" t="s">
        <v>759</v>
      </c>
      <c r="C268" s="118" t="s">
        <v>936</v>
      </c>
      <c r="D268" s="119">
        <v>1</v>
      </c>
      <c r="E268" s="119">
        <v>1</v>
      </c>
      <c r="F268" s="208">
        <v>0</v>
      </c>
      <c r="G268" s="208">
        <f t="shared" si="143"/>
        <v>0</v>
      </c>
      <c r="H268" s="208">
        <f t="shared" si="144"/>
        <v>0</v>
      </c>
      <c r="I268" s="208">
        <f t="shared" si="145"/>
        <v>0</v>
      </c>
      <c r="J268" s="132"/>
      <c r="K268" s="208">
        <f t="shared" si="146"/>
        <v>0</v>
      </c>
      <c r="L268" s="208">
        <v>0</v>
      </c>
      <c r="M268" s="208">
        <v>0</v>
      </c>
      <c r="N268" s="118"/>
    </row>
    <row r="269" spans="1:14" x14ac:dyDescent="0.25">
      <c r="A269" s="233" t="s">
        <v>2059</v>
      </c>
      <c r="B269" s="118" t="s">
        <v>818</v>
      </c>
      <c r="C269" s="118" t="s">
        <v>936</v>
      </c>
      <c r="D269" s="119">
        <v>1</v>
      </c>
      <c r="E269" s="119">
        <v>1</v>
      </c>
      <c r="F269" s="208">
        <v>0</v>
      </c>
      <c r="G269" s="208">
        <f t="shared" si="143"/>
        <v>0</v>
      </c>
      <c r="H269" s="208">
        <f t="shared" si="144"/>
        <v>0</v>
      </c>
      <c r="I269" s="208">
        <f t="shared" si="145"/>
        <v>0</v>
      </c>
      <c r="J269" s="132"/>
      <c r="K269" s="208">
        <f t="shared" si="146"/>
        <v>0</v>
      </c>
      <c r="L269" s="208">
        <v>0</v>
      </c>
      <c r="M269" s="208">
        <v>0</v>
      </c>
      <c r="N269" s="118"/>
    </row>
    <row r="270" spans="1:14" x14ac:dyDescent="0.25">
      <c r="A270" s="233" t="s">
        <v>2060</v>
      </c>
      <c r="B270" s="118" t="s">
        <v>760</v>
      </c>
      <c r="C270" s="118" t="s">
        <v>936</v>
      </c>
      <c r="D270" s="119">
        <v>1</v>
      </c>
      <c r="E270" s="119">
        <v>1</v>
      </c>
      <c r="F270" s="208">
        <v>0</v>
      </c>
      <c r="G270" s="208">
        <f t="shared" si="143"/>
        <v>0</v>
      </c>
      <c r="H270" s="208">
        <f t="shared" si="144"/>
        <v>0</v>
      </c>
      <c r="I270" s="208">
        <f t="shared" si="145"/>
        <v>0</v>
      </c>
      <c r="J270" s="132"/>
      <c r="K270" s="208">
        <f t="shared" si="146"/>
        <v>0</v>
      </c>
      <c r="L270" s="208">
        <v>0</v>
      </c>
      <c r="M270" s="208">
        <v>0</v>
      </c>
      <c r="N270" s="118"/>
    </row>
    <row r="271" spans="1:14" x14ac:dyDescent="0.25">
      <c r="A271" s="233" t="s">
        <v>2184</v>
      </c>
      <c r="B271" s="118" t="s">
        <v>753</v>
      </c>
      <c r="C271" s="118" t="s">
        <v>936</v>
      </c>
      <c r="D271" s="119">
        <v>1</v>
      </c>
      <c r="E271" s="119">
        <v>1</v>
      </c>
      <c r="F271" s="208">
        <v>0</v>
      </c>
      <c r="G271" s="208">
        <f t="shared" si="143"/>
        <v>0</v>
      </c>
      <c r="H271" s="208">
        <f t="shared" si="144"/>
        <v>0</v>
      </c>
      <c r="I271" s="208">
        <f t="shared" si="145"/>
        <v>0</v>
      </c>
      <c r="J271" s="132"/>
      <c r="K271" s="208">
        <f t="shared" si="146"/>
        <v>0</v>
      </c>
      <c r="L271" s="208">
        <v>0</v>
      </c>
      <c r="M271" s="208">
        <v>0</v>
      </c>
      <c r="N271" s="118"/>
    </row>
    <row r="272" spans="1:14" x14ac:dyDescent="0.25">
      <c r="A272" s="233" t="s">
        <v>2061</v>
      </c>
      <c r="B272" s="118" t="s">
        <v>934</v>
      </c>
      <c r="C272" s="118" t="s">
        <v>936</v>
      </c>
      <c r="D272" s="119">
        <v>1</v>
      </c>
      <c r="E272" s="119">
        <v>1</v>
      </c>
      <c r="F272" s="208">
        <v>0</v>
      </c>
      <c r="G272" s="208">
        <f t="shared" si="143"/>
        <v>0</v>
      </c>
      <c r="H272" s="208">
        <f t="shared" si="144"/>
        <v>0</v>
      </c>
      <c r="I272" s="208">
        <f t="shared" si="145"/>
        <v>0</v>
      </c>
      <c r="J272" s="132"/>
      <c r="K272" s="208">
        <f t="shared" si="146"/>
        <v>0</v>
      </c>
      <c r="L272" s="208">
        <v>0</v>
      </c>
      <c r="M272" s="208">
        <v>0</v>
      </c>
      <c r="N272" s="118"/>
    </row>
    <row r="273" spans="1:14" x14ac:dyDescent="0.25">
      <c r="A273" s="233" t="s">
        <v>2185</v>
      </c>
      <c r="B273" s="118" t="s">
        <v>761</v>
      </c>
      <c r="C273" s="118" t="s">
        <v>936</v>
      </c>
      <c r="D273" s="119">
        <v>1</v>
      </c>
      <c r="E273" s="119">
        <v>1</v>
      </c>
      <c r="F273" s="208">
        <v>0</v>
      </c>
      <c r="G273" s="208">
        <f t="shared" si="143"/>
        <v>0</v>
      </c>
      <c r="H273" s="208">
        <f t="shared" si="144"/>
        <v>0</v>
      </c>
      <c r="I273" s="208">
        <f t="shared" si="145"/>
        <v>0</v>
      </c>
      <c r="J273" s="132"/>
      <c r="K273" s="208">
        <f t="shared" si="146"/>
        <v>0</v>
      </c>
      <c r="L273" s="208">
        <v>0</v>
      </c>
      <c r="M273" s="208">
        <v>0</v>
      </c>
      <c r="N273" s="118"/>
    </row>
    <row r="274" spans="1:14" x14ac:dyDescent="0.25">
      <c r="A274" s="233" t="s">
        <v>2186</v>
      </c>
      <c r="B274" s="118" t="s">
        <v>937</v>
      </c>
      <c r="C274" s="118" t="s">
        <v>936</v>
      </c>
      <c r="D274" s="119">
        <v>1</v>
      </c>
      <c r="E274" s="119">
        <v>1</v>
      </c>
      <c r="F274" s="208">
        <v>0</v>
      </c>
      <c r="G274" s="208">
        <f t="shared" si="143"/>
        <v>0</v>
      </c>
      <c r="H274" s="208">
        <f t="shared" si="144"/>
        <v>0</v>
      </c>
      <c r="I274" s="208">
        <f t="shared" si="145"/>
        <v>0</v>
      </c>
      <c r="J274" s="132"/>
      <c r="K274" s="208">
        <f t="shared" si="146"/>
        <v>0</v>
      </c>
      <c r="L274" s="208">
        <v>0</v>
      </c>
      <c r="M274" s="208">
        <v>0</v>
      </c>
      <c r="N274" s="118"/>
    </row>
    <row r="275" spans="1:14" x14ac:dyDescent="0.25">
      <c r="A275" s="233" t="s">
        <v>2187</v>
      </c>
      <c r="B275" s="118" t="s">
        <v>914</v>
      </c>
      <c r="C275" s="118" t="s">
        <v>936</v>
      </c>
      <c r="D275" s="119">
        <v>1</v>
      </c>
      <c r="E275" s="119">
        <v>1</v>
      </c>
      <c r="F275" s="208">
        <v>0</v>
      </c>
      <c r="G275" s="208">
        <f t="shared" si="143"/>
        <v>0</v>
      </c>
      <c r="H275" s="208">
        <f t="shared" si="144"/>
        <v>0</v>
      </c>
      <c r="I275" s="208">
        <f t="shared" si="145"/>
        <v>0</v>
      </c>
      <c r="J275" s="132"/>
      <c r="K275" s="208">
        <f t="shared" si="146"/>
        <v>0</v>
      </c>
      <c r="L275" s="208">
        <v>0</v>
      </c>
      <c r="M275" s="208">
        <v>0</v>
      </c>
      <c r="N275" s="118"/>
    </row>
    <row r="276" spans="1:14" x14ac:dyDescent="0.25">
      <c r="A276" s="233" t="s">
        <v>2188</v>
      </c>
      <c r="B276" s="118" t="s">
        <v>916</v>
      </c>
      <c r="C276" s="118" t="s">
        <v>936</v>
      </c>
      <c r="D276" s="119">
        <v>1</v>
      </c>
      <c r="E276" s="119">
        <v>1</v>
      </c>
      <c r="F276" s="208">
        <v>0</v>
      </c>
      <c r="G276" s="208">
        <f t="shared" si="143"/>
        <v>0</v>
      </c>
      <c r="H276" s="208">
        <f t="shared" si="144"/>
        <v>0</v>
      </c>
      <c r="I276" s="208">
        <f t="shared" si="145"/>
        <v>0</v>
      </c>
      <c r="J276" s="132"/>
      <c r="K276" s="208">
        <f t="shared" si="146"/>
        <v>0</v>
      </c>
      <c r="L276" s="208">
        <v>0</v>
      </c>
      <c r="M276" s="208">
        <v>0</v>
      </c>
      <c r="N276" s="118"/>
    </row>
    <row r="277" spans="1:14" x14ac:dyDescent="0.25">
      <c r="A277" s="233" t="s">
        <v>2189</v>
      </c>
      <c r="B277" s="118" t="s">
        <v>915</v>
      </c>
      <c r="C277" s="118" t="s">
        <v>936</v>
      </c>
      <c r="D277" s="119">
        <v>1</v>
      </c>
      <c r="E277" s="119">
        <v>1</v>
      </c>
      <c r="F277" s="208">
        <v>0</v>
      </c>
      <c r="G277" s="208">
        <f t="shared" si="143"/>
        <v>0</v>
      </c>
      <c r="H277" s="208">
        <f t="shared" si="144"/>
        <v>0</v>
      </c>
      <c r="I277" s="208">
        <f t="shared" si="145"/>
        <v>0</v>
      </c>
      <c r="J277" s="132"/>
      <c r="K277" s="208">
        <f t="shared" si="146"/>
        <v>0</v>
      </c>
      <c r="L277" s="208">
        <v>0</v>
      </c>
      <c r="M277" s="208">
        <v>0</v>
      </c>
      <c r="N277" s="118"/>
    </row>
    <row r="278" spans="1:14" s="229" customFormat="1" x14ac:dyDescent="0.25">
      <c r="A278" s="233" t="s">
        <v>2190</v>
      </c>
      <c r="B278" s="118" t="s">
        <v>917</v>
      </c>
      <c r="C278" s="118" t="s">
        <v>811</v>
      </c>
      <c r="D278" s="119">
        <v>1</v>
      </c>
      <c r="E278" s="119">
        <v>1</v>
      </c>
      <c r="F278" s="208">
        <v>0</v>
      </c>
      <c r="G278" s="208">
        <f t="shared" si="143"/>
        <v>0</v>
      </c>
      <c r="H278" s="208">
        <f t="shared" si="144"/>
        <v>0</v>
      </c>
      <c r="I278" s="208">
        <f t="shared" si="145"/>
        <v>0</v>
      </c>
      <c r="J278" s="132"/>
      <c r="K278" s="208">
        <f t="shared" si="146"/>
        <v>0</v>
      </c>
      <c r="L278" s="208">
        <v>0</v>
      </c>
      <c r="M278" s="208">
        <v>0</v>
      </c>
      <c r="N278" s="118"/>
    </row>
    <row r="279" spans="1:14" x14ac:dyDescent="0.25">
      <c r="A279" s="233" t="s">
        <v>2191</v>
      </c>
      <c r="B279" s="118" t="s">
        <v>764</v>
      </c>
      <c r="C279" s="118" t="s">
        <v>936</v>
      </c>
      <c r="D279" s="119">
        <v>1</v>
      </c>
      <c r="E279" s="119">
        <v>1</v>
      </c>
      <c r="F279" s="208">
        <v>0</v>
      </c>
      <c r="G279" s="208">
        <f t="shared" si="143"/>
        <v>0</v>
      </c>
      <c r="H279" s="208">
        <f t="shared" si="144"/>
        <v>0</v>
      </c>
      <c r="I279" s="208">
        <f t="shared" si="145"/>
        <v>0</v>
      </c>
      <c r="J279" s="132"/>
      <c r="K279" s="208">
        <f t="shared" si="146"/>
        <v>0</v>
      </c>
      <c r="L279" s="208">
        <v>0</v>
      </c>
      <c r="M279" s="208">
        <v>0</v>
      </c>
      <c r="N279" s="118"/>
    </row>
    <row r="280" spans="1:14" s="229" customFormat="1" x14ac:dyDescent="0.25">
      <c r="A280" s="233" t="s">
        <v>2192</v>
      </c>
      <c r="B280" s="118" t="s">
        <v>913</v>
      </c>
      <c r="C280" s="118" t="s">
        <v>811</v>
      </c>
      <c r="D280" s="119">
        <v>1</v>
      </c>
      <c r="E280" s="119">
        <v>1</v>
      </c>
      <c r="F280" s="208">
        <v>0</v>
      </c>
      <c r="G280" s="208">
        <f t="shared" si="143"/>
        <v>0</v>
      </c>
      <c r="H280" s="208">
        <f t="shared" si="144"/>
        <v>0</v>
      </c>
      <c r="I280" s="208">
        <f t="shared" si="145"/>
        <v>0</v>
      </c>
      <c r="J280" s="132"/>
      <c r="K280" s="208">
        <f t="shared" si="146"/>
        <v>0</v>
      </c>
      <c r="L280" s="208">
        <v>0</v>
      </c>
      <c r="M280" s="208">
        <v>0</v>
      </c>
      <c r="N280" s="118"/>
    </row>
    <row r="281" spans="1:14" s="179" customFormat="1" ht="18.75" x14ac:dyDescent="0.25">
      <c r="A281" s="239" t="s">
        <v>880</v>
      </c>
      <c r="B281" s="240" t="str">
        <f>'# Batch Composition'!B10</f>
        <v>Radio Access Point (RAP)</v>
      </c>
      <c r="C281" s="237" t="s">
        <v>820</v>
      </c>
      <c r="D281" s="238">
        <v>3</v>
      </c>
      <c r="E281" s="124"/>
      <c r="F281" s="273"/>
      <c r="G281" s="124"/>
      <c r="H281" s="280"/>
      <c r="I281" s="124"/>
      <c r="J281" s="125"/>
      <c r="K281" s="125"/>
      <c r="L281" s="125"/>
      <c r="M281" s="125"/>
      <c r="N281" s="408"/>
    </row>
    <row r="282" spans="1:14" s="156" customFormat="1" ht="15.75" x14ac:dyDescent="0.25">
      <c r="A282" s="235" t="s">
        <v>881</v>
      </c>
      <c r="B282" s="126" t="s">
        <v>755</v>
      </c>
      <c r="C282" s="127"/>
      <c r="D282" s="288" t="s">
        <v>893</v>
      </c>
      <c r="E282" s="128"/>
      <c r="F282" s="274"/>
      <c r="G282" s="128"/>
      <c r="H282" s="281"/>
      <c r="I282" s="128"/>
      <c r="J282" s="126"/>
      <c r="K282" s="126"/>
      <c r="L282" s="126"/>
      <c r="M282" s="126"/>
      <c r="N282" s="407"/>
    </row>
    <row r="283" spans="1:14" x14ac:dyDescent="0.25">
      <c r="A283" s="233" t="s">
        <v>2062</v>
      </c>
      <c r="B283" s="118" t="s">
        <v>522</v>
      </c>
      <c r="C283" s="118" t="s">
        <v>787</v>
      </c>
      <c r="D283" s="119">
        <v>1</v>
      </c>
      <c r="E283" s="119">
        <v>3</v>
      </c>
      <c r="F283" s="208">
        <v>0</v>
      </c>
      <c r="G283" s="208">
        <f t="shared" ref="G283:G297" si="147">F283*E283</f>
        <v>0</v>
      </c>
      <c r="H283" s="208">
        <f t="shared" ref="H283:H297" si="148">G283*$H$4</f>
        <v>0</v>
      </c>
      <c r="I283" s="208">
        <f t="shared" ref="I283:I297" si="149">G283+H283</f>
        <v>0</v>
      </c>
      <c r="J283" s="132"/>
      <c r="K283" s="208">
        <f t="shared" ref="K283:K297" si="150">L283+M283</f>
        <v>0</v>
      </c>
      <c r="L283" s="208">
        <v>0</v>
      </c>
      <c r="M283" s="208">
        <v>0</v>
      </c>
      <c r="N283" s="118"/>
    </row>
    <row r="284" spans="1:14" x14ac:dyDescent="0.25">
      <c r="A284" s="233" t="s">
        <v>2063</v>
      </c>
      <c r="B284" s="157" t="s">
        <v>933</v>
      </c>
      <c r="C284" s="118" t="s">
        <v>929</v>
      </c>
      <c r="D284" s="119">
        <v>1</v>
      </c>
      <c r="E284" s="119">
        <v>3</v>
      </c>
      <c r="F284" s="208">
        <v>0</v>
      </c>
      <c r="G284" s="208">
        <f t="shared" si="147"/>
        <v>0</v>
      </c>
      <c r="H284" s="208">
        <f t="shared" si="148"/>
        <v>0</v>
      </c>
      <c r="I284" s="208">
        <f t="shared" si="149"/>
        <v>0</v>
      </c>
      <c r="J284" s="132"/>
      <c r="K284" s="208">
        <f t="shared" si="150"/>
        <v>0</v>
      </c>
      <c r="L284" s="208">
        <v>0</v>
      </c>
      <c r="M284" s="208">
        <v>0</v>
      </c>
      <c r="N284" s="118"/>
    </row>
    <row r="285" spans="1:14" x14ac:dyDescent="0.25">
      <c r="A285" s="233" t="s">
        <v>2064</v>
      </c>
      <c r="B285" s="118" t="s">
        <v>754</v>
      </c>
      <c r="C285" s="118" t="s">
        <v>788</v>
      </c>
      <c r="D285" s="119">
        <v>1</v>
      </c>
      <c r="E285" s="119">
        <v>3</v>
      </c>
      <c r="F285" s="208">
        <v>0</v>
      </c>
      <c r="G285" s="208">
        <f t="shared" si="147"/>
        <v>0</v>
      </c>
      <c r="H285" s="208">
        <f t="shared" si="148"/>
        <v>0</v>
      </c>
      <c r="I285" s="208">
        <f t="shared" si="149"/>
        <v>0</v>
      </c>
      <c r="J285" s="132"/>
      <c r="K285" s="208">
        <f t="shared" si="150"/>
        <v>0</v>
      </c>
      <c r="L285" s="208">
        <v>0</v>
      </c>
      <c r="M285" s="208">
        <v>0</v>
      </c>
      <c r="N285" s="118"/>
    </row>
    <row r="286" spans="1:14" x14ac:dyDescent="0.25">
      <c r="A286" s="233" t="s">
        <v>2065</v>
      </c>
      <c r="B286" s="118" t="s">
        <v>758</v>
      </c>
      <c r="C286" s="118" t="s">
        <v>789</v>
      </c>
      <c r="D286" s="119">
        <v>1</v>
      </c>
      <c r="E286" s="119">
        <v>3</v>
      </c>
      <c r="F286" s="208">
        <v>0</v>
      </c>
      <c r="G286" s="208">
        <f t="shared" si="147"/>
        <v>0</v>
      </c>
      <c r="H286" s="208">
        <f t="shared" si="148"/>
        <v>0</v>
      </c>
      <c r="I286" s="208">
        <f t="shared" si="149"/>
        <v>0</v>
      </c>
      <c r="J286" s="132"/>
      <c r="K286" s="208">
        <f t="shared" si="150"/>
        <v>0</v>
      </c>
      <c r="L286" s="208">
        <v>0</v>
      </c>
      <c r="M286" s="208">
        <v>0</v>
      </c>
      <c r="N286" s="118"/>
    </row>
    <row r="287" spans="1:14" x14ac:dyDescent="0.25">
      <c r="A287" s="233" t="s">
        <v>2066</v>
      </c>
      <c r="B287" s="118" t="s">
        <v>759</v>
      </c>
      <c r="C287" s="118" t="s">
        <v>790</v>
      </c>
      <c r="D287" s="119">
        <v>1</v>
      </c>
      <c r="E287" s="119">
        <v>3</v>
      </c>
      <c r="F287" s="208">
        <v>0</v>
      </c>
      <c r="G287" s="208">
        <f t="shared" si="147"/>
        <v>0</v>
      </c>
      <c r="H287" s="208">
        <f t="shared" si="148"/>
        <v>0</v>
      </c>
      <c r="I287" s="208">
        <f t="shared" si="149"/>
        <v>0</v>
      </c>
      <c r="J287" s="132"/>
      <c r="K287" s="208">
        <f t="shared" si="150"/>
        <v>0</v>
      </c>
      <c r="L287" s="208">
        <v>0</v>
      </c>
      <c r="M287" s="208">
        <v>0</v>
      </c>
      <c r="N287" s="118"/>
    </row>
    <row r="288" spans="1:14" x14ac:dyDescent="0.25">
      <c r="A288" s="233" t="s">
        <v>2067</v>
      </c>
      <c r="B288" s="118" t="s">
        <v>818</v>
      </c>
      <c r="C288" s="118" t="s">
        <v>791</v>
      </c>
      <c r="D288" s="119">
        <v>1</v>
      </c>
      <c r="E288" s="119">
        <v>3</v>
      </c>
      <c r="F288" s="208">
        <v>0</v>
      </c>
      <c r="G288" s="208">
        <f t="shared" si="147"/>
        <v>0</v>
      </c>
      <c r="H288" s="208">
        <f t="shared" si="148"/>
        <v>0</v>
      </c>
      <c r="I288" s="208">
        <f t="shared" si="149"/>
        <v>0</v>
      </c>
      <c r="J288" s="132"/>
      <c r="K288" s="208">
        <f t="shared" si="150"/>
        <v>0</v>
      </c>
      <c r="L288" s="208">
        <v>0</v>
      </c>
      <c r="M288" s="208">
        <v>0</v>
      </c>
      <c r="N288" s="118"/>
    </row>
    <row r="289" spans="1:14" x14ac:dyDescent="0.25">
      <c r="A289" s="233" t="s">
        <v>2068</v>
      </c>
      <c r="B289" s="118" t="s">
        <v>760</v>
      </c>
      <c r="C289" s="118" t="s">
        <v>792</v>
      </c>
      <c r="D289" s="119">
        <v>1</v>
      </c>
      <c r="E289" s="119">
        <v>3</v>
      </c>
      <c r="F289" s="208">
        <v>0</v>
      </c>
      <c r="G289" s="208">
        <f t="shared" si="147"/>
        <v>0</v>
      </c>
      <c r="H289" s="208">
        <f t="shared" si="148"/>
        <v>0</v>
      </c>
      <c r="I289" s="208">
        <f t="shared" si="149"/>
        <v>0</v>
      </c>
      <c r="J289" s="132"/>
      <c r="K289" s="208">
        <f t="shared" si="150"/>
        <v>0</v>
      </c>
      <c r="L289" s="208">
        <v>0</v>
      </c>
      <c r="M289" s="208">
        <v>0</v>
      </c>
      <c r="N289" s="118"/>
    </row>
    <row r="290" spans="1:14" x14ac:dyDescent="0.25">
      <c r="A290" s="233" t="s">
        <v>2069</v>
      </c>
      <c r="B290" s="118" t="s">
        <v>753</v>
      </c>
      <c r="C290" s="118" t="s">
        <v>793</v>
      </c>
      <c r="D290" s="119">
        <v>1</v>
      </c>
      <c r="E290" s="119">
        <v>3</v>
      </c>
      <c r="F290" s="208">
        <v>0</v>
      </c>
      <c r="G290" s="208">
        <f t="shared" si="147"/>
        <v>0</v>
      </c>
      <c r="H290" s="208">
        <f t="shared" si="148"/>
        <v>0</v>
      </c>
      <c r="I290" s="208">
        <f t="shared" si="149"/>
        <v>0</v>
      </c>
      <c r="J290" s="132"/>
      <c r="K290" s="208">
        <f t="shared" si="150"/>
        <v>0</v>
      </c>
      <c r="L290" s="208">
        <v>0</v>
      </c>
      <c r="M290" s="208">
        <v>0</v>
      </c>
      <c r="N290" s="118"/>
    </row>
    <row r="291" spans="1:14" x14ac:dyDescent="0.25">
      <c r="A291" s="233" t="s">
        <v>2070</v>
      </c>
      <c r="B291" s="118" t="s">
        <v>756</v>
      </c>
      <c r="C291" s="118" t="s">
        <v>794</v>
      </c>
      <c r="D291" s="119">
        <v>1</v>
      </c>
      <c r="E291" s="119">
        <v>3</v>
      </c>
      <c r="F291" s="208">
        <v>0</v>
      </c>
      <c r="G291" s="208">
        <f t="shared" si="147"/>
        <v>0</v>
      </c>
      <c r="H291" s="208">
        <f t="shared" si="148"/>
        <v>0</v>
      </c>
      <c r="I291" s="208">
        <f t="shared" si="149"/>
        <v>0</v>
      </c>
      <c r="J291" s="132"/>
      <c r="K291" s="208">
        <f t="shared" si="150"/>
        <v>0</v>
      </c>
      <c r="L291" s="208">
        <v>0</v>
      </c>
      <c r="M291" s="208">
        <v>0</v>
      </c>
      <c r="N291" s="118"/>
    </row>
    <row r="292" spans="1:14" x14ac:dyDescent="0.25">
      <c r="A292" s="233" t="s">
        <v>2071</v>
      </c>
      <c r="B292" s="118" t="s">
        <v>761</v>
      </c>
      <c r="C292" s="118" t="s">
        <v>795</v>
      </c>
      <c r="D292" s="119">
        <v>1</v>
      </c>
      <c r="E292" s="119">
        <v>3</v>
      </c>
      <c r="F292" s="208">
        <v>0</v>
      </c>
      <c r="G292" s="208">
        <f t="shared" si="147"/>
        <v>0</v>
      </c>
      <c r="H292" s="208">
        <f t="shared" si="148"/>
        <v>0</v>
      </c>
      <c r="I292" s="208">
        <f t="shared" si="149"/>
        <v>0</v>
      </c>
      <c r="J292" s="132"/>
      <c r="K292" s="208">
        <f t="shared" si="150"/>
        <v>0</v>
      </c>
      <c r="L292" s="208">
        <v>0</v>
      </c>
      <c r="M292" s="208">
        <v>0</v>
      </c>
      <c r="N292" s="118"/>
    </row>
    <row r="293" spans="1:14" x14ac:dyDescent="0.25">
      <c r="A293" s="233" t="s">
        <v>2072</v>
      </c>
      <c r="B293" s="118" t="s">
        <v>903</v>
      </c>
      <c r="C293" s="118" t="s">
        <v>796</v>
      </c>
      <c r="D293" s="119">
        <v>1</v>
      </c>
      <c r="E293" s="119">
        <v>3</v>
      </c>
      <c r="F293" s="208">
        <v>0</v>
      </c>
      <c r="G293" s="208">
        <f t="shared" si="147"/>
        <v>0</v>
      </c>
      <c r="H293" s="208">
        <f t="shared" si="148"/>
        <v>0</v>
      </c>
      <c r="I293" s="208">
        <f t="shared" si="149"/>
        <v>0</v>
      </c>
      <c r="J293" s="132"/>
      <c r="K293" s="208">
        <f t="shared" si="150"/>
        <v>0</v>
      </c>
      <c r="L293" s="208">
        <v>0</v>
      </c>
      <c r="M293" s="208">
        <v>0</v>
      </c>
      <c r="N293" s="118"/>
    </row>
    <row r="294" spans="1:14" x14ac:dyDescent="0.25">
      <c r="A294" s="233" t="s">
        <v>2073</v>
      </c>
      <c r="B294" s="118" t="s">
        <v>762</v>
      </c>
      <c r="C294" s="118" t="s">
        <v>797</v>
      </c>
      <c r="D294" s="119">
        <v>1</v>
      </c>
      <c r="E294" s="119">
        <v>3</v>
      </c>
      <c r="F294" s="208">
        <v>0</v>
      </c>
      <c r="G294" s="208">
        <f t="shared" si="147"/>
        <v>0</v>
      </c>
      <c r="H294" s="208">
        <f t="shared" si="148"/>
        <v>0</v>
      </c>
      <c r="I294" s="208">
        <f t="shared" si="149"/>
        <v>0</v>
      </c>
      <c r="J294" s="132"/>
      <c r="K294" s="208">
        <f t="shared" si="150"/>
        <v>0</v>
      </c>
      <c r="L294" s="208">
        <v>0</v>
      </c>
      <c r="M294" s="208">
        <v>0</v>
      </c>
      <c r="N294" s="118"/>
    </row>
    <row r="295" spans="1:14" x14ac:dyDescent="0.25">
      <c r="A295" s="233" t="s">
        <v>2074</v>
      </c>
      <c r="B295" s="118" t="s">
        <v>763</v>
      </c>
      <c r="C295" s="118" t="s">
        <v>798</v>
      </c>
      <c r="D295" s="119">
        <v>1</v>
      </c>
      <c r="E295" s="119">
        <v>3</v>
      </c>
      <c r="F295" s="208">
        <v>0</v>
      </c>
      <c r="G295" s="208">
        <f t="shared" si="147"/>
        <v>0</v>
      </c>
      <c r="H295" s="208">
        <f t="shared" si="148"/>
        <v>0</v>
      </c>
      <c r="I295" s="208">
        <f t="shared" si="149"/>
        <v>0</v>
      </c>
      <c r="J295" s="132"/>
      <c r="K295" s="208">
        <f t="shared" si="150"/>
        <v>0</v>
      </c>
      <c r="L295" s="208">
        <v>0</v>
      </c>
      <c r="M295" s="208">
        <v>0</v>
      </c>
      <c r="N295" s="118"/>
    </row>
    <row r="296" spans="1:14" x14ac:dyDescent="0.25">
      <c r="A296" s="233" t="s">
        <v>2075</v>
      </c>
      <c r="B296" s="118" t="s">
        <v>764</v>
      </c>
      <c r="C296" s="118" t="s">
        <v>798</v>
      </c>
      <c r="D296" s="119">
        <v>1</v>
      </c>
      <c r="E296" s="119">
        <v>3</v>
      </c>
      <c r="F296" s="208">
        <v>0</v>
      </c>
      <c r="G296" s="208">
        <f t="shared" si="147"/>
        <v>0</v>
      </c>
      <c r="H296" s="208">
        <f t="shared" si="148"/>
        <v>0</v>
      </c>
      <c r="I296" s="208">
        <f t="shared" si="149"/>
        <v>0</v>
      </c>
      <c r="J296" s="132"/>
      <c r="K296" s="208">
        <f t="shared" si="150"/>
        <v>0</v>
      </c>
      <c r="L296" s="208">
        <v>0</v>
      </c>
      <c r="M296" s="208">
        <v>0</v>
      </c>
      <c r="N296" s="118"/>
    </row>
    <row r="297" spans="1:14" s="229" customFormat="1" x14ac:dyDescent="0.25">
      <c r="A297" s="233" t="s">
        <v>2076</v>
      </c>
      <c r="B297" s="118" t="s">
        <v>838</v>
      </c>
      <c r="C297" s="118" t="s">
        <v>811</v>
      </c>
      <c r="D297" s="119">
        <v>1</v>
      </c>
      <c r="E297" s="119">
        <v>3</v>
      </c>
      <c r="F297" s="208">
        <v>0</v>
      </c>
      <c r="G297" s="208">
        <f t="shared" si="147"/>
        <v>0</v>
      </c>
      <c r="H297" s="208">
        <f t="shared" si="148"/>
        <v>0</v>
      </c>
      <c r="I297" s="208">
        <f t="shared" si="149"/>
        <v>0</v>
      </c>
      <c r="J297" s="132"/>
      <c r="K297" s="208">
        <f t="shared" si="150"/>
        <v>0</v>
      </c>
      <c r="L297" s="208">
        <v>0</v>
      </c>
      <c r="M297" s="208">
        <v>0</v>
      </c>
      <c r="N297" s="118"/>
    </row>
    <row r="298" spans="1:14" s="156" customFormat="1" ht="15.75" x14ac:dyDescent="0.25">
      <c r="A298" s="235" t="s">
        <v>882</v>
      </c>
      <c r="B298" s="126" t="s">
        <v>519</v>
      </c>
      <c r="C298" s="127"/>
      <c r="D298" s="288" t="s">
        <v>893</v>
      </c>
      <c r="E298" s="128"/>
      <c r="F298" s="274"/>
      <c r="G298" s="128"/>
      <c r="H298" s="281"/>
      <c r="I298" s="128"/>
      <c r="J298" s="126"/>
      <c r="K298" s="126"/>
      <c r="L298" s="126"/>
      <c r="M298" s="126"/>
      <c r="N298" s="407"/>
    </row>
    <row r="299" spans="1:14" x14ac:dyDescent="0.25">
      <c r="A299" s="233" t="s">
        <v>2077</v>
      </c>
      <c r="B299" s="129" t="s">
        <v>830</v>
      </c>
      <c r="C299" s="129" t="s">
        <v>807</v>
      </c>
      <c r="D299" s="119">
        <v>2</v>
      </c>
      <c r="E299" s="119">
        <v>6</v>
      </c>
      <c r="F299" s="208">
        <v>0</v>
      </c>
      <c r="G299" s="208">
        <f t="shared" ref="G299:G303" si="151">F299*E299</f>
        <v>0</v>
      </c>
      <c r="H299" s="208">
        <f t="shared" ref="H299:H303" si="152">G299*$H$4</f>
        <v>0</v>
      </c>
      <c r="I299" s="208">
        <f t="shared" ref="I299:I303" si="153">G299+H299</f>
        <v>0</v>
      </c>
      <c r="J299" s="132"/>
      <c r="K299" s="208">
        <f t="shared" ref="K299:K303" si="154">L299+M299</f>
        <v>0</v>
      </c>
      <c r="L299" s="208">
        <v>0</v>
      </c>
      <c r="M299" s="208">
        <v>0</v>
      </c>
      <c r="N299" s="118"/>
    </row>
    <row r="300" spans="1:14" x14ac:dyDescent="0.25">
      <c r="A300" s="233" t="s">
        <v>2078</v>
      </c>
      <c r="B300" s="129" t="s">
        <v>832</v>
      </c>
      <c r="C300" s="129" t="s">
        <v>808</v>
      </c>
      <c r="D300" s="119">
        <v>1</v>
      </c>
      <c r="E300" s="119">
        <v>3</v>
      </c>
      <c r="F300" s="208">
        <v>0</v>
      </c>
      <c r="G300" s="208">
        <f t="shared" si="151"/>
        <v>0</v>
      </c>
      <c r="H300" s="208">
        <f t="shared" si="152"/>
        <v>0</v>
      </c>
      <c r="I300" s="208">
        <f t="shared" si="153"/>
        <v>0</v>
      </c>
      <c r="J300" s="132"/>
      <c r="K300" s="208">
        <f t="shared" si="154"/>
        <v>0</v>
      </c>
      <c r="L300" s="208">
        <v>0</v>
      </c>
      <c r="M300" s="208">
        <v>0</v>
      </c>
      <c r="N300" s="118"/>
    </row>
    <row r="301" spans="1:14" x14ac:dyDescent="0.25">
      <c r="A301" s="233" t="s">
        <v>2079</v>
      </c>
      <c r="B301" s="129" t="s">
        <v>833</v>
      </c>
      <c r="C301" s="129" t="s">
        <v>804</v>
      </c>
      <c r="D301" s="119">
        <v>1</v>
      </c>
      <c r="E301" s="119">
        <v>3</v>
      </c>
      <c r="F301" s="208">
        <v>0</v>
      </c>
      <c r="G301" s="208">
        <f t="shared" si="151"/>
        <v>0</v>
      </c>
      <c r="H301" s="208">
        <f t="shared" si="152"/>
        <v>0</v>
      </c>
      <c r="I301" s="208">
        <f t="shared" si="153"/>
        <v>0</v>
      </c>
      <c r="J301" s="132"/>
      <c r="K301" s="208">
        <f t="shared" si="154"/>
        <v>0</v>
      </c>
      <c r="L301" s="208">
        <v>0</v>
      </c>
      <c r="M301" s="208">
        <v>0</v>
      </c>
      <c r="N301" s="118"/>
    </row>
    <row r="302" spans="1:14" x14ac:dyDescent="0.25">
      <c r="A302" s="233" t="s">
        <v>2080</v>
      </c>
      <c r="B302" s="151" t="s">
        <v>834</v>
      </c>
      <c r="C302" s="129" t="s">
        <v>804</v>
      </c>
      <c r="D302" s="119">
        <v>2</v>
      </c>
      <c r="E302" s="119">
        <v>6</v>
      </c>
      <c r="F302" s="208">
        <v>0</v>
      </c>
      <c r="G302" s="208">
        <f t="shared" si="151"/>
        <v>0</v>
      </c>
      <c r="H302" s="208">
        <f t="shared" si="152"/>
        <v>0</v>
      </c>
      <c r="I302" s="208">
        <f t="shared" si="153"/>
        <v>0</v>
      </c>
      <c r="J302" s="132"/>
      <c r="K302" s="208">
        <f t="shared" si="154"/>
        <v>0</v>
      </c>
      <c r="L302" s="208">
        <v>0</v>
      </c>
      <c r="M302" s="208">
        <v>0</v>
      </c>
      <c r="N302" s="118"/>
    </row>
    <row r="303" spans="1:14" x14ac:dyDescent="0.25">
      <c r="A303" s="233" t="s">
        <v>2081</v>
      </c>
      <c r="B303" s="129" t="s">
        <v>905</v>
      </c>
      <c r="C303" s="129" t="s">
        <v>804</v>
      </c>
      <c r="D303" s="119" t="s">
        <v>906</v>
      </c>
      <c r="E303" s="119">
        <v>3</v>
      </c>
      <c r="F303" s="208">
        <v>0</v>
      </c>
      <c r="G303" s="208">
        <f t="shared" si="151"/>
        <v>0</v>
      </c>
      <c r="H303" s="208">
        <f t="shared" si="152"/>
        <v>0</v>
      </c>
      <c r="I303" s="208">
        <f t="shared" si="153"/>
        <v>0</v>
      </c>
      <c r="J303" s="132"/>
      <c r="K303" s="208">
        <f t="shared" si="154"/>
        <v>0</v>
      </c>
      <c r="L303" s="208">
        <v>0</v>
      </c>
      <c r="M303" s="208">
        <v>0</v>
      </c>
      <c r="N303" s="118"/>
    </row>
    <row r="304" spans="1:14" s="156" customFormat="1" ht="15.75" x14ac:dyDescent="0.25">
      <c r="A304" s="235" t="s">
        <v>883</v>
      </c>
      <c r="B304" s="126" t="s">
        <v>839</v>
      </c>
      <c r="C304" s="126"/>
      <c r="D304" s="288" t="s">
        <v>893</v>
      </c>
      <c r="E304" s="128"/>
      <c r="F304" s="274"/>
      <c r="G304" s="128"/>
      <c r="H304" s="281"/>
      <c r="I304" s="128"/>
      <c r="J304" s="126"/>
      <c r="K304" s="126"/>
      <c r="L304" s="126"/>
      <c r="M304" s="126"/>
      <c r="N304" s="407"/>
    </row>
    <row r="305" spans="1:14" x14ac:dyDescent="0.25">
      <c r="A305" s="233" t="s">
        <v>2193</v>
      </c>
      <c r="B305" s="129" t="s">
        <v>521</v>
      </c>
      <c r="C305" s="129" t="s">
        <v>786</v>
      </c>
      <c r="D305" s="130">
        <v>1</v>
      </c>
      <c r="E305" s="119">
        <v>3</v>
      </c>
      <c r="F305" s="208">
        <v>0</v>
      </c>
      <c r="G305" s="208">
        <f t="shared" ref="G305" si="155">F305*E305</f>
        <v>0</v>
      </c>
      <c r="H305" s="208">
        <f t="shared" ref="H305" si="156">G305*$H$4</f>
        <v>0</v>
      </c>
      <c r="I305" s="208">
        <f t="shared" ref="I305" si="157">G305+H305</f>
        <v>0</v>
      </c>
      <c r="J305" s="132"/>
      <c r="K305" s="208">
        <f t="shared" ref="K305" si="158">L305+M305</f>
        <v>0</v>
      </c>
      <c r="L305" s="208">
        <v>0</v>
      </c>
      <c r="M305" s="208">
        <v>0</v>
      </c>
      <c r="N305" s="118"/>
    </row>
    <row r="306" spans="1:14" s="156" customFormat="1" ht="15.75" x14ac:dyDescent="0.25">
      <c r="A306" s="235" t="s">
        <v>2194</v>
      </c>
      <c r="B306" s="126" t="s">
        <v>896</v>
      </c>
      <c r="C306" s="126"/>
      <c r="D306" s="288" t="s">
        <v>893</v>
      </c>
      <c r="E306" s="128"/>
      <c r="F306" s="274"/>
      <c r="G306" s="128"/>
      <c r="H306" s="281"/>
      <c r="I306" s="128"/>
      <c r="J306" s="126"/>
      <c r="K306" s="126"/>
      <c r="L306" s="126"/>
      <c r="M306" s="126"/>
      <c r="N306" s="407"/>
    </row>
    <row r="307" spans="1:14" x14ac:dyDescent="0.25">
      <c r="A307" s="233" t="s">
        <v>2195</v>
      </c>
      <c r="B307" s="129" t="s">
        <v>776</v>
      </c>
      <c r="C307" s="129" t="s">
        <v>821</v>
      </c>
      <c r="D307" s="130">
        <v>1</v>
      </c>
      <c r="E307" s="119">
        <v>3</v>
      </c>
      <c r="F307" s="208">
        <v>0</v>
      </c>
      <c r="G307" s="208">
        <f t="shared" ref="G307:G313" si="159">F307*E307</f>
        <v>0</v>
      </c>
      <c r="H307" s="208">
        <f t="shared" ref="H307:H313" si="160">G307*$H$4</f>
        <v>0</v>
      </c>
      <c r="I307" s="208">
        <f t="shared" ref="I307:I313" si="161">G307+H307</f>
        <v>0</v>
      </c>
      <c r="J307" s="132"/>
      <c r="K307" s="208">
        <f t="shared" ref="K307:K313" si="162">L307+M307</f>
        <v>0</v>
      </c>
      <c r="L307" s="208">
        <v>0</v>
      </c>
      <c r="M307" s="208">
        <v>0</v>
      </c>
      <c r="N307" s="118"/>
    </row>
    <row r="308" spans="1:14" x14ac:dyDescent="0.25">
      <c r="A308" s="233" t="s">
        <v>2196</v>
      </c>
      <c r="B308" s="129" t="s">
        <v>899</v>
      </c>
      <c r="C308" s="129" t="s">
        <v>897</v>
      </c>
      <c r="D308" s="130">
        <v>1</v>
      </c>
      <c r="E308" s="119">
        <v>3</v>
      </c>
      <c r="F308" s="208">
        <v>0</v>
      </c>
      <c r="G308" s="208">
        <f t="shared" si="159"/>
        <v>0</v>
      </c>
      <c r="H308" s="208">
        <f t="shared" si="160"/>
        <v>0</v>
      </c>
      <c r="I308" s="208">
        <f t="shared" si="161"/>
        <v>0</v>
      </c>
      <c r="J308" s="132"/>
      <c r="K308" s="208">
        <f t="shared" si="162"/>
        <v>0</v>
      </c>
      <c r="L308" s="208">
        <v>0</v>
      </c>
      <c r="M308" s="208">
        <v>0</v>
      </c>
      <c r="N308" s="118"/>
    </row>
    <row r="309" spans="1:14" x14ac:dyDescent="0.25">
      <c r="A309" s="233" t="s">
        <v>2197</v>
      </c>
      <c r="B309" s="129" t="s">
        <v>900</v>
      </c>
      <c r="C309" s="129" t="s">
        <v>897</v>
      </c>
      <c r="D309" s="130">
        <v>1</v>
      </c>
      <c r="E309" s="119">
        <v>3</v>
      </c>
      <c r="F309" s="208">
        <v>0</v>
      </c>
      <c r="G309" s="208">
        <f t="shared" si="159"/>
        <v>0</v>
      </c>
      <c r="H309" s="208">
        <f t="shared" si="160"/>
        <v>0</v>
      </c>
      <c r="I309" s="208">
        <f t="shared" si="161"/>
        <v>0</v>
      </c>
      <c r="J309" s="132"/>
      <c r="K309" s="208">
        <f t="shared" si="162"/>
        <v>0</v>
      </c>
      <c r="L309" s="208">
        <v>0</v>
      </c>
      <c r="M309" s="208">
        <v>0</v>
      </c>
      <c r="N309" s="118"/>
    </row>
    <row r="310" spans="1:14" x14ac:dyDescent="0.25">
      <c r="A310" s="233" t="s">
        <v>2198</v>
      </c>
      <c r="B310" s="129" t="s">
        <v>898</v>
      </c>
      <c r="C310" s="129" t="s">
        <v>804</v>
      </c>
      <c r="D310" s="119">
        <v>4</v>
      </c>
      <c r="E310" s="119">
        <v>12</v>
      </c>
      <c r="F310" s="208">
        <v>0</v>
      </c>
      <c r="G310" s="208">
        <f t="shared" si="159"/>
        <v>0</v>
      </c>
      <c r="H310" s="208">
        <f t="shared" si="160"/>
        <v>0</v>
      </c>
      <c r="I310" s="208">
        <f t="shared" si="161"/>
        <v>0</v>
      </c>
      <c r="J310" s="132"/>
      <c r="K310" s="208">
        <f t="shared" si="162"/>
        <v>0</v>
      </c>
      <c r="L310" s="208">
        <v>0</v>
      </c>
      <c r="M310" s="208">
        <v>0</v>
      </c>
      <c r="N310" s="118"/>
    </row>
    <row r="311" spans="1:14" x14ac:dyDescent="0.25">
      <c r="A311" s="233" t="s">
        <v>2199</v>
      </c>
      <c r="B311" s="129" t="s">
        <v>835</v>
      </c>
      <c r="C311" s="129" t="s">
        <v>804</v>
      </c>
      <c r="D311" s="119">
        <v>1</v>
      </c>
      <c r="E311" s="119">
        <v>3</v>
      </c>
      <c r="F311" s="208">
        <v>0</v>
      </c>
      <c r="G311" s="208">
        <f t="shared" si="159"/>
        <v>0</v>
      </c>
      <c r="H311" s="208">
        <f t="shared" si="160"/>
        <v>0</v>
      </c>
      <c r="I311" s="208">
        <f t="shared" si="161"/>
        <v>0</v>
      </c>
      <c r="J311" s="132"/>
      <c r="K311" s="208">
        <f t="shared" si="162"/>
        <v>0</v>
      </c>
      <c r="L311" s="208">
        <v>0</v>
      </c>
      <c r="M311" s="208">
        <v>0</v>
      </c>
      <c r="N311" s="118"/>
    </row>
    <row r="312" spans="1:14" x14ac:dyDescent="0.25">
      <c r="A312" s="233" t="s">
        <v>2200</v>
      </c>
      <c r="B312" s="129" t="s">
        <v>940</v>
      </c>
      <c r="C312" s="129" t="s">
        <v>804</v>
      </c>
      <c r="D312" s="119" t="s">
        <v>906</v>
      </c>
      <c r="E312" s="322">
        <v>0</v>
      </c>
      <c r="F312" s="208">
        <v>0</v>
      </c>
      <c r="G312" s="208">
        <f t="shared" si="159"/>
        <v>0</v>
      </c>
      <c r="H312" s="208">
        <f t="shared" si="160"/>
        <v>0</v>
      </c>
      <c r="I312" s="208">
        <f t="shared" si="161"/>
        <v>0</v>
      </c>
      <c r="J312" s="132"/>
      <c r="K312" s="208">
        <f t="shared" si="162"/>
        <v>0</v>
      </c>
      <c r="L312" s="208">
        <v>0</v>
      </c>
      <c r="M312" s="208">
        <v>0</v>
      </c>
      <c r="N312" s="118"/>
    </row>
    <row r="313" spans="1:14" x14ac:dyDescent="0.25">
      <c r="A313" s="233" t="s">
        <v>2201</v>
      </c>
      <c r="B313" s="129" t="s">
        <v>941</v>
      </c>
      <c r="C313" s="129" t="s">
        <v>804</v>
      </c>
      <c r="D313" s="119">
        <v>1</v>
      </c>
      <c r="E313" s="322">
        <v>0</v>
      </c>
      <c r="F313" s="208">
        <v>0</v>
      </c>
      <c r="G313" s="208">
        <f t="shared" si="159"/>
        <v>0</v>
      </c>
      <c r="H313" s="208">
        <f t="shared" si="160"/>
        <v>0</v>
      </c>
      <c r="I313" s="208">
        <f t="shared" si="161"/>
        <v>0</v>
      </c>
      <c r="J313" s="132"/>
      <c r="K313" s="208">
        <f t="shared" si="162"/>
        <v>0</v>
      </c>
      <c r="L313" s="208">
        <v>0</v>
      </c>
      <c r="M313" s="208">
        <v>0</v>
      </c>
      <c r="N313" s="118"/>
    </row>
    <row r="314" spans="1:14" s="156" customFormat="1" ht="15.75" x14ac:dyDescent="0.25">
      <c r="A314" s="235" t="s">
        <v>2202</v>
      </c>
      <c r="B314" s="126" t="s">
        <v>503</v>
      </c>
      <c r="C314" s="127"/>
      <c r="D314" s="288" t="s">
        <v>893</v>
      </c>
      <c r="E314" s="128"/>
      <c r="F314" s="274"/>
      <c r="G314" s="128"/>
      <c r="H314" s="281"/>
      <c r="I314" s="128"/>
      <c r="J314" s="126"/>
      <c r="K314" s="126"/>
      <c r="L314" s="126"/>
      <c r="M314" s="126"/>
      <c r="N314" s="407"/>
    </row>
    <row r="315" spans="1:14" x14ac:dyDescent="0.25">
      <c r="A315" s="233" t="s">
        <v>2203</v>
      </c>
      <c r="B315" s="129" t="s">
        <v>504</v>
      </c>
      <c r="C315" s="129" t="s">
        <v>802</v>
      </c>
      <c r="D315" s="119">
        <v>1</v>
      </c>
      <c r="E315" s="119">
        <v>3</v>
      </c>
      <c r="F315" s="208">
        <v>0</v>
      </c>
      <c r="G315" s="208">
        <f t="shared" ref="G315:G317" si="163">F315*E315</f>
        <v>0</v>
      </c>
      <c r="H315" s="208">
        <f t="shared" ref="H315:H317" si="164">G315*$H$4</f>
        <v>0</v>
      </c>
      <c r="I315" s="208">
        <f t="shared" ref="I315:I317" si="165">G315+H315</f>
        <v>0</v>
      </c>
      <c r="J315" s="132"/>
      <c r="K315" s="208">
        <f t="shared" ref="K315:K317" si="166">L315+M315</f>
        <v>0</v>
      </c>
      <c r="L315" s="208">
        <v>0</v>
      </c>
      <c r="M315" s="208">
        <v>0</v>
      </c>
      <c r="N315" s="118"/>
    </row>
    <row r="316" spans="1:14" x14ac:dyDescent="0.25">
      <c r="A316" s="233" t="s">
        <v>2204</v>
      </c>
      <c r="B316" s="129" t="s">
        <v>505</v>
      </c>
      <c r="C316" s="129" t="s">
        <v>802</v>
      </c>
      <c r="D316" s="119">
        <v>1</v>
      </c>
      <c r="E316" s="119">
        <v>3</v>
      </c>
      <c r="F316" s="208">
        <v>0</v>
      </c>
      <c r="G316" s="208">
        <f t="shared" si="163"/>
        <v>0</v>
      </c>
      <c r="H316" s="208">
        <f t="shared" si="164"/>
        <v>0</v>
      </c>
      <c r="I316" s="208">
        <f t="shared" si="165"/>
        <v>0</v>
      </c>
      <c r="J316" s="132"/>
      <c r="K316" s="208">
        <f t="shared" si="166"/>
        <v>0</v>
      </c>
      <c r="L316" s="208">
        <v>0</v>
      </c>
      <c r="M316" s="208">
        <v>0</v>
      </c>
      <c r="N316" s="118"/>
    </row>
    <row r="317" spans="1:14" x14ac:dyDescent="0.25">
      <c r="A317" s="233" t="s">
        <v>2205</v>
      </c>
      <c r="B317" s="129" t="s">
        <v>506</v>
      </c>
      <c r="C317" s="129" t="s">
        <v>802</v>
      </c>
      <c r="D317" s="119">
        <v>1</v>
      </c>
      <c r="E317" s="119">
        <v>3</v>
      </c>
      <c r="F317" s="208">
        <v>0</v>
      </c>
      <c r="G317" s="208">
        <f t="shared" si="163"/>
        <v>0</v>
      </c>
      <c r="H317" s="208">
        <f t="shared" si="164"/>
        <v>0</v>
      </c>
      <c r="I317" s="208">
        <f t="shared" si="165"/>
        <v>0</v>
      </c>
      <c r="J317" s="132"/>
      <c r="K317" s="208">
        <f t="shared" si="166"/>
        <v>0</v>
      </c>
      <c r="L317" s="208">
        <v>0</v>
      </c>
      <c r="M317" s="208">
        <v>0</v>
      </c>
      <c r="N317" s="118"/>
    </row>
    <row r="318" spans="1:14" s="156" customFormat="1" ht="15.75" x14ac:dyDescent="0.25">
      <c r="A318" s="235" t="s">
        <v>2206</v>
      </c>
      <c r="B318" s="126" t="s">
        <v>508</v>
      </c>
      <c r="C318" s="131"/>
      <c r="D318" s="288" t="s">
        <v>893</v>
      </c>
      <c r="E318" s="128"/>
      <c r="F318" s="274"/>
      <c r="G318" s="128"/>
      <c r="H318" s="281"/>
      <c r="I318" s="128"/>
      <c r="J318" s="126"/>
      <c r="K318" s="126"/>
      <c r="L318" s="126"/>
      <c r="M318" s="126"/>
      <c r="N318" s="407"/>
    </row>
    <row r="319" spans="1:14" x14ac:dyDescent="0.25">
      <c r="A319" s="233" t="s">
        <v>2207</v>
      </c>
      <c r="B319" s="129" t="s">
        <v>509</v>
      </c>
      <c r="C319" s="129" t="s">
        <v>802</v>
      </c>
      <c r="D319" s="119">
        <v>1</v>
      </c>
      <c r="E319" s="119">
        <v>3</v>
      </c>
      <c r="F319" s="208">
        <v>0</v>
      </c>
      <c r="G319" s="208">
        <f t="shared" ref="G319:G320" si="167">F319*E319</f>
        <v>0</v>
      </c>
      <c r="H319" s="208">
        <f t="shared" ref="H319:H320" si="168">G319*$H$4</f>
        <v>0</v>
      </c>
      <c r="I319" s="208">
        <f t="shared" ref="I319:I320" si="169">G319+H319</f>
        <v>0</v>
      </c>
      <c r="J319" s="132"/>
      <c r="K319" s="208">
        <f t="shared" ref="K319:K320" si="170">L319+M319</f>
        <v>0</v>
      </c>
      <c r="L319" s="208">
        <v>0</v>
      </c>
      <c r="M319" s="208">
        <v>0</v>
      </c>
      <c r="N319" s="118"/>
    </row>
    <row r="320" spans="1:14" x14ac:dyDescent="0.25">
      <c r="A320" s="233" t="s">
        <v>2208</v>
      </c>
      <c r="B320" s="129" t="s">
        <v>510</v>
      </c>
      <c r="C320" s="129" t="s">
        <v>802</v>
      </c>
      <c r="D320" s="119">
        <v>1</v>
      </c>
      <c r="E320" s="119">
        <v>3</v>
      </c>
      <c r="F320" s="208">
        <v>0</v>
      </c>
      <c r="G320" s="208">
        <f t="shared" si="167"/>
        <v>0</v>
      </c>
      <c r="H320" s="208">
        <f t="shared" si="168"/>
        <v>0</v>
      </c>
      <c r="I320" s="208">
        <f t="shared" si="169"/>
        <v>0</v>
      </c>
      <c r="J320" s="132"/>
      <c r="K320" s="208">
        <f t="shared" si="170"/>
        <v>0</v>
      </c>
      <c r="L320" s="208">
        <v>0</v>
      </c>
      <c r="M320" s="208">
        <v>0</v>
      </c>
      <c r="N320" s="118"/>
    </row>
    <row r="321" spans="1:14" s="156" customFormat="1" ht="15.75" x14ac:dyDescent="0.25">
      <c r="A321" s="235" t="s">
        <v>2209</v>
      </c>
      <c r="B321" s="126" t="s">
        <v>512</v>
      </c>
      <c r="C321" s="127"/>
      <c r="D321" s="288" t="s">
        <v>893</v>
      </c>
      <c r="E321" s="128"/>
      <c r="F321" s="274"/>
      <c r="G321" s="128"/>
      <c r="H321" s="281"/>
      <c r="I321" s="128"/>
      <c r="J321" s="126"/>
      <c r="K321" s="126"/>
      <c r="L321" s="126"/>
      <c r="M321" s="126"/>
      <c r="N321" s="407"/>
    </row>
    <row r="322" spans="1:14" x14ac:dyDescent="0.25">
      <c r="A322" s="233" t="s">
        <v>2210</v>
      </c>
      <c r="B322" s="129" t="s">
        <v>513</v>
      </c>
      <c r="C322" s="129" t="s">
        <v>802</v>
      </c>
      <c r="D322" s="119">
        <v>1</v>
      </c>
      <c r="E322" s="119">
        <v>3</v>
      </c>
      <c r="F322" s="208">
        <v>0</v>
      </c>
      <c r="G322" s="208">
        <f t="shared" ref="G322:G324" si="171">F322*E322</f>
        <v>0</v>
      </c>
      <c r="H322" s="208">
        <f t="shared" ref="H322:H334" si="172">G322*$H$4</f>
        <v>0</v>
      </c>
      <c r="I322" s="208">
        <f t="shared" ref="I322:I324" si="173">G322+H322</f>
        <v>0</v>
      </c>
      <c r="J322" s="132"/>
      <c r="K322" s="208">
        <f t="shared" ref="K322:K324" si="174">L322+M322</f>
        <v>0</v>
      </c>
      <c r="L322" s="208">
        <v>0</v>
      </c>
      <c r="M322" s="208">
        <v>0</v>
      </c>
      <c r="N322" s="118"/>
    </row>
    <row r="323" spans="1:14" x14ac:dyDescent="0.25">
      <c r="A323" s="233" t="s">
        <v>2211</v>
      </c>
      <c r="B323" s="129" t="s">
        <v>514</v>
      </c>
      <c r="C323" s="129" t="s">
        <v>802</v>
      </c>
      <c r="D323" s="119">
        <v>1</v>
      </c>
      <c r="E323" s="119">
        <v>3</v>
      </c>
      <c r="F323" s="208">
        <v>0</v>
      </c>
      <c r="G323" s="208">
        <f t="shared" si="171"/>
        <v>0</v>
      </c>
      <c r="H323" s="208">
        <f t="shared" si="172"/>
        <v>0</v>
      </c>
      <c r="I323" s="208">
        <f t="shared" si="173"/>
        <v>0</v>
      </c>
      <c r="J323" s="132"/>
      <c r="K323" s="208">
        <f t="shared" si="174"/>
        <v>0</v>
      </c>
      <c r="L323" s="208">
        <v>0</v>
      </c>
      <c r="M323" s="208">
        <v>0</v>
      </c>
      <c r="N323" s="118"/>
    </row>
    <row r="324" spans="1:14" x14ac:dyDescent="0.25">
      <c r="A324" s="233" t="s">
        <v>2212</v>
      </c>
      <c r="B324" s="129" t="s">
        <v>515</v>
      </c>
      <c r="C324" s="129" t="s">
        <v>802</v>
      </c>
      <c r="D324" s="119">
        <v>1</v>
      </c>
      <c r="E324" s="119">
        <v>3</v>
      </c>
      <c r="F324" s="208">
        <v>0</v>
      </c>
      <c r="G324" s="208">
        <f t="shared" si="171"/>
        <v>0</v>
      </c>
      <c r="H324" s="208">
        <f t="shared" si="172"/>
        <v>0</v>
      </c>
      <c r="I324" s="208">
        <f t="shared" si="173"/>
        <v>0</v>
      </c>
      <c r="J324" s="132"/>
      <c r="K324" s="208">
        <f t="shared" si="174"/>
        <v>0</v>
      </c>
      <c r="L324" s="208">
        <v>0</v>
      </c>
      <c r="M324" s="208">
        <v>0</v>
      </c>
      <c r="N324" s="118"/>
    </row>
    <row r="325" spans="1:14" s="156" customFormat="1" ht="15.75" x14ac:dyDescent="0.25">
      <c r="A325" s="235" t="s">
        <v>2213</v>
      </c>
      <c r="B325" s="126" t="s">
        <v>517</v>
      </c>
      <c r="C325" s="127"/>
      <c r="D325" s="288" t="s">
        <v>893</v>
      </c>
      <c r="E325" s="128"/>
      <c r="F325" s="274"/>
      <c r="G325" s="128"/>
      <c r="H325" s="281"/>
      <c r="I325" s="128"/>
      <c r="J325" s="126"/>
      <c r="K325" s="126"/>
      <c r="L325" s="126"/>
      <c r="M325" s="126"/>
      <c r="N325" s="407"/>
    </row>
    <row r="326" spans="1:14" x14ac:dyDescent="0.25">
      <c r="A326" s="233" t="s">
        <v>2214</v>
      </c>
      <c r="B326" s="129" t="s">
        <v>769</v>
      </c>
      <c r="C326" s="129" t="s">
        <v>802</v>
      </c>
      <c r="D326" s="119">
        <v>1</v>
      </c>
      <c r="E326" s="119">
        <v>3</v>
      </c>
      <c r="F326" s="208">
        <v>0</v>
      </c>
      <c r="G326" s="208">
        <f t="shared" ref="G326:G327" si="175">F326*E326</f>
        <v>0</v>
      </c>
      <c r="H326" s="208">
        <f t="shared" si="172"/>
        <v>0</v>
      </c>
      <c r="I326" s="208">
        <f t="shared" ref="I326:I327" si="176">G326+H326</f>
        <v>0</v>
      </c>
      <c r="J326" s="132"/>
      <c r="K326" s="208">
        <f t="shared" ref="K326:K327" si="177">L326+M326</f>
        <v>0</v>
      </c>
      <c r="L326" s="208">
        <v>0</v>
      </c>
      <c r="M326" s="208">
        <v>0</v>
      </c>
      <c r="N326" s="118"/>
    </row>
    <row r="327" spans="1:14" x14ac:dyDescent="0.25">
      <c r="A327" s="233" t="s">
        <v>2215</v>
      </c>
      <c r="B327" s="129" t="s">
        <v>768</v>
      </c>
      <c r="C327" s="129" t="s">
        <v>802</v>
      </c>
      <c r="D327" s="119">
        <v>1</v>
      </c>
      <c r="E327" s="119">
        <v>3</v>
      </c>
      <c r="F327" s="208">
        <v>0</v>
      </c>
      <c r="G327" s="208">
        <f t="shared" si="175"/>
        <v>0</v>
      </c>
      <c r="H327" s="208">
        <f t="shared" si="172"/>
        <v>0</v>
      </c>
      <c r="I327" s="208">
        <f t="shared" si="176"/>
        <v>0</v>
      </c>
      <c r="J327" s="132"/>
      <c r="K327" s="208">
        <f t="shared" si="177"/>
        <v>0</v>
      </c>
      <c r="L327" s="208">
        <v>0</v>
      </c>
      <c r="M327" s="208">
        <v>0</v>
      </c>
      <c r="N327" s="118"/>
    </row>
    <row r="328" spans="1:14" s="156" customFormat="1" ht="15.75" x14ac:dyDescent="0.25">
      <c r="A328" s="235" t="s">
        <v>2216</v>
      </c>
      <c r="B328" s="126" t="s">
        <v>518</v>
      </c>
      <c r="C328" s="127"/>
      <c r="D328" s="288" t="s">
        <v>893</v>
      </c>
      <c r="E328" s="128"/>
      <c r="F328" s="274"/>
      <c r="G328" s="128"/>
      <c r="H328" s="281"/>
      <c r="I328" s="128"/>
      <c r="J328" s="126"/>
      <c r="K328" s="126"/>
      <c r="L328" s="126"/>
      <c r="M328" s="126"/>
      <c r="N328" s="407"/>
    </row>
    <row r="329" spans="1:14" x14ac:dyDescent="0.25">
      <c r="A329" s="233" t="s">
        <v>2217</v>
      </c>
      <c r="B329" s="129" t="s">
        <v>770</v>
      </c>
      <c r="C329" s="129" t="s">
        <v>802</v>
      </c>
      <c r="D329" s="119">
        <v>1</v>
      </c>
      <c r="E329" s="119">
        <v>3</v>
      </c>
      <c r="F329" s="208">
        <v>0</v>
      </c>
      <c r="G329" s="208">
        <f t="shared" ref="G329" si="178">F329*E329</f>
        <v>0</v>
      </c>
      <c r="H329" s="208">
        <f t="shared" si="172"/>
        <v>0</v>
      </c>
      <c r="I329" s="208">
        <f t="shared" ref="I329" si="179">G329+H329</f>
        <v>0</v>
      </c>
      <c r="J329" s="132"/>
      <c r="K329" s="208">
        <f t="shared" ref="K329" si="180">L329+M329</f>
        <v>0</v>
      </c>
      <c r="L329" s="208">
        <v>0</v>
      </c>
      <c r="M329" s="208">
        <v>0</v>
      </c>
      <c r="N329" s="118"/>
    </row>
    <row r="330" spans="1:14" s="156" customFormat="1" ht="15.75" x14ac:dyDescent="0.25">
      <c r="A330" s="235" t="s">
        <v>2218</v>
      </c>
      <c r="B330" s="126" t="s">
        <v>520</v>
      </c>
      <c r="C330" s="127"/>
      <c r="D330" s="288" t="s">
        <v>893</v>
      </c>
      <c r="E330" s="128"/>
      <c r="F330" s="274"/>
      <c r="G330" s="128"/>
      <c r="H330" s="281"/>
      <c r="I330" s="128"/>
      <c r="J330" s="126"/>
      <c r="K330" s="126"/>
      <c r="L330" s="126"/>
      <c r="M330" s="126"/>
      <c r="N330" s="407"/>
    </row>
    <row r="331" spans="1:14" x14ac:dyDescent="0.25">
      <c r="A331" s="233" t="s">
        <v>2219</v>
      </c>
      <c r="B331" s="118" t="s">
        <v>814</v>
      </c>
      <c r="C331" s="129" t="s">
        <v>813</v>
      </c>
      <c r="D331" s="119">
        <v>3</v>
      </c>
      <c r="E331" s="119">
        <v>9</v>
      </c>
      <c r="F331" s="208">
        <v>0</v>
      </c>
      <c r="G331" s="208">
        <f t="shared" ref="G331:G334" si="181">F331*E331</f>
        <v>0</v>
      </c>
      <c r="H331" s="208">
        <f t="shared" si="172"/>
        <v>0</v>
      </c>
      <c r="I331" s="208">
        <f t="shared" ref="I331:I334" si="182">G331+H331</f>
        <v>0</v>
      </c>
      <c r="J331" s="132"/>
      <c r="K331" s="208">
        <f t="shared" ref="K331:K334" si="183">L331+M331</f>
        <v>0</v>
      </c>
      <c r="L331" s="208">
        <v>0</v>
      </c>
      <c r="M331" s="208">
        <v>0</v>
      </c>
      <c r="N331" s="118"/>
    </row>
    <row r="332" spans="1:14" x14ac:dyDescent="0.25">
      <c r="A332" s="233" t="s">
        <v>2220</v>
      </c>
      <c r="B332" s="118" t="s">
        <v>904</v>
      </c>
      <c r="C332" s="129" t="s">
        <v>813</v>
      </c>
      <c r="D332" s="119">
        <v>2</v>
      </c>
      <c r="E332" s="119">
        <v>6</v>
      </c>
      <c r="F332" s="208">
        <v>0</v>
      </c>
      <c r="G332" s="208">
        <f t="shared" si="181"/>
        <v>0</v>
      </c>
      <c r="H332" s="208">
        <f t="shared" si="172"/>
        <v>0</v>
      </c>
      <c r="I332" s="208">
        <f t="shared" si="182"/>
        <v>0</v>
      </c>
      <c r="J332" s="132"/>
      <c r="K332" s="208">
        <f t="shared" si="183"/>
        <v>0</v>
      </c>
      <c r="L332" s="208">
        <v>0</v>
      </c>
      <c r="M332" s="208">
        <v>0</v>
      </c>
      <c r="N332" s="118"/>
    </row>
    <row r="333" spans="1:14" x14ac:dyDescent="0.25">
      <c r="A333" s="233" t="s">
        <v>2221</v>
      </c>
      <c r="B333" s="118" t="s">
        <v>775</v>
      </c>
      <c r="C333" s="129" t="s">
        <v>815</v>
      </c>
      <c r="D333" s="119">
        <v>2</v>
      </c>
      <c r="E333" s="119">
        <v>6</v>
      </c>
      <c r="F333" s="208">
        <v>0</v>
      </c>
      <c r="G333" s="208">
        <f t="shared" si="181"/>
        <v>0</v>
      </c>
      <c r="H333" s="208">
        <f t="shared" si="172"/>
        <v>0</v>
      </c>
      <c r="I333" s="208">
        <f t="shared" si="182"/>
        <v>0</v>
      </c>
      <c r="J333" s="132"/>
      <c r="K333" s="208">
        <f t="shared" si="183"/>
        <v>0</v>
      </c>
      <c r="L333" s="208">
        <v>0</v>
      </c>
      <c r="M333" s="208">
        <v>0</v>
      </c>
      <c r="N333" s="118"/>
    </row>
    <row r="334" spans="1:14" x14ac:dyDescent="0.25">
      <c r="A334" s="233" t="s">
        <v>2222</v>
      </c>
      <c r="B334" s="118" t="s">
        <v>774</v>
      </c>
      <c r="C334" s="129" t="s">
        <v>816</v>
      </c>
      <c r="D334" s="119">
        <v>2</v>
      </c>
      <c r="E334" s="119">
        <v>6</v>
      </c>
      <c r="F334" s="208">
        <v>0</v>
      </c>
      <c r="G334" s="208">
        <f t="shared" si="181"/>
        <v>0</v>
      </c>
      <c r="H334" s="208">
        <f t="shared" si="172"/>
        <v>0</v>
      </c>
      <c r="I334" s="208">
        <f t="shared" si="182"/>
        <v>0</v>
      </c>
      <c r="J334" s="132"/>
      <c r="K334" s="208">
        <f t="shared" si="183"/>
        <v>0</v>
      </c>
      <c r="L334" s="208">
        <v>0</v>
      </c>
      <c r="M334" s="208">
        <v>0</v>
      </c>
      <c r="N334" s="118"/>
    </row>
    <row r="335" spans="1:14" ht="15.75" thickBot="1" x14ac:dyDescent="0.3"/>
    <row r="336" spans="1:14" s="180" customFormat="1" ht="24" thickBot="1" x14ac:dyDescent="0.3">
      <c r="A336" s="138"/>
      <c r="B336" s="139" t="s">
        <v>2223</v>
      </c>
      <c r="C336" s="236"/>
      <c r="D336" s="140"/>
      <c r="E336" s="140"/>
      <c r="F336" s="276"/>
      <c r="G336" s="275"/>
      <c r="H336" s="283"/>
      <c r="I336" s="317">
        <f>SUM(I7:I334)</f>
        <v>0</v>
      </c>
      <c r="J336" s="143"/>
      <c r="K336" s="143"/>
      <c r="L336" s="143"/>
      <c r="M336" s="143"/>
      <c r="N336" s="143"/>
    </row>
    <row r="337" spans="2:14" ht="24" thickBot="1" x14ac:dyDescent="0.3">
      <c r="D337" s="143"/>
      <c r="E337" s="143"/>
      <c r="F337" s="143"/>
      <c r="G337" s="143"/>
      <c r="H337" s="143"/>
      <c r="I337" s="143"/>
      <c r="J337" s="143"/>
      <c r="K337" s="143"/>
      <c r="L337" s="143"/>
      <c r="M337" s="143"/>
      <c r="N337" s="143"/>
    </row>
    <row r="338" spans="2:14" ht="24" thickBot="1" x14ac:dyDescent="0.3">
      <c r="B338" s="141" t="s">
        <v>2224</v>
      </c>
      <c r="D338" s="139" t="s">
        <v>2233</v>
      </c>
      <c r="E338" s="145"/>
      <c r="F338" s="145"/>
      <c r="G338" s="145"/>
      <c r="H338" s="145"/>
      <c r="I338" s="145"/>
      <c r="J338" s="145"/>
      <c r="K338" s="318">
        <f>SUM(K7:K334)</f>
        <v>0</v>
      </c>
      <c r="L338" s="320">
        <f t="shared" ref="L338:M338" si="184">SUM(L7:L334)</f>
        <v>0</v>
      </c>
      <c r="M338" s="321">
        <f t="shared" si="184"/>
        <v>0</v>
      </c>
    </row>
    <row r="339" spans="2:14" x14ac:dyDescent="0.25">
      <c r="F339" s="123"/>
      <c r="G339" s="120"/>
      <c r="H339" s="120"/>
      <c r="I339" s="120"/>
      <c r="J339" s="157"/>
      <c r="K339" s="153"/>
    </row>
    <row r="340" spans="2:14" ht="23.25" x14ac:dyDescent="0.25">
      <c r="F340" s="123"/>
      <c r="G340" s="142" t="s">
        <v>2234</v>
      </c>
      <c r="H340" s="120"/>
      <c r="I340" s="120"/>
      <c r="J340" s="157"/>
      <c r="K340" s="153"/>
    </row>
  </sheetData>
  <mergeCells count="1">
    <mergeCell ref="L1:M1"/>
  </mergeCells>
  <conditionalFormatting sqref="B333:D334 A162:D177 C189:D189 B160:D161 E6:E74 E282:E311 B243:D243 B200:D200 B70:D70 B104:D106 D71:D72 A107:D109 C123:D123 C178:D178 C217:D217 E77:E224 B204:D216 A244:D246 B257:D261 B247:D255 B308:D309 E314:E334 A263:D264 B279:D279 B275:D277 B265:D273 A281:E281 A201:D203 A6:D69 A70:A76 A77:D102 A103:A106 B110:D122 A110:A123 A124:D134 B136:D138 A135:A138 A139:D158 A159:A161 A165:A178 A179:D187 A188:A189 A190:D198 A199:A200 A204:A217 A218:D241 A242:A243 A247:A262 A265:A280 A282:D307 A308:A313 A314:D331 A332:A334 E226:E280">
    <cfRule type="expression" dxfId="96" priority="72">
      <formula>IF($D6=0,TRUE)</formula>
    </cfRule>
  </conditionalFormatting>
  <conditionalFormatting sqref="B73:D74">
    <cfRule type="expression" dxfId="95" priority="65">
      <formula>IF($D73=0,TRUE)</formula>
    </cfRule>
  </conditionalFormatting>
  <conditionalFormatting sqref="C71:C72">
    <cfRule type="expression" dxfId="94" priority="64">
      <formula>IF($D71=0,TRUE)</formula>
    </cfRule>
  </conditionalFormatting>
  <conditionalFormatting sqref="B71:B72">
    <cfRule type="expression" dxfId="93" priority="63">
      <formula>IF($D71=0,TRUE)</formula>
    </cfRule>
  </conditionalFormatting>
  <conditionalFormatting sqref="B103:D103">
    <cfRule type="expression" dxfId="92" priority="62">
      <formula>IF($D103=0,TRUE)</formula>
    </cfRule>
  </conditionalFormatting>
  <conditionalFormatting sqref="B135:D135">
    <cfRule type="expression" dxfId="91" priority="61">
      <formula>IF($D135=0,TRUE)</formula>
    </cfRule>
  </conditionalFormatting>
  <conditionalFormatting sqref="B159:D159">
    <cfRule type="expression" dxfId="90" priority="58">
      <formula>IF($D159=0,TRUE)</formula>
    </cfRule>
  </conditionalFormatting>
  <conditionalFormatting sqref="B188:D188">
    <cfRule type="expression" dxfId="89" priority="55">
      <formula>IF($D188=0,TRUE)</formula>
    </cfRule>
  </conditionalFormatting>
  <conditionalFormatting sqref="B199:D199">
    <cfRule type="expression" dxfId="88" priority="52">
      <formula>IF($D199=0,TRUE)</formula>
    </cfRule>
  </conditionalFormatting>
  <conditionalFormatting sqref="B242:D242">
    <cfRule type="expression" dxfId="87" priority="48">
      <formula>IF($D242=0,TRUE)</formula>
    </cfRule>
  </conditionalFormatting>
  <conditionalFormatting sqref="C262:D262">
    <cfRule type="expression" dxfId="86" priority="47">
      <formula>IF($D262=0,TRUE)</formula>
    </cfRule>
  </conditionalFormatting>
  <conditionalFormatting sqref="B310:D311">
    <cfRule type="expression" dxfId="85" priority="46">
      <formula>IF($D310=0,TRUE)</formula>
    </cfRule>
  </conditionalFormatting>
  <conditionalFormatting sqref="B332:D332">
    <cfRule type="expression" dxfId="84" priority="43">
      <formula>IF($D332=0,TRUE)</formula>
    </cfRule>
  </conditionalFormatting>
  <conditionalFormatting sqref="B123">
    <cfRule type="expression" dxfId="83" priority="41">
      <formula>IF($D123=0,TRUE)</formula>
    </cfRule>
  </conditionalFormatting>
  <conditionalFormatting sqref="B178">
    <cfRule type="expression" dxfId="82" priority="40">
      <formula>IF($D178=0,TRUE)</formula>
    </cfRule>
  </conditionalFormatting>
  <conditionalFormatting sqref="B217">
    <cfRule type="expression" dxfId="81" priority="39">
      <formula>IF($D217=0,TRUE)</formula>
    </cfRule>
  </conditionalFormatting>
  <conditionalFormatting sqref="B262">
    <cfRule type="expression" dxfId="80" priority="38">
      <formula>IF($D262=0,TRUE)</formula>
    </cfRule>
  </conditionalFormatting>
  <conditionalFormatting sqref="B256:D256">
    <cfRule type="expression" dxfId="79" priority="29">
      <formula>IF($D256=0,TRUE)</formula>
    </cfRule>
  </conditionalFormatting>
  <conditionalFormatting sqref="B278:D278">
    <cfRule type="expression" dxfId="78" priority="28">
      <formula>IF($D278=0,TRUE)</formula>
    </cfRule>
  </conditionalFormatting>
  <conditionalFormatting sqref="C280:D280">
    <cfRule type="expression" dxfId="77" priority="27">
      <formula>IF($D280=0,TRUE)</formula>
    </cfRule>
  </conditionalFormatting>
  <conditionalFormatting sqref="B280">
    <cfRule type="expression" dxfId="76" priority="26">
      <formula>IF($D280=0,TRUE)</formula>
    </cfRule>
  </conditionalFormatting>
  <conditionalFormatting sqref="B274:D274">
    <cfRule type="expression" dxfId="75" priority="25">
      <formula>IF($D274=0,TRUE)</formula>
    </cfRule>
  </conditionalFormatting>
  <conditionalFormatting sqref="E225">
    <cfRule type="expression" dxfId="74" priority="16">
      <formula>IF($D225=0,TRUE)</formula>
    </cfRule>
  </conditionalFormatting>
  <conditionalFormatting sqref="B75:D76">
    <cfRule type="expression" dxfId="73" priority="11">
      <formula>IF($D75=0,TRUE)</formula>
    </cfRule>
  </conditionalFormatting>
  <conditionalFormatting sqref="E75:E76">
    <cfRule type="expression" dxfId="72" priority="10">
      <formula>IF($D75=0,TRUE)</formula>
    </cfRule>
  </conditionalFormatting>
  <conditionalFormatting sqref="B189">
    <cfRule type="expression" dxfId="71" priority="73">
      <formula>IF($D189=0,TRUE)</formula>
    </cfRule>
  </conditionalFormatting>
  <conditionalFormatting sqref="B312:D313">
    <cfRule type="expression" dxfId="70" priority="3">
      <formula>IF($D312=0,TRUE)</formula>
    </cfRule>
  </conditionalFormatting>
  <conditionalFormatting sqref="E312:E313">
    <cfRule type="expression" dxfId="69" priority="2">
      <formula>IF($D312=0,TRUE)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1C8154B-D0CC-41B6-893E-B18682EE4E12}">
            <xm:f>IF('CLIN 10 - Cyber (Spare) Node'!$D4=0,TRUE)</xm:f>
            <x14:dxf>
              <font>
                <b val="0"/>
                <i val="0"/>
                <color theme="0" tint="-0.24994659260841701"/>
              </font>
            </x14:dxf>
          </x14:cfRule>
          <xm:sqref>G4 J4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ct:contentTypeSchema ct:_="" ma:_="" ma:contentTypeName="Project Site Document" ma:contentTypeID="0x010100510520F955434F4B8AE5DC6C1152D96B" ma:contentTypeVersion="" ma:contentTypeDescription="" ma:contentTypeScope="" ma:versionID="58ae5333ca200d5b082fe74954349b63" xmlns:ct="http://schemas.microsoft.com/office/2006/metadata/contentType" xmlns:ma="http://schemas.microsoft.com/office/2006/metadata/properties/metaAttributes">
<xsd:schema targetNamespace="http://schemas.microsoft.com/office/2006/metadata/properties" ma:root="true" ma:fieldsID="bea6626ab3e90259e14cc64784683227" ns2:_="" xmlns:xsd="http://www.w3.org/2001/XMLSchema" xmlns:xs="http://www.w3.org/2001/XMLSchema" xmlns:p="http://schemas.microsoft.com/office/2006/metadata/properties" xmlns:ns2="$ListId:02 Initiation;">
<xsd:import namespace="$ListId:02 Initiation;"/>
<xsd:element name="properties">
<xsd:complexType>
<xsd:sequence>
<xsd:element name="documentManagement">
<xsd:complexType>
<xsd:all>
<xsd:element ref="ns2:Owner" minOccurs="0"/>
<xsd:element ref="ns2:Status" minOccurs="0"/>
<xsd:element ref="ns2:Links" minOccurs="0"/>
</xsd:all>
</xsd:complexType>
</xsd:element>
</xsd:sequence>
</xsd:complexType>
</xsd:element>
</xsd:schema>
<xsd:schema targetNamespace="$ListId:02 Initiation;"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Owner" ma:index="8" nillable="true" ma:displayName="Owner" ma:list="UserInfo"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9" nillable="true" ma:displayName="Status" ma:default="Draft" ma:internalName="Status">
<xsd:simpleType>
<xsd:restriction base="dms:Choice">
<xsd:enumeration value="Draft"/>
<xsd:enumeration value="Ready For Review"/>
<xsd:enumeration value="Final"/>
</xsd:restriction>
</xsd:simpleType>
</xsd:element>
<xsd:element name="Links" ma:index="10" nillable="true" ma:displayName="Links" ma:internalName="Links">
<xsd:simpleType>
<xsd:restriction base="dms:Unknow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2.xml><?xml version="1.0" encoding="utf-8"?><p:properties xmlns:p="http://schemas.microsoft.com/office/2006/metadata/properties" xmlns:xsi="http://www.w3.org/2001/XMLSchema-instance" xmlns:pc="http://schemas.microsoft.com/office/infopath/2007/PartnerControls"><documentManagement><Status xmlns="$ListId:02 Initiation;">Final</Status><Owner xmlns="$ListId:02 Initiation;"><UserInfo><DisplayName>Pieter.Jansen@nr.ncia.nato.int</DisplayName><AccountId>8667</AccountId><AccountType/></UserInfo></Owner><Links xmlns="$ListId:02 Initiation;">&lt;?xml version="1.0" encoding="UTF-8"?&gt;&lt;Result&gt;&lt;NewXML&gt;&lt;PWSLinkDataSet xmlns="http://schemas.microsoft.com/office/project/server/webservices/PWSLinkDataSet/" /&gt;&lt;/NewXML&gt;&lt;ProjectUID&gt;a1baa0a3-af6a-44d0-a0d4-48802fba6c84&lt;/ProjectUID&gt;&lt;OldXML&gt;&lt;PWSLinkDataSet xmlns="http://schemas.microsoft.com/office/project/server/webservices/PWSLinkDataSet/" /&gt;&lt;/OldXML&gt;&lt;ItemType&gt;3&lt;/ItemType&gt;&lt;PSURL&gt;https://epm.nr.ncia/ps&lt;/PSURL&gt;&lt;/Result&gt;</Links></documentManagement></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2B9FAF-8822-4414-9B79-79BEAE53B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02 Initiation;"/>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8E66EE-608E-433E-AFE2-B75CE56A2AC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ListId:02 Initiation;"/>
    <ds:schemaRef ds:uri="http://www.w3.org/XML/1998/namespace"/>
  </ds:schemaRefs>
</ds:datastoreItem>
</file>

<file path=customXml/itemProps3.xml><?xml version="1.0" encoding="utf-8"?>
<ds:datastoreItem xmlns:ds="http://schemas.openxmlformats.org/officeDocument/2006/customXml" ds:itemID="{790FFFF1-5AA2-4F11-A65D-2BB07B79C8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16</vt:i4>
      </vt:variant>
      <vt:variant>
        <vt:lpstr>Περιοχές με ονόματα</vt:lpstr>
      </vt:variant>
      <vt:variant>
        <vt:i4>32</vt:i4>
      </vt:variant>
    </vt:vector>
  </HeadingPairs>
  <TitlesOfParts>
    <vt:vector size="48" baseType="lpstr">
      <vt:lpstr>Instructions</vt:lpstr>
      <vt:lpstr>Automated Checks</vt:lpstr>
      <vt:lpstr>Offer Summary</vt:lpstr>
      <vt:lpstr>CLIN Summary</vt:lpstr>
      <vt:lpstr># Batch Composition</vt:lpstr>
      <vt:lpstr>CLIN 10 - Cyber (Spare) Node</vt:lpstr>
      <vt:lpstr>CLIN 2.2.1 - Batch #1</vt:lpstr>
      <vt:lpstr>CLIN 7.3 - Batch #2</vt:lpstr>
      <vt:lpstr>CLIN 11.3 - Batch #3</vt:lpstr>
      <vt:lpstr>Labour</vt:lpstr>
      <vt:lpstr>Other Material</vt:lpstr>
      <vt:lpstr>Travel</vt:lpstr>
      <vt:lpstr>ODC</vt:lpstr>
      <vt:lpstr>Rates</vt:lpstr>
      <vt:lpstr>CLIN Detail list</vt:lpstr>
      <vt:lpstr>Settings</vt:lpstr>
      <vt:lpstr>Clin_List</vt:lpstr>
      <vt:lpstr>'Automated Checks'!Print_Area</vt:lpstr>
      <vt:lpstr>'CLIN Summary'!Print_Area</vt:lpstr>
      <vt:lpstr>Instructions!Print_Area</vt:lpstr>
      <vt:lpstr>Labour!Print_Area</vt:lpstr>
      <vt:lpstr>ODC!Print_Area</vt:lpstr>
      <vt:lpstr>'Offer Summary'!Print_Area</vt:lpstr>
      <vt:lpstr>'Other Material'!Print_Area</vt:lpstr>
      <vt:lpstr>Rates!Print_Area</vt:lpstr>
      <vt:lpstr>Travel!Print_Area</vt:lpstr>
      <vt:lpstr>'CLIN Summary'!Print_Titles</vt:lpstr>
      <vt:lpstr>rngCurrencies</vt:lpstr>
      <vt:lpstr>'CLIN Summary'!Tot_CS_Base</vt:lpstr>
      <vt:lpstr>'CLIN Summary'!Tot_CS_OptEval</vt:lpstr>
      <vt:lpstr>'CLIN 10 - Cyber (Spare) Node'!Tot_Labour</vt:lpstr>
      <vt:lpstr>'CLIN 11.3 - Batch #3'!Tot_Labour</vt:lpstr>
      <vt:lpstr>'CLIN 7.3 - Batch #2'!Tot_Labour</vt:lpstr>
      <vt:lpstr>Tot_Labour</vt:lpstr>
      <vt:lpstr>'CLIN 10 - Cyber (Spare) Node'!Tot_Material</vt:lpstr>
      <vt:lpstr>'CLIN 11.3 - Batch #3'!Tot_Material</vt:lpstr>
      <vt:lpstr>'CLIN 7.3 - Batch #2'!Tot_Material</vt:lpstr>
      <vt:lpstr>Tot_Material</vt:lpstr>
      <vt:lpstr>'CLIN 10 - Cyber (Spare) Node'!Tot_ODC</vt:lpstr>
      <vt:lpstr>'CLIN 11.3 - Batch #3'!Tot_ODC</vt:lpstr>
      <vt:lpstr>'CLIN 7.3 - Batch #2'!Tot_ODC</vt:lpstr>
      <vt:lpstr>Tot_ODC</vt:lpstr>
      <vt:lpstr>Tot_OS_Base</vt:lpstr>
      <vt:lpstr>Tot_OS_OptEval</vt:lpstr>
      <vt:lpstr>'CLIN 10 - Cyber (Spare) Node'!Tot_Travel</vt:lpstr>
      <vt:lpstr>'CLIN 11.3 - Batch #3'!Tot_Travel</vt:lpstr>
      <vt:lpstr>'CLIN 7.3 - Batch #2'!Tot_Travel</vt:lpstr>
      <vt:lpstr>Tot_Travel</vt:lpstr>
    </vt:vector>
  </TitlesOfParts>
  <Company>NCIA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Sarah</dc:creator>
  <cp:lastModifiedBy>Windows User</cp:lastModifiedBy>
  <cp:revision/>
  <dcterms:created xsi:type="dcterms:W3CDTF">2017-07-10T07:03:59Z</dcterms:created>
  <dcterms:modified xsi:type="dcterms:W3CDTF">2021-06-29T07:57:07Z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0x010100510520F955434F4B8AE5DC6C1152D96B</vt:lpwstr>
  </property>
</Properties>
</file>