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38400" windowHeight="13020" activeTab="3"/>
  </bookViews>
  <sheets>
    <sheet name="Instructions" sheetId="30" r:id="rId1"/>
    <sheet name="Automated Checks" sheetId="33" state="hidden" r:id="rId2"/>
    <sheet name="Offer Summary" sheetId="23" r:id="rId3"/>
    <sheet name="CLIN Summary" sheetId="10" r:id="rId4"/>
    <sheet name="Labour" sheetId="26" r:id="rId5"/>
    <sheet name="Material" sheetId="14" r:id="rId6"/>
    <sheet name="Travel" sheetId="15" r:id="rId7"/>
    <sheet name="ODC" sheetId="16" r:id="rId8"/>
    <sheet name="Rates" sheetId="8" r:id="rId9"/>
    <sheet name="CLIN Detail list" sheetId="24" state="hidden" r:id="rId10"/>
    <sheet name="Settings" sheetId="27" state="hidden" r:id="rId11"/>
  </sheets>
  <definedNames>
    <definedName name="_xlnm._FilterDatabase" localSheetId="3" hidden="1">'CLIN Summary'!$I$1:$I$107</definedName>
    <definedName name="_xlcn.WorksheetConnection_Revisedbiddingsheets.xlsxCLIN1_Labour1" hidden="1">CLIN1_Labour</definedName>
    <definedName name="_xlcn.WorksheetConnection_Revisedbiddingsheets.xlsxCLIN2_Labour1" hidden="1">CLIN2_Labour</definedName>
    <definedName name="_xlcn.WorksheetConnection_Revisedbiddingsheets.xlsxCLIN2_Material1" hidden="1">CLIN2_Material</definedName>
    <definedName name="Clin_List">'CLIN Detail list'!$A$8:$A$71</definedName>
    <definedName name="_xlnm.Print_Area" localSheetId="1">'Automated Checks'!$B$2:$D$18</definedName>
    <definedName name="_xlnm.Print_Area" localSheetId="3">'CLIN Summary'!$B$1:$L$107</definedName>
    <definedName name="_xlnm.Print_Area" localSheetId="0">Instructions!$B$1:$C$9</definedName>
    <definedName name="_xlnm.Print_Area" localSheetId="4">CLIN2_Labour102[#All]</definedName>
    <definedName name="_xlnm.Print_Area" localSheetId="5">CLIN1_Material11[#All]</definedName>
    <definedName name="_xlnm.Print_Area" localSheetId="7">Table12[#All]</definedName>
    <definedName name="_xlnm.Print_Area" localSheetId="2">'Offer Summary'!$B$3:$D$20</definedName>
    <definedName name="_xlnm.Print_Area" localSheetId="8">Rates!$B$2:$D$9</definedName>
    <definedName name="_xlnm.Print_Area" localSheetId="6">Table3812[#All]</definedName>
    <definedName name="rngCurrencies">Settings!$A$2:$A$20</definedName>
    <definedName name="Tot_CS_Base">'CLIN Summary'!#REF!</definedName>
    <definedName name="Tot_CS_OptEval">'CLIN Summary'!$J$30</definedName>
    <definedName name="Tot_CS_OptNonEval">'CLIN Summary'!$J$107</definedName>
    <definedName name="Tot_Labour">CLIN2_Labour102[[#Totals],[Fully burdened cost]]</definedName>
    <definedName name="Tot_Material">CLIN1_Material11[[#Totals],[Fully burdened cost]]</definedName>
    <definedName name="Tot_ODC">Table12[[#Totals],[Total Cost]]</definedName>
    <definedName name="Tot_OS_Base">'Offer Summary'!$D$12</definedName>
    <definedName name="Tot_OS_OptEval">'Offer Summary'!$D$20</definedName>
    <definedName name="Tot_OS_OptNonEval">'Offer Summary'!#REF!</definedName>
    <definedName name="Tot_Travel">Table3812[[#Totals],[Total Cost]]</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D7" i="23" l="1"/>
  <c r="D6" i="23"/>
  <c r="D9" i="23"/>
  <c r="Y58" i="26" a="1"/>
  <c r="Y58" i="26" s="1"/>
  <c r="Y59" i="26" a="1"/>
  <c r="Y59" i="26" s="1"/>
  <c r="Y60" i="26" a="1"/>
  <c r="Y60" i="26" s="1"/>
  <c r="Y61" i="26" a="1"/>
  <c r="Y61" i="26" s="1"/>
  <c r="Y62" i="26" a="1"/>
  <c r="Y62" i="26" s="1"/>
  <c r="Y63" i="26" a="1"/>
  <c r="Y63" i="26" s="1"/>
  <c r="J105" i="10"/>
  <c r="J98" i="10"/>
  <c r="J81" i="10"/>
  <c r="J75" i="10"/>
  <c r="J58" i="10"/>
  <c r="J51" i="10"/>
  <c r="J30" i="10"/>
  <c r="J28" i="10"/>
  <c r="J21" i="10"/>
  <c r="AA61" i="26" l="1"/>
  <c r="AB61" i="26" s="1"/>
  <c r="AA60" i="26"/>
  <c r="AB60" i="26" s="1"/>
  <c r="AA63" i="26"/>
  <c r="AB63" i="26" s="1"/>
  <c r="AA59" i="26"/>
  <c r="AB59" i="26"/>
  <c r="AA62" i="26"/>
  <c r="AB62" i="26" s="1"/>
  <c r="AA58" i="26"/>
  <c r="AB58" i="26" s="1"/>
  <c r="C18" i="23" l="1"/>
  <c r="C17" i="23"/>
  <c r="C16" i="23"/>
  <c r="C15" i="23"/>
  <c r="C14" i="23"/>
  <c r="C13" i="23"/>
  <c r="C10" i="23"/>
  <c r="C9" i="23"/>
  <c r="D17" i="23"/>
  <c r="D15" i="23"/>
  <c r="D13" i="23"/>
  <c r="D16" i="23" l="1"/>
  <c r="D14" i="23"/>
  <c r="J63" i="16" l="1"/>
  <c r="J62" i="16"/>
  <c r="J61" i="16"/>
  <c r="K61" i="16" s="1"/>
  <c r="K60" i="16"/>
  <c r="J60" i="16"/>
  <c r="J59" i="16"/>
  <c r="K59" i="16" s="1"/>
  <c r="J58" i="16"/>
  <c r="K58" i="16" s="1"/>
  <c r="J57" i="16"/>
  <c r="K57" i="16" s="1"/>
  <c r="J56" i="16"/>
  <c r="J55" i="16"/>
  <c r="J54" i="16"/>
  <c r="J53" i="16"/>
  <c r="J52" i="16"/>
  <c r="J51" i="16"/>
  <c r="K51" i="16" s="1"/>
  <c r="J50" i="16"/>
  <c r="J49" i="16"/>
  <c r="K49" i="16"/>
  <c r="J48" i="16"/>
  <c r="K48" i="16" s="1"/>
  <c r="J47" i="16"/>
  <c r="J46" i="16"/>
  <c r="K46" i="16" s="1"/>
  <c r="L46" i="16" s="1"/>
  <c r="E53" i="24" s="1"/>
  <c r="J45" i="16"/>
  <c r="J44" i="16"/>
  <c r="K44" i="16" s="1"/>
  <c r="J43" i="16"/>
  <c r="K43" i="16" s="1"/>
  <c r="L43" i="16" s="1"/>
  <c r="J42" i="16"/>
  <c r="J41" i="16"/>
  <c r="K41" i="16"/>
  <c r="J40" i="16"/>
  <c r="K40" i="16" s="1"/>
  <c r="J39" i="16"/>
  <c r="K39" i="16" s="1"/>
  <c r="J38" i="16"/>
  <c r="K38" i="16" s="1"/>
  <c r="L38" i="16" s="1"/>
  <c r="E48" i="24" s="1"/>
  <c r="J37" i="16"/>
  <c r="J36" i="16"/>
  <c r="K36" i="16" s="1"/>
  <c r="J35" i="16"/>
  <c r="K35" i="16" s="1"/>
  <c r="J34" i="16"/>
  <c r="K34" i="16" s="1"/>
  <c r="L34" i="16" s="1"/>
  <c r="E44" i="24" s="1"/>
  <c r="J33" i="16"/>
  <c r="K33" i="16" s="1"/>
  <c r="J32" i="16"/>
  <c r="K32" i="16" s="1"/>
  <c r="J31" i="16"/>
  <c r="K31" i="16" s="1"/>
  <c r="J30" i="16"/>
  <c r="J29" i="16"/>
  <c r="K29" i="16" s="1"/>
  <c r="J28" i="16"/>
  <c r="K28" i="16" s="1"/>
  <c r="J27" i="16"/>
  <c r="K27" i="16" s="1"/>
  <c r="J26" i="16"/>
  <c r="K26" i="16" s="1"/>
  <c r="J25" i="16"/>
  <c r="K25" i="16" s="1"/>
  <c r="J24" i="16"/>
  <c r="K24" i="16" s="1"/>
  <c r="J23" i="16"/>
  <c r="K23" i="16" s="1"/>
  <c r="J22" i="16"/>
  <c r="J21" i="16"/>
  <c r="J20" i="16"/>
  <c r="K20" i="16" s="1"/>
  <c r="J19" i="16"/>
  <c r="K19" i="16" s="1"/>
  <c r="J18" i="16"/>
  <c r="K18" i="16" s="1"/>
  <c r="L18" i="16" s="1"/>
  <c r="E19" i="24" s="1"/>
  <c r="J17" i="16"/>
  <c r="J16" i="16"/>
  <c r="K16" i="16" s="1"/>
  <c r="J15" i="16"/>
  <c r="J14" i="16"/>
  <c r="K14" i="16" s="1"/>
  <c r="J13" i="16"/>
  <c r="J12" i="16"/>
  <c r="K12" i="16" s="1"/>
  <c r="J11" i="16"/>
  <c r="K11" i="16" s="1"/>
  <c r="J10" i="16"/>
  <c r="L10" i="16" s="1"/>
  <c r="J9" i="16"/>
  <c r="J8" i="16"/>
  <c r="K8" i="16" s="1"/>
  <c r="J7" i="16"/>
  <c r="K7" i="16" s="1"/>
  <c r="J6" i="16"/>
  <c r="J5" i="16"/>
  <c r="J4" i="16"/>
  <c r="K4" i="16" s="1"/>
  <c r="L4" i="16" s="1"/>
  <c r="L63" i="15"/>
  <c r="L48" i="15"/>
  <c r="L31" i="15"/>
  <c r="L23" i="15"/>
  <c r="L16" i="15"/>
  <c r="K63" i="15"/>
  <c r="M63" i="15" s="1"/>
  <c r="K62" i="15"/>
  <c r="L62" i="15" s="1"/>
  <c r="K61" i="15"/>
  <c r="L61" i="15" s="1"/>
  <c r="K60" i="15"/>
  <c r="L60" i="15" s="1"/>
  <c r="K59" i="15"/>
  <c r="L59" i="15" s="1"/>
  <c r="M59" i="15" s="1"/>
  <c r="K58" i="15"/>
  <c r="L58" i="15" s="1"/>
  <c r="K57" i="15"/>
  <c r="K56" i="15"/>
  <c r="L56" i="15" s="1"/>
  <c r="K55" i="15"/>
  <c r="L55" i="15" s="1"/>
  <c r="K54" i="15"/>
  <c r="L54" i="15" s="1"/>
  <c r="K53" i="15"/>
  <c r="L53" i="15" s="1"/>
  <c r="K52" i="15"/>
  <c r="L52" i="15" s="1"/>
  <c r="M52" i="15" s="1"/>
  <c r="K51" i="15"/>
  <c r="K50" i="15"/>
  <c r="L50" i="15" s="1"/>
  <c r="M50" i="15" s="1"/>
  <c r="K49" i="15"/>
  <c r="L49" i="15" s="1"/>
  <c r="K48" i="15"/>
  <c r="K47" i="15"/>
  <c r="L47" i="15" s="1"/>
  <c r="K46" i="15"/>
  <c r="L46" i="15" s="1"/>
  <c r="M46" i="15" s="1"/>
  <c r="D53" i="24" s="1"/>
  <c r="K45" i="15"/>
  <c r="L45" i="15" s="1"/>
  <c r="K44" i="15"/>
  <c r="K43" i="15"/>
  <c r="L43" i="15" s="1"/>
  <c r="K42" i="15"/>
  <c r="L42" i="15" s="1"/>
  <c r="M42" i="15" s="1"/>
  <c r="K41" i="15"/>
  <c r="L41" i="15" s="1"/>
  <c r="K40" i="15"/>
  <c r="K39" i="15"/>
  <c r="L39" i="15" s="1"/>
  <c r="K38" i="15"/>
  <c r="L38" i="15" s="1"/>
  <c r="M38" i="15" s="1"/>
  <c r="D48" i="24" s="1"/>
  <c r="K37" i="15"/>
  <c r="L37" i="15" s="1"/>
  <c r="K36" i="15"/>
  <c r="L36" i="15" s="1"/>
  <c r="K35" i="15"/>
  <c r="L35" i="15" s="1"/>
  <c r="K34" i="15"/>
  <c r="L34" i="15" s="1"/>
  <c r="K33" i="15"/>
  <c r="K32" i="15"/>
  <c r="L32" i="15" s="1"/>
  <c r="K31" i="15"/>
  <c r="K30" i="15"/>
  <c r="L30" i="15" s="1"/>
  <c r="K29" i="15"/>
  <c r="L29" i="15" s="1"/>
  <c r="K28" i="15"/>
  <c r="L28" i="15" s="1"/>
  <c r="K27" i="15"/>
  <c r="K26" i="15"/>
  <c r="L26" i="15" s="1"/>
  <c r="K25" i="15"/>
  <c r="L25" i="15" s="1"/>
  <c r="K24" i="15"/>
  <c r="L24" i="15" s="1"/>
  <c r="K23" i="15"/>
  <c r="K22" i="15"/>
  <c r="L22" i="15" s="1"/>
  <c r="K21" i="15"/>
  <c r="L21" i="15" s="1"/>
  <c r="K20" i="15"/>
  <c r="L20" i="15" s="1"/>
  <c r="M20" i="15" s="1"/>
  <c r="K19" i="15"/>
  <c r="L19" i="15" s="1"/>
  <c r="M19" i="15" s="1"/>
  <c r="K18" i="15"/>
  <c r="L18" i="15" s="1"/>
  <c r="K17" i="15"/>
  <c r="L17" i="15" s="1"/>
  <c r="K16" i="15"/>
  <c r="M16" i="15" s="1"/>
  <c r="D17" i="24" s="1"/>
  <c r="K15" i="15"/>
  <c r="L15" i="15" s="1"/>
  <c r="K14" i="15"/>
  <c r="K13" i="15"/>
  <c r="L13" i="15" s="1"/>
  <c r="K12" i="15"/>
  <c r="L12" i="15" s="1"/>
  <c r="K11" i="15"/>
  <c r="L11" i="15" s="1"/>
  <c r="K10" i="15"/>
  <c r="K9" i="15"/>
  <c r="L9" i="15" s="1"/>
  <c r="K8" i="15"/>
  <c r="L8" i="15" s="1"/>
  <c r="K7" i="15"/>
  <c r="L7" i="15" s="1"/>
  <c r="K6" i="15"/>
  <c r="K4" i="15"/>
  <c r="L4" i="15" s="1"/>
  <c r="K5" i="15"/>
  <c r="L5" i="15" s="1"/>
  <c r="K6" i="16"/>
  <c r="L6" i="16" s="1"/>
  <c r="E10" i="24" s="1"/>
  <c r="K22" i="16"/>
  <c r="L22" i="16"/>
  <c r="E29" i="24" s="1"/>
  <c r="K63" i="16"/>
  <c r="K10" i="16"/>
  <c r="K47" i="16"/>
  <c r="K15" i="16"/>
  <c r="K30" i="16"/>
  <c r="L30" i="16"/>
  <c r="K42" i="16"/>
  <c r="L42" i="16"/>
  <c r="K50" i="16"/>
  <c r="L50" i="16" s="1"/>
  <c r="E63" i="24" s="1"/>
  <c r="K54" i="16"/>
  <c r="L54" i="16" s="1"/>
  <c r="E67" i="24" s="1"/>
  <c r="K62" i="16"/>
  <c r="L62" i="16"/>
  <c r="E70" i="24"/>
  <c r="E68" i="24"/>
  <c r="D70" i="24"/>
  <c r="D68" i="24"/>
  <c r="D63" i="24"/>
  <c r="Z63" i="14" a="1"/>
  <c r="Z63" i="14" s="1"/>
  <c r="AA63" i="14" s="1"/>
  <c r="AB63" i="14" s="1"/>
  <c r="Z62" i="14" a="1"/>
  <c r="Z62" i="14"/>
  <c r="Z61" i="14" a="1"/>
  <c r="Z61" i="14" s="1"/>
  <c r="Z60" i="14" a="1"/>
  <c r="Z60" i="14" s="1"/>
  <c r="AA60" i="14" s="1"/>
  <c r="Z59" i="14" a="1"/>
  <c r="Z59" i="14" s="1"/>
  <c r="E69" i="24"/>
  <c r="D69" i="24"/>
  <c r="D65" i="24"/>
  <c r="C69" i="24"/>
  <c r="C68" i="24"/>
  <c r="AA62" i="14"/>
  <c r="AB62" i="14" s="1"/>
  <c r="C70" i="24"/>
  <c r="B68" i="24"/>
  <c r="B69" i="24"/>
  <c r="B70" i="24"/>
  <c r="Z58" i="14" a="1"/>
  <c r="Z58" i="14" s="1"/>
  <c r="Z57" i="14" a="1"/>
  <c r="Z57" i="14" s="1"/>
  <c r="AA57" i="14" s="1"/>
  <c r="AB57" i="14" s="1"/>
  <c r="Z56" i="14" a="1"/>
  <c r="Z56" i="14"/>
  <c r="AA56" i="14" s="1"/>
  <c r="AB56" i="14" s="1"/>
  <c r="Z55" i="14" a="1"/>
  <c r="Z55" i="14" s="1"/>
  <c r="AA55" i="14" s="1"/>
  <c r="Z54" i="14" a="1"/>
  <c r="Z54" i="14" s="1"/>
  <c r="Z53" i="14" a="1"/>
  <c r="Z53" i="14" s="1"/>
  <c r="Z52" i="14" a="1"/>
  <c r="Z52" i="14" s="1"/>
  <c r="AA52" i="14" s="1"/>
  <c r="Z51" i="14" a="1"/>
  <c r="Z51" i="14" s="1"/>
  <c r="AA51" i="14" s="1"/>
  <c r="Z50" i="14" a="1"/>
  <c r="Z50" i="14" s="1"/>
  <c r="Z49" i="14" a="1"/>
  <c r="Z49" i="14" s="1"/>
  <c r="AA49" i="14" s="1"/>
  <c r="AB49" i="14" s="1"/>
  <c r="C62" i="24" s="1"/>
  <c r="Z48" i="14" a="1"/>
  <c r="Z48" i="14" s="1"/>
  <c r="Z47" i="14" a="1"/>
  <c r="Z47" i="14" s="1"/>
  <c r="Z46" i="14" a="1"/>
  <c r="Z46" i="14" s="1"/>
  <c r="AA46" i="14" s="1"/>
  <c r="AB46" i="14" s="1"/>
  <c r="C53" i="24" s="1"/>
  <c r="Z45" i="14" a="1"/>
  <c r="Z45" i="14" s="1"/>
  <c r="AA45" i="14" s="1"/>
  <c r="Z44" i="14" a="1"/>
  <c r="Z44" i="14" s="1"/>
  <c r="Z43" i="14" a="1"/>
  <c r="Z43" i="14" s="1"/>
  <c r="AA43" i="14" s="1"/>
  <c r="AB43" i="14" s="1"/>
  <c r="Z42" i="14" a="1"/>
  <c r="Z42" i="14" s="1"/>
  <c r="AA42" i="14" s="1"/>
  <c r="AB42" i="14" s="1"/>
  <c r="Z41" i="14" a="1"/>
  <c r="Z41" i="14"/>
  <c r="AA41" i="14" s="1"/>
  <c r="Z40" i="14" a="1"/>
  <c r="Z40" i="14" s="1"/>
  <c r="Z39" i="14" a="1"/>
  <c r="Z39" i="14" s="1"/>
  <c r="AA39" i="14" s="1"/>
  <c r="AB39" i="14" s="1"/>
  <c r="Z38" i="14" a="1"/>
  <c r="Z38" i="14"/>
  <c r="Z37" i="14" a="1"/>
  <c r="Z37" i="14" s="1"/>
  <c r="AA37" i="14" s="1"/>
  <c r="AB37" i="14" s="1"/>
  <c r="C47" i="24" s="1"/>
  <c r="Z36" i="14" a="1"/>
  <c r="Z36" i="14"/>
  <c r="AA36" i="14" s="1"/>
  <c r="Z35" i="14" a="1"/>
  <c r="Z35" i="14" s="1"/>
  <c r="Z34" i="14" a="1"/>
  <c r="Z34" i="14"/>
  <c r="AA34" i="14" s="1"/>
  <c r="AB34" i="14" s="1"/>
  <c r="Z33" i="14" a="1"/>
  <c r="Z33" i="14" s="1"/>
  <c r="AA33" i="14" s="1"/>
  <c r="Z32" i="14" a="1"/>
  <c r="Z32" i="14" s="1"/>
  <c r="Z31" i="14" a="1"/>
  <c r="Z31" i="14"/>
  <c r="Z30" i="14" a="1"/>
  <c r="Z30" i="14" s="1"/>
  <c r="AA30" i="14" s="1"/>
  <c r="Z29" i="14" a="1"/>
  <c r="Z29" i="14"/>
  <c r="AA29" i="14" s="1"/>
  <c r="Z28" i="14" a="1"/>
  <c r="Z28" i="14" s="1"/>
  <c r="AA28" i="14" s="1"/>
  <c r="Z27" i="14" a="1"/>
  <c r="Z27" i="14" s="1"/>
  <c r="AA27" i="14" s="1"/>
  <c r="AB27" i="14" s="1"/>
  <c r="Z26" i="14" a="1"/>
  <c r="Z26" i="14"/>
  <c r="AA26" i="14" s="1"/>
  <c r="AB26" i="14" s="1"/>
  <c r="Z25" i="14" a="1"/>
  <c r="Z25" i="14" s="1"/>
  <c r="AA25" i="14" s="1"/>
  <c r="Z24" i="14" a="1"/>
  <c r="Z24" i="14" s="1"/>
  <c r="Z23" i="14" a="1"/>
  <c r="Z23" i="14"/>
  <c r="AA23" i="14" s="1"/>
  <c r="AB23" i="14" s="1"/>
  <c r="C30" i="24" s="1"/>
  <c r="Z22" i="14" a="1"/>
  <c r="Z22" i="14" s="1"/>
  <c r="AA22" i="14" s="1"/>
  <c r="AB22" i="14" s="1"/>
  <c r="Z21" i="14" a="1"/>
  <c r="Z21" i="14" s="1"/>
  <c r="AA21" i="14" s="1"/>
  <c r="AB21" i="14" s="1"/>
  <c r="C28" i="24" s="1"/>
  <c r="Z20" i="14" a="1"/>
  <c r="Z20" i="14" s="1"/>
  <c r="AA20" i="14" s="1"/>
  <c r="AB20" i="14" s="1"/>
  <c r="C27" i="24" s="1"/>
  <c r="Z19" i="14" a="1"/>
  <c r="Z19" i="14" s="1"/>
  <c r="Z18" i="14" a="1"/>
  <c r="Z18" i="14" s="1"/>
  <c r="Z17" i="14" a="1"/>
  <c r="Z17" i="14"/>
  <c r="AA17" i="14" s="1"/>
  <c r="Z16" i="14" a="1"/>
  <c r="Z16" i="14" s="1"/>
  <c r="Z15" i="14" a="1"/>
  <c r="Z15" i="14" s="1"/>
  <c r="Z14" i="14" a="1"/>
  <c r="Z14" i="14" s="1"/>
  <c r="AA14" i="14" s="1"/>
  <c r="AB14" i="14" s="1"/>
  <c r="Z13" i="14" a="1"/>
  <c r="Z13" i="14" s="1"/>
  <c r="AA13" i="14" s="1"/>
  <c r="AB13" i="14" s="1"/>
  <c r="Z12" i="14" a="1"/>
  <c r="Z12" i="14" s="1"/>
  <c r="AA12" i="14" s="1"/>
  <c r="AB12" i="14" s="1"/>
  <c r="Z11" i="14" a="1"/>
  <c r="Z11" i="14" s="1"/>
  <c r="AA11" i="14" s="1"/>
  <c r="Z10" i="14" a="1"/>
  <c r="Z10" i="14" s="1"/>
  <c r="Z9" i="14" a="1"/>
  <c r="Z9" i="14"/>
  <c r="AA9" i="14" s="1"/>
  <c r="Z8" i="14" a="1"/>
  <c r="Z8" i="14" s="1"/>
  <c r="Z7" i="14" a="1"/>
  <c r="Z7" i="14" s="1"/>
  <c r="AA7" i="14" s="1"/>
  <c r="Z6" i="14" a="1"/>
  <c r="Z6" i="14"/>
  <c r="Z5" i="14" a="1"/>
  <c r="Z5" i="14" s="1"/>
  <c r="Z4" i="14" a="1"/>
  <c r="Z4" i="14"/>
  <c r="AA38" i="14"/>
  <c r="AA31" i="14"/>
  <c r="Y57" i="26" a="1"/>
  <c r="Y57" i="26" s="1"/>
  <c r="Y56" i="26" a="1"/>
  <c r="Y56" i="26" s="1"/>
  <c r="Y55" i="26" a="1"/>
  <c r="Y55" i="26" s="1"/>
  <c r="Y54" i="26" a="1"/>
  <c r="Y54" i="26"/>
  <c r="AA54" i="26" s="1"/>
  <c r="AB54" i="26" s="1"/>
  <c r="B67" i="24" s="1"/>
  <c r="Y53" i="26" a="1"/>
  <c r="Y53" i="26" s="1"/>
  <c r="Y52" i="26" a="1"/>
  <c r="Y52" i="26" s="1"/>
  <c r="Y51" i="26" a="1"/>
  <c r="Y51" i="26"/>
  <c r="AA51" i="26" s="1"/>
  <c r="AB51" i="26" s="1"/>
  <c r="B64" i="24" s="1"/>
  <c r="Y50" i="26" a="1"/>
  <c r="Y50" i="26" s="1"/>
  <c r="AA50" i="26" s="1"/>
  <c r="Y49" i="26" a="1"/>
  <c r="Y49" i="26"/>
  <c r="AA49" i="26" s="1"/>
  <c r="AB49" i="26" s="1"/>
  <c r="B62" i="24" s="1"/>
  <c r="Y48" i="26" a="1"/>
  <c r="Y48" i="26" s="1"/>
  <c r="Y47" i="26" a="1"/>
  <c r="Y47" i="26"/>
  <c r="AA47" i="26" s="1"/>
  <c r="Y46" i="26" a="1"/>
  <c r="Y46" i="26" s="1"/>
  <c r="AA46" i="26" s="1"/>
  <c r="AB46" i="26" s="1"/>
  <c r="B53" i="24" s="1"/>
  <c r="Y45" i="26" a="1"/>
  <c r="Y45" i="26" s="1"/>
  <c r="AA45" i="26" s="1"/>
  <c r="AB45" i="26" s="1"/>
  <c r="Y44" i="26" a="1"/>
  <c r="Y44" i="26" s="1"/>
  <c r="AA44" i="26" s="1"/>
  <c r="AB44" i="26" s="1"/>
  <c r="Y43" i="26" a="1"/>
  <c r="Y43" i="26"/>
  <c r="AA43" i="26" s="1"/>
  <c r="Y42" i="26" a="1"/>
  <c r="Y42" i="26" s="1"/>
  <c r="AA42" i="26" s="1"/>
  <c r="AB42" i="26" s="1"/>
  <c r="Y41" i="26" a="1"/>
  <c r="Y41" i="26" s="1"/>
  <c r="AA41" i="26" s="1"/>
  <c r="AB41" i="26" s="1"/>
  <c r="Y40" i="26" a="1"/>
  <c r="Y40" i="26" s="1"/>
  <c r="AA40" i="26" s="1"/>
  <c r="AB40" i="26" s="1"/>
  <c r="Y39" i="26" a="1"/>
  <c r="Y39" i="26" s="1"/>
  <c r="AA39" i="26" s="1"/>
  <c r="AB39" i="26" s="1"/>
  <c r="B49" i="24" s="1"/>
  <c r="Y38" i="26" a="1"/>
  <c r="Y38" i="26"/>
  <c r="AA38" i="26" s="1"/>
  <c r="AB38" i="26" s="1"/>
  <c r="B48" i="24" s="1"/>
  <c r="Y37" i="26" a="1"/>
  <c r="Y37" i="26" s="1"/>
  <c r="AA37" i="26" s="1"/>
  <c r="AB37" i="26" s="1"/>
  <c r="B47" i="24" s="1"/>
  <c r="Y36" i="26" a="1"/>
  <c r="Y36" i="26"/>
  <c r="AA36" i="26" s="1"/>
  <c r="AB36" i="26" s="1"/>
  <c r="B46" i="24" s="1"/>
  <c r="Y35" i="26" a="1"/>
  <c r="Y35" i="26" s="1"/>
  <c r="AA35" i="26" s="1"/>
  <c r="AB35" i="26" s="1"/>
  <c r="B45" i="24" s="1"/>
  <c r="Y34" i="26" a="1"/>
  <c r="Y34" i="26" s="1"/>
  <c r="AA34" i="26" s="1"/>
  <c r="AB34" i="26" s="1"/>
  <c r="B44" i="24" s="1"/>
  <c r="Y33" i="26" a="1"/>
  <c r="Y33" i="26"/>
  <c r="AA33" i="26" s="1"/>
  <c r="AB33" i="26" s="1"/>
  <c r="B37" i="24" s="1"/>
  <c r="Y32" i="26" a="1"/>
  <c r="Y32" i="26" s="1"/>
  <c r="AA32" i="26" s="1"/>
  <c r="Y31" i="26" a="1"/>
  <c r="Y31" i="26" s="1"/>
  <c r="Y30" i="26" a="1"/>
  <c r="Y30" i="26" s="1"/>
  <c r="Y29" i="26" a="1"/>
  <c r="Y29" i="26"/>
  <c r="AA29" i="26" s="1"/>
  <c r="AB29" i="26" s="1"/>
  <c r="Y28" i="26" a="1"/>
  <c r="Y28" i="26" s="1"/>
  <c r="AA28" i="26" s="1"/>
  <c r="Y27" i="26" a="1"/>
  <c r="Y27" i="26" s="1"/>
  <c r="AA27" i="26" s="1"/>
  <c r="Y26" i="26" a="1"/>
  <c r="Y26" i="26" s="1"/>
  <c r="AA26" i="26" s="1"/>
  <c r="AB26" i="26" s="1"/>
  <c r="Y25" i="26" a="1"/>
  <c r="Y25" i="26" s="1"/>
  <c r="AA25" i="26" s="1"/>
  <c r="AB25" i="26" s="1"/>
  <c r="Y24" i="26" a="1"/>
  <c r="Y24" i="26" s="1"/>
  <c r="Y23" i="26" a="1"/>
  <c r="Y23" i="26" s="1"/>
  <c r="AA23" i="26" s="1"/>
  <c r="AB23" i="26" s="1"/>
  <c r="B30" i="24" s="1"/>
  <c r="Y22" i="26" a="1"/>
  <c r="Y22" i="26" s="1"/>
  <c r="AA22" i="26" s="1"/>
  <c r="AB22" i="26" s="1"/>
  <c r="B29" i="24" s="1"/>
  <c r="Y21" i="26" a="1"/>
  <c r="Y21" i="26"/>
  <c r="Y20" i="26" a="1"/>
  <c r="Y20" i="26" s="1"/>
  <c r="AA20" i="26" s="1"/>
  <c r="Y19" i="26" a="1"/>
  <c r="Y19" i="26"/>
  <c r="AA19" i="26" s="1"/>
  <c r="AB19" i="26" s="1"/>
  <c r="Y18" i="26" a="1"/>
  <c r="Y18" i="26" s="1"/>
  <c r="AA18" i="26" s="1"/>
  <c r="AB18" i="26" s="1"/>
  <c r="B19" i="24" s="1"/>
  <c r="Y17" i="26" a="1"/>
  <c r="Y17" i="26"/>
  <c r="AA17" i="26" s="1"/>
  <c r="Y16" i="26" a="1"/>
  <c r="Y16" i="26" s="1"/>
  <c r="AA16" i="26" s="1"/>
  <c r="Y15" i="26" a="1"/>
  <c r="Y15" i="26"/>
  <c r="AA15" i="26" s="1"/>
  <c r="AB15" i="26" s="1"/>
  <c r="Y14" i="26" a="1"/>
  <c r="Y14" i="26" s="1"/>
  <c r="AA14" i="26" s="1"/>
  <c r="AB14" i="26" s="1"/>
  <c r="Y13" i="26" a="1"/>
  <c r="Y13" i="26" s="1"/>
  <c r="AA13" i="26" s="1"/>
  <c r="AB13" i="26" s="1"/>
  <c r="Y12" i="26" a="1"/>
  <c r="Y12" i="26"/>
  <c r="AA12" i="26" s="1"/>
  <c r="AB12" i="26" s="1"/>
  <c r="Y11" i="26" a="1"/>
  <c r="Y11" i="26" s="1"/>
  <c r="Y10" i="26" a="1"/>
  <c r="Y10" i="26"/>
  <c r="AA10" i="26" s="1"/>
  <c r="AB10" i="26" s="1"/>
  <c r="Y9" i="26" a="1"/>
  <c r="Y9" i="26" s="1"/>
  <c r="AA9" i="26" s="1"/>
  <c r="AB9" i="26" s="1"/>
  <c r="B13" i="24" s="1"/>
  <c r="Y8" i="26" a="1"/>
  <c r="Y8" i="26"/>
  <c r="AA8" i="26" s="1"/>
  <c r="Y7" i="26" a="1"/>
  <c r="Y7" i="26" s="1"/>
  <c r="Y6" i="26" a="1"/>
  <c r="Y6" i="26" s="1"/>
  <c r="Y5" i="26" a="1"/>
  <c r="Y5" i="26"/>
  <c r="Y4" i="26" a="1"/>
  <c r="Y4" i="26" s="1"/>
  <c r="AA4" i="26" s="1"/>
  <c r="B20" i="24"/>
  <c r="B24" i="24"/>
  <c r="B38" i="24"/>
  <c r="B23" i="24"/>
  <c r="B43" i="24"/>
  <c r="E57" i="24"/>
  <c r="E56" i="24"/>
  <c r="E52" i="24"/>
  <c r="E40" i="24"/>
  <c r="E39" i="24"/>
  <c r="E34" i="24"/>
  <c r="E25" i="24"/>
  <c r="E22" i="24"/>
  <c r="E21" i="24"/>
  <c r="E20" i="24"/>
  <c r="E16" i="24"/>
  <c r="D61" i="24"/>
  <c r="D60" i="24"/>
  <c r="D59" i="24"/>
  <c r="D58" i="24"/>
  <c r="D57" i="24"/>
  <c r="D56" i="24"/>
  <c r="D52" i="24"/>
  <c r="D51" i="24"/>
  <c r="D50" i="24"/>
  <c r="D43" i="24"/>
  <c r="D42" i="24"/>
  <c r="D41" i="24"/>
  <c r="D40" i="24"/>
  <c r="D39" i="24"/>
  <c r="D38" i="24"/>
  <c r="D34" i="24"/>
  <c r="D33" i="24"/>
  <c r="D32" i="24"/>
  <c r="D27" i="24"/>
  <c r="D26" i="24"/>
  <c r="D25" i="24"/>
  <c r="D24" i="24"/>
  <c r="D23" i="24"/>
  <c r="D22" i="24"/>
  <c r="D21" i="24"/>
  <c r="D20" i="24"/>
  <c r="C52" i="24"/>
  <c r="C51" i="24"/>
  <c r="C43" i="24"/>
  <c r="C38" i="24"/>
  <c r="C33" i="24"/>
  <c r="C29" i="24"/>
  <c r="C24" i="24"/>
  <c r="C21" i="24"/>
  <c r="C14" i="24"/>
  <c r="C60" i="24"/>
  <c r="C57" i="24"/>
  <c r="E14" i="24"/>
  <c r="E15" i="24"/>
  <c r="E23" i="24"/>
  <c r="E24" i="24"/>
  <c r="E32" i="24"/>
  <c r="E33" i="24"/>
  <c r="E38" i="24"/>
  <c r="E41" i="24"/>
  <c r="E42" i="24"/>
  <c r="E43" i="24"/>
  <c r="E50" i="24"/>
  <c r="E51" i="24"/>
  <c r="E58" i="24"/>
  <c r="E59" i="24"/>
  <c r="E60" i="24"/>
  <c r="D16" i="24"/>
  <c r="D15" i="24"/>
  <c r="C44" i="24"/>
  <c r="C34" i="24"/>
  <c r="C61" i="24"/>
  <c r="C39" i="24"/>
  <c r="D14" i="24"/>
  <c r="C20" i="24"/>
  <c r="C56" i="24"/>
  <c r="C15" i="24"/>
  <c r="C16" i="24"/>
  <c r="C25" i="24"/>
  <c r="C22" i="24"/>
  <c r="C32" i="24"/>
  <c r="C41" i="24"/>
  <c r="C42" i="24"/>
  <c r="C50" i="24"/>
  <c r="C23" i="24"/>
  <c r="C40" i="24"/>
  <c r="C49" i="24"/>
  <c r="C58" i="24"/>
  <c r="C59" i="24"/>
  <c r="B58" i="24"/>
  <c r="B60" i="24"/>
  <c r="B57" i="24"/>
  <c r="B61" i="24"/>
  <c r="B51" i="24"/>
  <c r="B52" i="24"/>
  <c r="B21" i="24"/>
  <c r="B39" i="24"/>
  <c r="B25" i="24"/>
  <c r="B22" i="24"/>
  <c r="B26" i="24"/>
  <c r="B40" i="24"/>
  <c r="B59" i="24"/>
  <c r="B50" i="24"/>
  <c r="B42" i="24"/>
  <c r="B41" i="24"/>
  <c r="B56" i="24"/>
  <c r="AA4" i="14"/>
  <c r="AB4" i="14" s="1"/>
  <c r="B32" i="24"/>
  <c r="B16" i="24"/>
  <c r="B34" i="24"/>
  <c r="B33" i="24"/>
  <c r="C4" i="33"/>
  <c r="B14" i="24"/>
  <c r="B15" i="24"/>
  <c r="E61" i="24"/>
  <c r="AB31" i="14" l="1"/>
  <c r="C35" i="24" s="1"/>
  <c r="AB38" i="14"/>
  <c r="C48" i="24" s="1"/>
  <c r="M23" i="15"/>
  <c r="D30" i="24" s="1"/>
  <c r="M31" i="15"/>
  <c r="D35" i="24" s="1"/>
  <c r="M12" i="15"/>
  <c r="L27" i="15"/>
  <c r="M27" i="15" s="1"/>
  <c r="M18" i="15"/>
  <c r="D19" i="24" s="1"/>
  <c r="L10" i="15"/>
  <c r="M10" i="15" s="1"/>
  <c r="M36" i="15"/>
  <c r="D46" i="24" s="1"/>
  <c r="M48" i="15"/>
  <c r="D55" i="24" s="1"/>
  <c r="M8" i="15"/>
  <c r="D12" i="24" s="1"/>
  <c r="M21" i="15"/>
  <c r="D28" i="24" s="1"/>
  <c r="M29" i="15"/>
  <c r="L40" i="15"/>
  <c r="M40" i="15" s="1"/>
  <c r="M55" i="15"/>
  <c r="M53" i="15"/>
  <c r="D66" i="24" s="1"/>
  <c r="M61" i="15"/>
  <c r="L44" i="15"/>
  <c r="M44" i="15" s="1"/>
  <c r="L41" i="16"/>
  <c r="L58" i="16"/>
  <c r="L26" i="16"/>
  <c r="L14" i="16"/>
  <c r="L15" i="16"/>
  <c r="L49" i="16"/>
  <c r="E62" i="24" s="1"/>
  <c r="K52" i="16"/>
  <c r="L52" i="16" s="1"/>
  <c r="E65" i="24" s="1"/>
  <c r="L47" i="16"/>
  <c r="E54" i="24" s="1"/>
  <c r="K56" i="16"/>
  <c r="L56" i="16" s="1"/>
  <c r="L60" i="16"/>
  <c r="L63" i="16"/>
  <c r="AA6" i="14"/>
  <c r="AB6" i="14" s="1"/>
  <c r="C10" i="24" s="1"/>
  <c r="AB17" i="26"/>
  <c r="B18" i="24" s="1"/>
  <c r="D10" i="23"/>
  <c r="E8" i="24"/>
  <c r="L11" i="16"/>
  <c r="L39" i="16"/>
  <c r="E49" i="24" s="1"/>
  <c r="L35" i="16"/>
  <c r="E45" i="24" s="1"/>
  <c r="L8" i="16"/>
  <c r="E12" i="24" s="1"/>
  <c r="L12" i="16"/>
  <c r="L16" i="16"/>
  <c r="E17" i="24" s="1"/>
  <c r="L20" i="16"/>
  <c r="E27" i="24" s="1"/>
  <c r="L24" i="16"/>
  <c r="E31" i="24" s="1"/>
  <c r="L28" i="16"/>
  <c r="L32" i="16"/>
  <c r="E36" i="24" s="1"/>
  <c r="L36" i="16"/>
  <c r="E46" i="24" s="1"/>
  <c r="L40" i="16"/>
  <c r="L44" i="16"/>
  <c r="L48" i="16"/>
  <c r="E55" i="24" s="1"/>
  <c r="L7" i="16"/>
  <c r="E11" i="24" s="1"/>
  <c r="L31" i="16"/>
  <c r="E35" i="24" s="1"/>
  <c r="L59" i="16"/>
  <c r="L27" i="16"/>
  <c r="K5" i="16"/>
  <c r="L5" i="16" s="1"/>
  <c r="K9" i="16"/>
  <c r="L9" i="16" s="1"/>
  <c r="E13" i="24" s="1"/>
  <c r="K13" i="16"/>
  <c r="L13" i="16" s="1"/>
  <c r="K17" i="16"/>
  <c r="L17" i="16" s="1"/>
  <c r="E18" i="24" s="1"/>
  <c r="K21" i="16"/>
  <c r="L21" i="16" s="1"/>
  <c r="E28" i="24" s="1"/>
  <c r="L25" i="16"/>
  <c r="L29" i="16"/>
  <c r="L33" i="16"/>
  <c r="E37" i="24" s="1"/>
  <c r="K37" i="16"/>
  <c r="L37" i="16" s="1"/>
  <c r="E47" i="24" s="1"/>
  <c r="K45" i="16"/>
  <c r="L45" i="16" s="1"/>
  <c r="K53" i="16"/>
  <c r="L53" i="16" s="1"/>
  <c r="E66" i="24" s="1"/>
  <c r="L57" i="16"/>
  <c r="L61" i="16"/>
  <c r="L19" i="16"/>
  <c r="E26" i="24" s="1"/>
  <c r="K55" i="16"/>
  <c r="L55" i="16" s="1"/>
  <c r="L23" i="16"/>
  <c r="E30" i="24" s="1"/>
  <c r="L51" i="16"/>
  <c r="E64" i="24" s="1"/>
  <c r="L14" i="15"/>
  <c r="M14" i="15" s="1"/>
  <c r="L57" i="15"/>
  <c r="M57" i="15" s="1"/>
  <c r="M7" i="15"/>
  <c r="D11" i="24" s="1"/>
  <c r="M11" i="15"/>
  <c r="M15" i="15"/>
  <c r="M24" i="15"/>
  <c r="D31" i="24" s="1"/>
  <c r="M28" i="15"/>
  <c r="M32" i="15"/>
  <c r="D36" i="24" s="1"/>
  <c r="M37" i="15"/>
  <c r="D47" i="24" s="1"/>
  <c r="M41" i="15"/>
  <c r="M45" i="15"/>
  <c r="M49" i="15"/>
  <c r="D62" i="24" s="1"/>
  <c r="M54" i="15"/>
  <c r="D67" i="24" s="1"/>
  <c r="M58" i="15"/>
  <c r="M62" i="15"/>
  <c r="L6" i="15"/>
  <c r="M6" i="15" s="1"/>
  <c r="D10" i="24" s="1"/>
  <c r="M4" i="15"/>
  <c r="M25" i="15"/>
  <c r="L33" i="15"/>
  <c r="M33" i="15" s="1"/>
  <c r="D37" i="24" s="1"/>
  <c r="M5" i="15"/>
  <c r="D9" i="24" s="1"/>
  <c r="M9" i="15"/>
  <c r="D13" i="24" s="1"/>
  <c r="M13" i="15"/>
  <c r="M17" i="15"/>
  <c r="D18" i="24" s="1"/>
  <c r="M22" i="15"/>
  <c r="D29" i="24" s="1"/>
  <c r="M26" i="15"/>
  <c r="M30" i="15"/>
  <c r="M34" i="15"/>
  <c r="D44" i="24" s="1"/>
  <c r="M39" i="15"/>
  <c r="D49" i="24" s="1"/>
  <c r="M43" i="15"/>
  <c r="M47" i="15"/>
  <c r="D54" i="24" s="1"/>
  <c r="L51" i="15"/>
  <c r="M51" i="15" s="1"/>
  <c r="D64" i="24" s="1"/>
  <c r="M56" i="15"/>
  <c r="M60" i="15"/>
  <c r="M35" i="15"/>
  <c r="D45" i="24" s="1"/>
  <c r="AA16" i="14"/>
  <c r="AB16" i="14" s="1"/>
  <c r="C17" i="24" s="1"/>
  <c r="AA48" i="14"/>
  <c r="AB48" i="14" s="1"/>
  <c r="C55" i="24" s="1"/>
  <c r="AA53" i="14"/>
  <c r="AB53" i="14" s="1"/>
  <c r="C66" i="24" s="1"/>
  <c r="AA19" i="14"/>
  <c r="AB19" i="14"/>
  <c r="C26" i="24" s="1"/>
  <c r="AA50" i="14"/>
  <c r="AB50" i="14" s="1"/>
  <c r="C63" i="24" s="1"/>
  <c r="AA58" i="14"/>
  <c r="AB58" i="14" s="1"/>
  <c r="AA15" i="14"/>
  <c r="AB15" i="14" s="1"/>
  <c r="AA47" i="14"/>
  <c r="AB47" i="14" s="1"/>
  <c r="C54" i="24" s="1"/>
  <c r="AA61" i="14"/>
  <c r="AB61" i="14" s="1"/>
  <c r="AA5" i="14"/>
  <c r="AB5" i="14" s="1"/>
  <c r="C9" i="24" s="1"/>
  <c r="AA10" i="14"/>
  <c r="AB10" i="14" s="1"/>
  <c r="AA54" i="14"/>
  <c r="AB54" i="14" s="1"/>
  <c r="C67" i="24" s="1"/>
  <c r="AA35" i="14"/>
  <c r="AB35" i="14"/>
  <c r="C45" i="24" s="1"/>
  <c r="AA40" i="14"/>
  <c r="AB40" i="14"/>
  <c r="AA44" i="14"/>
  <c r="AB44" i="14" s="1"/>
  <c r="AA59" i="14"/>
  <c r="AB59" i="14" s="1"/>
  <c r="AA8" i="14"/>
  <c r="AB8" i="14" s="1"/>
  <c r="C12" i="24" s="1"/>
  <c r="AA18" i="14"/>
  <c r="AB18" i="14" s="1"/>
  <c r="C19" i="24" s="1"/>
  <c r="AA24" i="14"/>
  <c r="AB24" i="14" s="1"/>
  <c r="C31" i="24" s="1"/>
  <c r="AA32" i="14"/>
  <c r="AB32" i="14" s="1"/>
  <c r="C36" i="24" s="1"/>
  <c r="AB9" i="14"/>
  <c r="C13" i="24" s="1"/>
  <c r="AB52" i="14"/>
  <c r="C65" i="24" s="1"/>
  <c r="AB30" i="14"/>
  <c r="AB29" i="14"/>
  <c r="AB41" i="14"/>
  <c r="AB28" i="14"/>
  <c r="AA52" i="26"/>
  <c r="AB52" i="26" s="1"/>
  <c r="B65" i="24" s="1"/>
  <c r="AA53" i="26"/>
  <c r="AB53" i="26" s="1"/>
  <c r="B66" i="24" s="1"/>
  <c r="AA55" i="26"/>
  <c r="AB55" i="26" s="1"/>
  <c r="AA6" i="26"/>
  <c r="AB6" i="26" s="1"/>
  <c r="B10" i="24" s="1"/>
  <c r="AA56" i="26"/>
  <c r="AB56" i="26" s="1"/>
  <c r="AA57" i="26"/>
  <c r="AB57" i="26" s="1"/>
  <c r="AA31" i="26"/>
  <c r="AB31" i="26" s="1"/>
  <c r="B35" i="24" s="1"/>
  <c r="AB4" i="26"/>
  <c r="B8" i="24" s="1"/>
  <c r="AB16" i="26"/>
  <c r="B17" i="24" s="1"/>
  <c r="AA48" i="26"/>
  <c r="AB48" i="26" s="1"/>
  <c r="B55" i="24" s="1"/>
  <c r="AB20" i="26"/>
  <c r="B27" i="24" s="1"/>
  <c r="AB28" i="26"/>
  <c r="C8" i="24"/>
  <c r="AB55" i="14"/>
  <c r="AB17" i="14"/>
  <c r="C18" i="24" s="1"/>
  <c r="AB33" i="14"/>
  <c r="C37" i="24" s="1"/>
  <c r="AB11" i="14"/>
  <c r="AB7" i="14"/>
  <c r="C11" i="24" s="1"/>
  <c r="AB51" i="14"/>
  <c r="C64" i="24" s="1"/>
  <c r="AB60" i="14"/>
  <c r="AB25" i="14"/>
  <c r="AB45" i="14"/>
  <c r="AB36" i="14"/>
  <c r="C46" i="24" s="1"/>
  <c r="AB50" i="26"/>
  <c r="B63" i="24" s="1"/>
  <c r="AB32" i="26"/>
  <c r="B36" i="24" s="1"/>
  <c r="AA21" i="26"/>
  <c r="AB21" i="26" s="1"/>
  <c r="B28" i="24" s="1"/>
  <c r="AA30" i="26"/>
  <c r="AB30" i="26" s="1"/>
  <c r="AA7" i="26"/>
  <c r="AB7" i="26" s="1"/>
  <c r="B11" i="24" s="1"/>
  <c r="AA5" i="26"/>
  <c r="AB5" i="26" s="1"/>
  <c r="B9" i="24" s="1"/>
  <c r="AA11" i="26"/>
  <c r="AB11" i="26" s="1"/>
  <c r="AA24" i="26"/>
  <c r="AB24" i="26" s="1"/>
  <c r="B31" i="24" s="1"/>
  <c r="AB43" i="26"/>
  <c r="AB27" i="26"/>
  <c r="AB8" i="26"/>
  <c r="B12" i="24" s="1"/>
  <c r="AB47" i="26"/>
  <c r="B54" i="24" s="1"/>
  <c r="L64" i="16" l="1"/>
  <c r="E9" i="24"/>
  <c r="C18" i="33" s="1"/>
  <c r="C16" i="33"/>
  <c r="C15" i="33"/>
  <c r="D12" i="23"/>
  <c r="D18" i="23"/>
  <c r="D20" i="23" s="1"/>
  <c r="M64" i="15"/>
  <c r="D8" i="24"/>
  <c r="C17" i="33" s="1"/>
  <c r="AB64" i="14"/>
  <c r="AB64" i="26"/>
  <c r="D8" i="33" l="1"/>
  <c r="J107" i="10"/>
  <c r="C9" i="33" s="1"/>
  <c r="C12" i="33"/>
  <c r="C8" i="33"/>
  <c r="D7" i="33"/>
  <c r="C7" i="33"/>
  <c r="D9" i="33" l="1"/>
</calcChain>
</file>

<file path=xl/comments1.xml><?xml version="1.0" encoding="utf-8"?>
<comments xmlns="http://schemas.openxmlformats.org/spreadsheetml/2006/main">
  <authors>
    <author>Green Sarah</author>
    <author>Pachocki Jacek</author>
    <author>Jansen Pieter</author>
  </authors>
  <commentList>
    <comment ref="B3" authorId="0">
      <text>
        <r>
          <rPr>
            <sz val="9"/>
            <color indexed="81"/>
            <rFont val="Tahoma"/>
            <family val="2"/>
          </rPr>
          <t>To be completed by NCIA</t>
        </r>
      </text>
    </comment>
    <comment ref="C3" authorId="0">
      <text>
        <r>
          <rPr>
            <sz val="9"/>
            <color indexed="81"/>
            <rFont val="Tahoma"/>
            <family val="2"/>
          </rPr>
          <t>To be completed by NCIA</t>
        </r>
      </text>
    </comment>
    <comment ref="D3" authorId="0">
      <text>
        <r>
          <rPr>
            <sz val="9"/>
            <color indexed="81"/>
            <rFont val="Tahoma"/>
            <family val="2"/>
          </rPr>
          <t>To be completed by NCIA</t>
        </r>
      </text>
    </comment>
    <comment ref="E3" authorId="0">
      <text>
        <r>
          <rPr>
            <sz val="9"/>
            <color indexed="81"/>
            <rFont val="Tahoma"/>
            <family val="2"/>
          </rPr>
          <t>To be completed by NCIA</t>
        </r>
      </text>
    </comment>
    <comment ref="F3" authorId="0">
      <text>
        <r>
          <rPr>
            <sz val="9"/>
            <color indexed="81"/>
            <rFont val="Tahoma"/>
            <family val="2"/>
          </rPr>
          <t>To be completed by NCIA</t>
        </r>
      </text>
    </comment>
    <comment ref="G3" authorId="0">
      <text>
        <r>
          <rPr>
            <sz val="9"/>
            <color indexed="81"/>
            <rFont val="Tahoma"/>
            <family val="2"/>
          </rPr>
          <t>To be completed by NCIA</t>
        </r>
      </text>
    </comment>
    <comment ref="H3" authorId="0">
      <text>
        <r>
          <rPr>
            <sz val="9"/>
            <color indexed="81"/>
            <rFont val="Tahoma"/>
            <family val="2"/>
          </rPr>
          <t>To be indicated by either bidder or NCIA; if bidder needs to complete, highlight field yellow</t>
        </r>
      </text>
    </comment>
    <comment ref="I3" authorId="0">
      <text>
        <r>
          <rPr>
            <sz val="9"/>
            <color indexed="81"/>
            <rFont val="Tahoma"/>
            <family val="2"/>
          </rPr>
          <t>To be completed by bidder</t>
        </r>
      </text>
    </comment>
    <comment ref="J3" authorId="0">
      <text>
        <r>
          <rPr>
            <sz val="9"/>
            <color indexed="81"/>
            <rFont val="Tahoma"/>
            <family val="2"/>
          </rPr>
          <t>To be completed by bidder</t>
        </r>
      </text>
    </comment>
    <comment ref="L3" authorId="1">
      <text>
        <r>
          <rPr>
            <sz val="9"/>
            <color indexed="81"/>
            <rFont val="Tahoma"/>
            <family val="2"/>
          </rPr>
          <t xml:space="preserve">If Bidder decides to keep any CLIN at zero costs the reason for it has to be explained in the corresponding Comments field.
</t>
        </r>
      </text>
    </comment>
    <comment ref="H24" authorId="2">
      <text>
        <r>
          <rPr>
            <sz val="9"/>
            <color indexed="81"/>
            <rFont val="Tahoma"/>
            <family val="2"/>
          </rPr>
          <t>Quantity of 10 is for bid evaluation purposes only. The total quantities of TSGT-T1, TSGT T-2 and UTSGT should not exceed 31. Quantities will be directed.</t>
        </r>
      </text>
    </comment>
    <comment ref="H25" authorId="2">
      <text>
        <r>
          <rPr>
            <sz val="9"/>
            <color indexed="81"/>
            <rFont val="Tahoma"/>
            <family val="2"/>
          </rPr>
          <t xml:space="preserve">Quantity of 10 is for bid evaluation purposes only. The total quantities of TSGT-T1, TSGT T-2 and UTSGT should not exceed 31. Quantities will be directed.
</t>
        </r>
      </text>
    </comment>
    <comment ref="H26" authorId="2">
      <text>
        <r>
          <rPr>
            <sz val="9"/>
            <color indexed="81"/>
            <rFont val="Tahoma"/>
            <family val="2"/>
          </rPr>
          <t xml:space="preserve">Quantity of 11  is for bid evaluation purposes only. The total quantities of TSGT-T1, TSGT T-2 and UTSGT should not exceed 31. Quantities will be directed.
</t>
        </r>
      </text>
    </comment>
    <comment ref="R31" authorId="2">
      <text>
        <r>
          <rPr>
            <b/>
            <sz val="9"/>
            <color indexed="81"/>
            <rFont val="Tahoma"/>
            <family val="2"/>
          </rPr>
          <t>Not to Exceed 31</t>
        </r>
      </text>
    </comment>
    <comment ref="R32" authorId="2">
      <text>
        <r>
          <rPr>
            <b/>
            <sz val="9"/>
            <color indexed="81"/>
            <rFont val="Tahoma"/>
            <family val="2"/>
          </rPr>
          <t>Not to Exceed 31</t>
        </r>
      </text>
    </comment>
    <comment ref="B33" authorId="0">
      <text>
        <r>
          <rPr>
            <sz val="9"/>
            <color indexed="81"/>
            <rFont val="Tahoma"/>
            <family val="2"/>
          </rPr>
          <t>To be completed by NCIA</t>
        </r>
      </text>
    </comment>
    <comment ref="C33" authorId="0">
      <text>
        <r>
          <rPr>
            <sz val="9"/>
            <color indexed="81"/>
            <rFont val="Tahoma"/>
            <family val="2"/>
          </rPr>
          <t>To be completed by NCIA</t>
        </r>
      </text>
    </comment>
    <comment ref="D33" authorId="0">
      <text>
        <r>
          <rPr>
            <sz val="9"/>
            <color indexed="81"/>
            <rFont val="Tahoma"/>
            <family val="2"/>
          </rPr>
          <t>To be completed by NCIA</t>
        </r>
      </text>
    </comment>
    <comment ref="E33" authorId="0">
      <text>
        <r>
          <rPr>
            <sz val="9"/>
            <color indexed="81"/>
            <rFont val="Tahoma"/>
            <family val="2"/>
          </rPr>
          <t>To be completed by NCIA</t>
        </r>
      </text>
    </comment>
    <comment ref="F33" authorId="0">
      <text>
        <r>
          <rPr>
            <sz val="9"/>
            <color indexed="81"/>
            <rFont val="Tahoma"/>
            <family val="2"/>
          </rPr>
          <t>To be completed by NCIA</t>
        </r>
      </text>
    </comment>
    <comment ref="G33" authorId="0">
      <text>
        <r>
          <rPr>
            <sz val="9"/>
            <color indexed="81"/>
            <rFont val="Tahoma"/>
            <family val="2"/>
          </rPr>
          <t>To be completed by NCIA</t>
        </r>
      </text>
    </comment>
    <comment ref="H33" authorId="0">
      <text>
        <r>
          <rPr>
            <sz val="9"/>
            <color indexed="81"/>
            <rFont val="Tahoma"/>
            <family val="2"/>
          </rPr>
          <t>To be indicated by either bidder or NCIA; if bidder needs to complete, highlight field yellow</t>
        </r>
      </text>
    </comment>
    <comment ref="I33" authorId="0">
      <text>
        <r>
          <rPr>
            <sz val="9"/>
            <color indexed="81"/>
            <rFont val="Tahoma"/>
            <family val="2"/>
          </rPr>
          <t>To be completed by bidder</t>
        </r>
      </text>
    </comment>
    <comment ref="J33" authorId="0">
      <text>
        <r>
          <rPr>
            <sz val="9"/>
            <color indexed="81"/>
            <rFont val="Tahoma"/>
            <family val="2"/>
          </rPr>
          <t>To be completed by bidder</t>
        </r>
      </text>
    </comment>
    <comment ref="L33" authorId="1">
      <text>
        <r>
          <rPr>
            <sz val="9"/>
            <color indexed="81"/>
            <rFont val="Tahoma"/>
            <family val="2"/>
          </rPr>
          <t xml:space="preserve">If Bidder decides to keep any CLIN at zero costs the reason for it has to be explained in the corresponding Comments field.
</t>
        </r>
      </text>
    </comment>
    <comment ref="R33" authorId="2">
      <text>
        <r>
          <rPr>
            <b/>
            <sz val="9"/>
            <color indexed="81"/>
            <rFont val="Tahoma"/>
            <family val="2"/>
          </rPr>
          <t>Not to Exceed 31</t>
        </r>
      </text>
    </comment>
    <comment ref="R34" authorId="2">
      <text>
        <r>
          <rPr>
            <sz val="9"/>
            <color indexed="81"/>
            <rFont val="Tahoma"/>
            <family val="2"/>
          </rPr>
          <t xml:space="preserve">Not to Exceed 31
</t>
        </r>
      </text>
    </comment>
    <comment ref="R35" authorId="2">
      <text>
        <r>
          <rPr>
            <sz val="9"/>
            <color indexed="81"/>
            <rFont val="Tahoma"/>
            <family val="2"/>
          </rPr>
          <t xml:space="preserve">Not to Exceed 31
</t>
        </r>
      </text>
    </comment>
    <comment ref="R36" authorId="2">
      <text>
        <r>
          <rPr>
            <b/>
            <sz val="9"/>
            <color indexed="81"/>
            <rFont val="Tahoma"/>
            <family val="2"/>
          </rPr>
          <t>Not to Exceed 31</t>
        </r>
      </text>
    </comment>
    <comment ref="R37" authorId="2">
      <text>
        <r>
          <rPr>
            <sz val="9"/>
            <color indexed="81"/>
            <rFont val="Tahoma"/>
            <family val="2"/>
          </rPr>
          <t xml:space="preserve">Not to Exceed 31
</t>
        </r>
      </text>
    </comment>
    <comment ref="R38" authorId="2">
      <text>
        <r>
          <rPr>
            <sz val="9"/>
            <color indexed="81"/>
            <rFont val="Tahoma"/>
            <family val="2"/>
          </rPr>
          <t xml:space="preserve">Not to Exceed 31
</t>
        </r>
      </text>
    </comment>
    <comment ref="H54" authorId="2">
      <text>
        <r>
          <rPr>
            <sz val="9"/>
            <color indexed="81"/>
            <rFont val="Tahoma"/>
            <family val="2"/>
          </rPr>
          <t>Quantity of 10 is for bid evaluation purposes only. The total quantities of TSGT-T1, TSGT T-2 and UTSGT should not exceed 31. Quantities will be directed.</t>
        </r>
      </text>
    </comment>
    <comment ref="H55" authorId="2">
      <text>
        <r>
          <rPr>
            <sz val="9"/>
            <color indexed="81"/>
            <rFont val="Tahoma"/>
            <family val="2"/>
          </rPr>
          <t xml:space="preserve">Quantity of 10 is for bid evaluation purposes only. The total quantities of TSGT-T1, TSGT T-2 and UTSGT should not exceed 31. Quantities will be directed.
</t>
        </r>
      </text>
    </comment>
    <comment ref="H56" authorId="2">
      <text>
        <r>
          <rPr>
            <sz val="9"/>
            <color indexed="81"/>
            <rFont val="Tahoma"/>
            <family val="2"/>
          </rPr>
          <t xml:space="preserve">Quantity of 11  is for bid evaluation purposes only. The total quantities of TSGT-T1, TSGT T-2 and UTSGT should not exceed 31. Quantities will be directed.
</t>
        </r>
      </text>
    </comment>
    <comment ref="H78" authorId="2">
      <text>
        <r>
          <rPr>
            <sz val="9"/>
            <color indexed="81"/>
            <rFont val="Tahoma"/>
            <family val="2"/>
          </rPr>
          <t>Quantity of 10 is for bid evaluation purposes only. The total quantities of TSGT-T1, TSGT T-2 and UTSGT should not exceed 31. Quantities will be directed.</t>
        </r>
      </text>
    </comment>
    <comment ref="H79" authorId="2">
      <text>
        <r>
          <rPr>
            <sz val="9"/>
            <color indexed="81"/>
            <rFont val="Tahoma"/>
            <family val="2"/>
          </rPr>
          <t xml:space="preserve">Quantity of 10 is for bid evaluation purposes only. The total quantities of TSGT-T1, TSGT T-2 and UTSGT should not exceed 31. Quantities will be directed.
</t>
        </r>
      </text>
    </comment>
    <comment ref="H80" authorId="2">
      <text>
        <r>
          <rPr>
            <sz val="9"/>
            <color indexed="81"/>
            <rFont val="Tahoma"/>
            <family val="2"/>
          </rPr>
          <t xml:space="preserve">Quantity of 11  is for bid evaluation purposes only. The total quantities of TSGT-T1, TSGT T-2 and UTSGT should not exceed 31. Quantities will be directed.
</t>
        </r>
      </text>
    </comment>
    <comment ref="H101" authorId="2">
      <text>
        <r>
          <rPr>
            <sz val="9"/>
            <color indexed="81"/>
            <rFont val="Tahoma"/>
            <family val="2"/>
          </rPr>
          <t>Quantity of 10 is for bid evaluation purposes only. The total quantities of TSGT-T1, TSGT T-2 and UTSGT should not exceed 31. Quantities will be directed.</t>
        </r>
      </text>
    </comment>
    <comment ref="H102" authorId="2">
      <text>
        <r>
          <rPr>
            <sz val="9"/>
            <color indexed="81"/>
            <rFont val="Tahoma"/>
            <family val="2"/>
          </rPr>
          <t xml:space="preserve">Quantity of 10 is for bid evaluation purposes only. The total quantities of TSGT-T1, TSGT T-2 and UTSGT should not exceed 31. Quantities will be directed.
</t>
        </r>
      </text>
    </comment>
    <comment ref="H103" authorId="2">
      <text>
        <r>
          <rPr>
            <sz val="9"/>
            <color indexed="81"/>
            <rFont val="Tahoma"/>
            <family val="2"/>
          </rPr>
          <t xml:space="preserve">Quantity of 11  is for bid evaluation purposes only. The total quantities of TSGT-T1, TSGT T-2 and UTSGT should not exceed 31. Quantities will be directed.
</t>
        </r>
      </text>
    </comment>
  </commentList>
</comments>
</file>

<file path=xl/comments2.xml><?xml version="1.0" encoding="utf-8"?>
<comments xmlns="http://schemas.openxmlformats.org/spreadsheetml/2006/main">
  <authors>
    <author>Pachocki Jacek</author>
    <author>Green Sarah</author>
  </authors>
  <commentList>
    <comment ref="B3" authorId="0">
      <text>
        <r>
          <rPr>
            <sz val="9"/>
            <color indexed="81"/>
            <rFont val="Tahoma"/>
            <family val="2"/>
          </rPr>
          <t xml:space="preserve">IMPORTANT: DELETE THIS EXAMPLE ROW (Row 3) BEFORE SUBMITTING BID
</t>
        </r>
      </text>
    </comment>
    <comment ref="Y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AA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AB3" authorId="1">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3.xml><?xml version="1.0" encoding="utf-8"?>
<comments xmlns="http://schemas.openxmlformats.org/spreadsheetml/2006/main">
  <authors>
    <author>Pachocki Jacek</author>
    <author>Green Sarah</author>
  </authors>
  <commentList>
    <comment ref="B3" authorId="0">
      <text>
        <r>
          <rPr>
            <sz val="9"/>
            <color indexed="81"/>
            <rFont val="Tahoma"/>
            <family val="2"/>
          </rPr>
          <t xml:space="preserve">IMPORTANT: DELETE THIS EXAMPLE ROW (Row 3) BEFORE SUBMITTING BID
</t>
        </r>
      </text>
    </comment>
    <comment ref="Z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AA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AB3" authorId="1">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4.xml><?xml version="1.0" encoding="utf-8"?>
<comments xmlns="http://schemas.openxmlformats.org/spreadsheetml/2006/main">
  <authors>
    <author>Pachocki Jacek</author>
    <author>Green Sarah</author>
  </authors>
  <commentList>
    <comment ref="B3" authorId="0">
      <text>
        <r>
          <rPr>
            <sz val="9"/>
            <color indexed="81"/>
            <rFont val="Tahoma"/>
            <family val="2"/>
          </rPr>
          <t xml:space="preserve">IMPORTANT: DELETE THIS EXAMPLE ROW (Row 3) BEFORE SUBMITTING BID
</t>
        </r>
      </text>
    </comment>
    <comment ref="K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L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M3" authorId="1">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5.xml><?xml version="1.0" encoding="utf-8"?>
<comments xmlns="http://schemas.openxmlformats.org/spreadsheetml/2006/main">
  <authors>
    <author>Pachocki Jacek</author>
    <author>Green Sarah</author>
  </authors>
  <commentList>
    <comment ref="B3" authorId="0">
      <text>
        <r>
          <rPr>
            <sz val="9"/>
            <color indexed="81"/>
            <rFont val="Tahoma"/>
            <family val="2"/>
          </rPr>
          <t xml:space="preserve">IMPORTANT: DELETE THIS EXAMPLE ROW (Row 3) BEFORE SUBMITTING BID
</t>
        </r>
      </text>
    </comment>
    <comment ref="L3" authorId="1">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6.xml><?xml version="1.0" encoding="utf-8"?>
<comments xmlns="http://schemas.openxmlformats.org/spreadsheetml/2006/main">
  <authors>
    <author>Green Sarah</author>
  </authors>
  <commentList>
    <comment ref="A6" authorId="0">
      <text>
        <r>
          <rPr>
            <sz val="9"/>
            <color indexed="81"/>
            <rFont val="Tahoma"/>
            <family val="2"/>
          </rPr>
          <t>NCIA- Link data validation to these cells</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1"/>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1"/>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1"/>
        </x15:connection>
      </ext>
    </extLst>
  </connection>
</connections>
</file>

<file path=xl/sharedStrings.xml><?xml version="1.0" encoding="utf-8"?>
<sst xmlns="http://schemas.openxmlformats.org/spreadsheetml/2006/main" count="1424" uniqueCount="530">
  <si>
    <t>Currency</t>
  </si>
  <si>
    <t>Quantity</t>
  </si>
  <si>
    <t>Profit</t>
  </si>
  <si>
    <t>Item Description</t>
  </si>
  <si>
    <t xml:space="preserve">Unit cost </t>
  </si>
  <si>
    <t>Year</t>
  </si>
  <si>
    <t>Labour</t>
  </si>
  <si>
    <t>Per Diem</t>
  </si>
  <si>
    <t>Labour Category</t>
  </si>
  <si>
    <t>Name of Rate</t>
  </si>
  <si>
    <t>Rate description</t>
  </si>
  <si>
    <t>General &amp; Administrative</t>
  </si>
  <si>
    <t>CLIN</t>
  </si>
  <si>
    <t>DESCRIPTION</t>
  </si>
  <si>
    <t>Rate Name</t>
  </si>
  <si>
    <t>CLIN 1</t>
  </si>
  <si>
    <t>CLIN 2</t>
  </si>
  <si>
    <t>G&amp;A</t>
  </si>
  <si>
    <t>CLIN 4</t>
  </si>
  <si>
    <t>CLIN 5</t>
  </si>
  <si>
    <t>Total Cost</t>
  </si>
  <si>
    <t>Percentage</t>
  </si>
  <si>
    <t xml:space="preserve">Profit </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</si>
  <si>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</si>
  <si>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</si>
  <si>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</si>
  <si>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</si>
  <si>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</si>
  <si>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</si>
  <si>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</si>
  <si>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</si>
  <si>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</si>
  <si>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</si>
  <si>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</si>
  <si>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Norwegian Krone (NOK)</t>
  </si>
  <si>
    <t>Polish Złoty (PLN)</t>
  </si>
  <si>
    <t>Romanian Leu (RON)</t>
  </si>
  <si>
    <t>Slovak Koruna (SKK)</t>
  </si>
  <si>
    <t>Turkish Lira (TRY)</t>
  </si>
  <si>
    <t>UK Pound sterling (GBP)</t>
  </si>
  <si>
    <t>US Dollar (USD)</t>
  </si>
  <si>
    <t>Subcontracted/ Name of Subcontractor</t>
  </si>
  <si>
    <t>CLIN DESCRIPTION</t>
  </si>
  <si>
    <t xml:space="preserve">CLIN Number </t>
  </si>
  <si>
    <t>CLIN 3</t>
  </si>
  <si>
    <t>Total Firm Fixed Price</t>
  </si>
  <si>
    <t>Total Firm Fixed Price Evaluated Options</t>
  </si>
  <si>
    <t>INTRODUCTION &amp; IMPORTANT NOTES</t>
  </si>
  <si>
    <t>Insert Purchased Equipment name</t>
  </si>
  <si>
    <t>Overhead</t>
  </si>
  <si>
    <t>Insert Item Description/Model number</t>
  </si>
  <si>
    <t>Expat Allowance (ONLY if applicable)</t>
  </si>
  <si>
    <t>Item Name</t>
  </si>
  <si>
    <t>A) COMPLETENESS CHECK for CURRENCY - "OFFER SUMMARY" TAB</t>
  </si>
  <si>
    <t>Total Fixed Price Base Contract</t>
  </si>
  <si>
    <t>Total Fixed Price Evaluated Options</t>
  </si>
  <si>
    <t>Firm Fixed Price</t>
  </si>
  <si>
    <t>Total</t>
  </si>
  <si>
    <t>Total Firm Fixed Price- Evaluated Options</t>
  </si>
  <si>
    <t>Delta</t>
  </si>
  <si>
    <t>B) ACCURACY CHECK #1- OFFER SUMMARY TOTALS MATCH CLIN SUMMARY</t>
  </si>
  <si>
    <t>Grand Total Offer summary (All CLINS) matches detail</t>
  </si>
  <si>
    <t>C) ACCURACY CHECK #2- OFFER SUMMARY TOTALS MATCH DETAIL TABS</t>
  </si>
  <si>
    <t>Bidding Sheets Instructions</t>
  </si>
  <si>
    <t>This tab to be hidden by NCIA before sent to Bidders</t>
  </si>
  <si>
    <t xml:space="preserve">Detail is to be provided at the level of: </t>
  </si>
  <si>
    <t>Material</t>
  </si>
  <si>
    <t>Travel</t>
  </si>
  <si>
    <t>ODCs</t>
  </si>
  <si>
    <t>ODC</t>
  </si>
  <si>
    <t>DETAILED TABs</t>
  </si>
  <si>
    <t>MATERIAL 
LABOUR
TRAVEL
ODCs</t>
  </si>
  <si>
    <t>Extended cost</t>
  </si>
  <si>
    <t>Origin/Destination</t>
  </si>
  <si>
    <t>Fringe</t>
  </si>
  <si>
    <t>Material Handling</t>
  </si>
  <si>
    <t>Insert Labour category name here</t>
  </si>
  <si>
    <t xml:space="preserve">Insert Origin/destination </t>
  </si>
  <si>
    <t>Insert Other Direct Cost item</t>
  </si>
  <si>
    <t>Description</t>
  </si>
  <si>
    <t>SOW Reference</t>
  </si>
  <si>
    <t>Required Completion Date</t>
  </si>
  <si>
    <t>Delivery Destination</t>
  </si>
  <si>
    <t>Unit Price</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</si>
  <si>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</si>
  <si>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Total Firm Fixed Price Base Contract</t>
  </si>
  <si>
    <t xml:space="preserve">Currency </t>
  </si>
  <si>
    <t>Fully burdened cost</t>
  </si>
  <si>
    <t xml:space="preserve">Equipment Name </t>
  </si>
  <si>
    <t>Currency has been entered for offer summary tab</t>
  </si>
  <si>
    <t>Profit- Labour</t>
  </si>
  <si>
    <t>Profit- Material</t>
  </si>
  <si>
    <t>IMPORTANT: DELETE THIS EXAMPLE ROW (Row 3) BEFORE SUBMITTING BID</t>
  </si>
  <si>
    <t>Systems Engineer</t>
  </si>
  <si>
    <t>No</t>
  </si>
  <si>
    <t>EXAMPLE: BrandX Server: TS1593</t>
  </si>
  <si>
    <t>Example: HT800003 (model number)</t>
  </si>
  <si>
    <t xml:space="preserve">EXAMPLE ONLY: </t>
  </si>
  <si>
    <t>ABC rate (company specific)</t>
  </si>
  <si>
    <t>x%</t>
  </si>
  <si>
    <t>*Note: rate description only needed if this is a rate not included in the list below:</t>
  </si>
  <si>
    <t>Enter a rate description for non-standard rate categories</t>
  </si>
  <si>
    <t>Rate description*</t>
  </si>
  <si>
    <t>Enter the rate percentage</t>
  </si>
  <si>
    <t>[Insert Rate Name]</t>
  </si>
  <si>
    <t>Enter the name of the Rate here (G&amp;A, Overhead, etc.)</t>
  </si>
  <si>
    <t>Grand Total Firm fixed Price - Base Contract + Evaluated Options</t>
  </si>
  <si>
    <t>25</t>
  </si>
  <si>
    <t>Grand Total Firm fixed Price - Base Contract</t>
  </si>
  <si>
    <t xml:space="preserve">Declare Currency =&gt; </t>
  </si>
  <si>
    <t>Delivery Form</t>
  </si>
  <si>
    <t>Lot</t>
  </si>
  <si>
    <t>5</t>
  </si>
  <si>
    <t>Profit =&gt;</t>
  </si>
  <si>
    <t>List needs to be ALL inclusive. Also, no parent and child should appear together on this list (i.e. this needs to be EITHER CLIN 1 or CLINS 1.1, 1.2, 1.3, etc… but not both).</t>
  </si>
  <si>
    <t>For multiple currencies, duplicate the "Firm Fixed Price" column for each currency</t>
  </si>
  <si>
    <t>10</t>
  </si>
  <si>
    <t>20</t>
  </si>
  <si>
    <t>15</t>
  </si>
  <si>
    <t>Enter profit percentage for labour in yellow cell below:</t>
  </si>
  <si>
    <t>Enter profit percentage for material in yellow cell below:</t>
  </si>
  <si>
    <t>Calculated the Total Travel Cost.</t>
  </si>
  <si>
    <t>16,200.00</t>
  </si>
  <si>
    <t>Total ODC cost calculation.</t>
  </si>
  <si>
    <t>Rome/The Hague</t>
  </si>
  <si>
    <t>Shipping</t>
  </si>
  <si>
    <t>Shipping USA to BRU</t>
  </si>
  <si>
    <t>3,000.00</t>
  </si>
  <si>
    <t>6,000.00</t>
  </si>
  <si>
    <t>Cost per roundtrip</t>
  </si>
  <si>
    <t>In the case of non-standard rates include a description</t>
  </si>
  <si>
    <t xml:space="preserve"> </t>
  </si>
  <si>
    <t>TOTAL PRICE CLIN 1</t>
  </si>
  <si>
    <t>TOTAL PRICE CLIN 2</t>
  </si>
  <si>
    <t>TOTAL PRICE CLIN 3</t>
  </si>
  <si>
    <t>TOTAL PRICE CLIN 4</t>
  </si>
  <si>
    <t>TOTAL PRICE CLIN 5</t>
  </si>
  <si>
    <t>Total Fixed Price Non-Evaluated Options</t>
  </si>
  <si>
    <t>1.1.1</t>
  </si>
  <si>
    <t>1.1.2</t>
  </si>
  <si>
    <t>1.1.3</t>
  </si>
  <si>
    <t>1.2.1</t>
  </si>
  <si>
    <t>1.2.2</t>
  </si>
  <si>
    <t>1.2.3</t>
  </si>
  <si>
    <t>2.1.1</t>
  </si>
  <si>
    <t>2.1.2</t>
  </si>
  <si>
    <t>2.1.3</t>
  </si>
  <si>
    <t>3.1.1</t>
  </si>
  <si>
    <t>3.1.2</t>
  </si>
  <si>
    <t>3.1.3</t>
  </si>
  <si>
    <t>3.2.1</t>
  </si>
  <si>
    <t>4.1.1</t>
  </si>
  <si>
    <t>4.1.2</t>
  </si>
  <si>
    <t>4.1.3</t>
  </si>
  <si>
    <t>5.1.1</t>
  </si>
  <si>
    <t>5.1.2</t>
  </si>
  <si>
    <t>5.1.3</t>
  </si>
  <si>
    <t>6.1.1</t>
  </si>
  <si>
    <t>6.1.2</t>
  </si>
  <si>
    <t>6.1.3</t>
  </si>
  <si>
    <t>TOTAL PRICE CLIN 6</t>
  </si>
  <si>
    <t>7.1.1</t>
  </si>
  <si>
    <t>7.2.1</t>
  </si>
  <si>
    <t>7.2.2</t>
  </si>
  <si>
    <t>7.2.3</t>
  </si>
  <si>
    <t>TOTAL PRICE CLIN 7</t>
  </si>
  <si>
    <t>CLIN 6</t>
  </si>
  <si>
    <t>CLIN 7</t>
  </si>
  <si>
    <t>5.2.1</t>
  </si>
  <si>
    <t>5.2.2</t>
  </si>
  <si>
    <t>5.2.3</t>
  </si>
  <si>
    <t>CLIN 1.1.1</t>
  </si>
  <si>
    <t>CLIN 1.1.2</t>
  </si>
  <si>
    <t>CLIN 1.1.3</t>
  </si>
  <si>
    <t>CLIN 1.3.1</t>
  </si>
  <si>
    <t>CLIN 1.3.2</t>
  </si>
  <si>
    <t>CLIN 2.1.1</t>
  </si>
  <si>
    <t>CLIN 2.1.2</t>
  </si>
  <si>
    <t>CLIN 2.1.3</t>
  </si>
  <si>
    <t>CLIN 2.3.1</t>
  </si>
  <si>
    <t>CLIN 2.3.2</t>
  </si>
  <si>
    <t>CLIN 3.1.1</t>
  </si>
  <si>
    <t>CLIN 3.1.2</t>
  </si>
  <si>
    <t>CLIN 3.1.3</t>
  </si>
  <si>
    <t>CLIN 3.2.1</t>
  </si>
  <si>
    <t>CLIN 3.3.1</t>
  </si>
  <si>
    <t>CLIN 3.3.2</t>
  </si>
  <si>
    <t>CLIN 4.1.1</t>
  </si>
  <si>
    <t>CLIN 4.1.2</t>
  </si>
  <si>
    <t>CLIN 4.1.3</t>
  </si>
  <si>
    <t>CLIN 4.2.1</t>
  </si>
  <si>
    <t>CLIN 4.3.1</t>
  </si>
  <si>
    <t>CLIN 4.3.2</t>
  </si>
  <si>
    <t>CLIN 5.1.1</t>
  </si>
  <si>
    <t>CLIN 5.1.2</t>
  </si>
  <si>
    <t>CLIN 5.1.3</t>
  </si>
  <si>
    <t>CLIN 5.2.1</t>
  </si>
  <si>
    <t>CLIN 5.2.2</t>
  </si>
  <si>
    <t>CLIN 5.2.3</t>
  </si>
  <si>
    <t>CLIN 5.3.1</t>
  </si>
  <si>
    <t>CLIN 5.3.2</t>
  </si>
  <si>
    <t>CLIN 5.3.3</t>
  </si>
  <si>
    <t>CLIN 6.1.1</t>
  </si>
  <si>
    <t>CLIN 6.1.2</t>
  </si>
  <si>
    <t>CLIN 6.1.3</t>
  </si>
  <si>
    <t>CLIN 6.2.1</t>
  </si>
  <si>
    <t>CLIN 6.3.1</t>
  </si>
  <si>
    <t>CLIN 6.3.2</t>
  </si>
  <si>
    <t>CLIN 7.1.1</t>
  </si>
  <si>
    <t>CLIN 7.2.1</t>
  </si>
  <si>
    <t>CLIN 7.2.2</t>
  </si>
  <si>
    <t>CLIN 7.2.3</t>
  </si>
  <si>
    <t>CLIN 7.3.1</t>
  </si>
  <si>
    <t>CLIN 7.3.2</t>
  </si>
  <si>
    <t>D) COMPLETENESS CHECK FOR CLIN DETAILS TAB</t>
  </si>
  <si>
    <t>Man-Days
2021</t>
  </si>
  <si>
    <t>Man-Days
2022</t>
  </si>
  <si>
    <t>Man-Days
2023</t>
  </si>
  <si>
    <t>Man-Days
2024</t>
  </si>
  <si>
    <t>Man-Days
2025</t>
  </si>
  <si>
    <t>Man-Days
2026</t>
  </si>
  <si>
    <t>Man-Days
2027</t>
  </si>
  <si>
    <t>Man-Days
2028</t>
  </si>
  <si>
    <t xml:space="preserve">Nr of MD's
Year 1 </t>
  </si>
  <si>
    <t>Nr of MD's
Year 2</t>
  </si>
  <si>
    <t>Nr of MD's
Year 3</t>
  </si>
  <si>
    <t>Nr of MD's
Year 4</t>
  </si>
  <si>
    <t>Nr of MD's
Year 5</t>
  </si>
  <si>
    <t>Nr of MD's
Year 6</t>
  </si>
  <si>
    <t>Nr of MD's
Year 7</t>
  </si>
  <si>
    <t>Nr of MD's
Year 8</t>
  </si>
  <si>
    <t>Nr of MD's
Year 9</t>
  </si>
  <si>
    <t>Nr of MD's
Year 10</t>
  </si>
  <si>
    <t>Unit Cost
per MD
Year 1</t>
  </si>
  <si>
    <t>Unit Cost
per MD
Year 2</t>
  </si>
  <si>
    <t>Unit Cost
per MD
Year 3</t>
  </si>
  <si>
    <t>Unit Cost
per MD
Year 4</t>
  </si>
  <si>
    <t>Unit Cost
per MD
Year 5</t>
  </si>
  <si>
    <t>Unit Cost
per MD
Year 6</t>
  </si>
  <si>
    <t>Unit Cost
per MD
Year 7</t>
  </si>
  <si>
    <t>Unit Cost
per MD
Year 8</t>
  </si>
  <si>
    <t>Unit Cost
per MD
Year 9</t>
  </si>
  <si>
    <t>Unit Cost
per MD
Year 10</t>
  </si>
  <si>
    <t>30</t>
  </si>
  <si>
    <t>9,600.00</t>
  </si>
  <si>
    <t>960.00</t>
  </si>
  <si>
    <t>10,560.00</t>
  </si>
  <si>
    <t>Nr of Units to be purchased
Year 1</t>
  </si>
  <si>
    <t>Nr of Units to be purchased
Year 2</t>
  </si>
  <si>
    <t>Nr of Units to be purchased
Year 3</t>
  </si>
  <si>
    <t>Nr of Units to be purchased
Year 4</t>
  </si>
  <si>
    <t>Nr of Units to be purchased
Year 5</t>
  </si>
  <si>
    <t>Nr of Units to be purchased
Year 6</t>
  </si>
  <si>
    <t>Nr of Units to be purchased
Year 7</t>
  </si>
  <si>
    <t>Nr of Units to be purchased
Year 8</t>
  </si>
  <si>
    <t>Nr of Units to be purchased
Year 9</t>
  </si>
  <si>
    <t>Nr of Units to be purchased
Year 10</t>
  </si>
  <si>
    <t>Quantity
2021</t>
  </si>
  <si>
    <t>Quantity
2022</t>
  </si>
  <si>
    <t>Quantity
2023</t>
  </si>
  <si>
    <t>Quantity
2024</t>
  </si>
  <si>
    <t>Quantity
2025</t>
  </si>
  <si>
    <t>Quantity
2026</t>
  </si>
  <si>
    <t>Quantity
2027</t>
  </si>
  <si>
    <t>Quantity
2028</t>
  </si>
  <si>
    <t>Unit Cost
Year 1</t>
  </si>
  <si>
    <t>Unit Cost
Year 2</t>
  </si>
  <si>
    <t>Unit Cost
Year 3</t>
  </si>
  <si>
    <t>Unit Cost
Year 4</t>
  </si>
  <si>
    <t>Unit Cost
Year 5</t>
  </si>
  <si>
    <t>Unit Cost
Year 6</t>
  </si>
  <si>
    <t>Unit Cost
Year 7</t>
  </si>
  <si>
    <t>Unit Cost
Year 8</t>
  </si>
  <si>
    <t>Unit Cost
Year 9</t>
  </si>
  <si>
    <t>Unit Cost
Year 10</t>
  </si>
  <si>
    <t>150.00</t>
  </si>
  <si>
    <t>155.00</t>
  </si>
  <si>
    <t>160.00</t>
  </si>
  <si>
    <t>165.00</t>
  </si>
  <si>
    <t>170.00</t>
  </si>
  <si>
    <t>175.00</t>
  </si>
  <si>
    <t>180.00</t>
  </si>
  <si>
    <t>195.00</t>
  </si>
  <si>
    <t>185.00</t>
  </si>
  <si>
    <t>190.00</t>
  </si>
  <si>
    <t>21,300.00</t>
  </si>
  <si>
    <t>2,130.00</t>
  </si>
  <si>
    <t>24,430.00</t>
  </si>
  <si>
    <t>50.00</t>
  </si>
  <si>
    <t>51.00</t>
  </si>
  <si>
    <t>52.00</t>
  </si>
  <si>
    <t>53.00</t>
  </si>
  <si>
    <t>54.00</t>
  </si>
  <si>
    <t>55.00</t>
  </si>
  <si>
    <t>56.00</t>
  </si>
  <si>
    <t>57.00</t>
  </si>
  <si>
    <t>58.00</t>
  </si>
  <si>
    <t>59.00</t>
  </si>
  <si>
    <t>Nr of Days
per trip</t>
  </si>
  <si>
    <t>Nr of
people</t>
  </si>
  <si>
    <t>Nr of
trips</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</si>
  <si>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following tabs:
- </t>
    </r>
    <r>
      <rPr>
        <b/>
        <sz val="10"/>
        <color rgb="FF0070C0"/>
        <rFont val="Arial"/>
        <family val="2"/>
      </rPr>
      <t>"Offer Summary"</t>
    </r>
    <r>
      <rPr>
        <sz val="10"/>
        <rFont val="Arial"/>
        <family val="2"/>
      </rPr>
      <t xml:space="preserve">,
- </t>
    </r>
    <r>
      <rPr>
        <b/>
        <sz val="10"/>
        <color rgb="FF0070C0"/>
        <rFont val="Arial"/>
        <family val="2"/>
      </rPr>
      <t>"CLIN Summary"</t>
    </r>
    <r>
      <rPr>
        <sz val="10"/>
        <rFont val="Arial"/>
        <family val="2"/>
      </rPr>
      <t xml:space="preserve">,
- </t>
    </r>
    <r>
      <rPr>
        <b/>
        <sz val="10"/>
        <color theme="4" tint="-0.249977111117893"/>
        <rFont val="Arial"/>
        <family val="2"/>
      </rPr>
      <t>"Labour"</t>
    </r>
    <r>
      <rPr>
        <sz val="10"/>
        <rFont val="Arial"/>
        <family val="2"/>
      </rPr>
      <t xml:space="preserve">,
- </t>
    </r>
    <r>
      <rPr>
        <b/>
        <sz val="10"/>
        <color theme="4" tint="-0.249977111117893"/>
        <rFont val="Arial"/>
        <family val="2"/>
      </rPr>
      <t>"Material"</t>
    </r>
    <r>
      <rPr>
        <sz val="10"/>
        <rFont val="Arial"/>
        <family val="2"/>
      </rPr>
      <t>,
-</t>
    </r>
    <r>
      <rPr>
        <b/>
        <sz val="10"/>
        <color theme="4" tint="-0.249977111117893"/>
        <rFont val="Arial"/>
        <family val="2"/>
      </rPr>
      <t xml:space="preserve"> "Travel"</t>
    </r>
    <r>
      <rPr>
        <sz val="10"/>
        <rFont val="Arial"/>
        <family val="2"/>
      </rPr>
      <t>,
-</t>
    </r>
    <r>
      <rPr>
        <b/>
        <sz val="10"/>
        <color theme="4" tint="-0.249977111117893"/>
        <rFont val="Arial"/>
        <family val="2"/>
      </rPr>
      <t xml:space="preserve"> "ODC",
- "Rates"</t>
    </r>
    <r>
      <rPr>
        <sz val="10"/>
        <rFont val="Arial"/>
        <family val="2"/>
      </rPr>
      <t xml:space="preserve">.
</t>
    </r>
    <r>
      <rPr>
        <b/>
        <sz val="10"/>
        <rFont val="Arial"/>
        <family val="2"/>
      </rPr>
      <t xml:space="preserve">Note that input cells  in the "Offer Summary" and the "CLIN Summary" tabs are colour coded </t>
    </r>
    <r>
      <rPr>
        <b/>
        <sz val="12"/>
        <rFont val="Arial"/>
        <family val="2"/>
      </rPr>
      <t>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t>
    </r>
  </si>
  <si>
    <r>
      <rPr>
        <b/>
        <sz val="10"/>
        <rFont val="Arial"/>
        <family val="2"/>
      </rPr>
      <t>Note: any information found within GREEN boxes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t>
    </r>
    <r>
      <rPr>
        <b/>
        <sz val="12"/>
        <rFont val="Arial"/>
        <family val="2"/>
      </rPr>
      <t xml:space="preserve"> MULTIPLE CURRENCIES</t>
    </r>
    <r>
      <rPr>
        <b/>
        <sz val="10"/>
        <rFont val="Arial"/>
        <family val="2"/>
      </rPr>
      <t xml:space="preserve"> should follow the following instructions:</t>
    </r>
    <r>
      <rPr>
        <sz val="10"/>
        <rFont val="Arial"/>
        <family val="2"/>
      </rPr>
      <t xml:space="preserve"> 
- For the "Offer Summary" tab bidders must add "Firm Fixed Price" column to the right of the current table for each additional currency.
- For the "CLIN Summary" tab, Bidders have 2 options: A) Two columns "Unit Price" and "Total Firm Fixed Price" may be added to the right of the current table for each additional currency of the bid; B) Bidders may duplicate the CLIN Summary tab for each currency bid.
-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
</t>
    </r>
  </si>
  <si>
    <t>RATES</t>
  </si>
  <si>
    <t>Optional Comments
 (Mandatory for zero costs lines)</t>
  </si>
  <si>
    <t>Quantity
2029</t>
  </si>
  <si>
    <t>Man-Days
2029</t>
  </si>
  <si>
    <t>3.2.2</t>
  </si>
  <si>
    <t>3.2.3</t>
  </si>
  <si>
    <t>7.1.2</t>
  </si>
  <si>
    <t>7.1.3</t>
  </si>
  <si>
    <t>CLIN 1.2.1</t>
  </si>
  <si>
    <t>CLIN 1.2.2</t>
  </si>
  <si>
    <t>CLIN 1.2.3</t>
  </si>
  <si>
    <t>CLIN 1.3.3</t>
  </si>
  <si>
    <t>CLIN 2.2.1</t>
  </si>
  <si>
    <t>CLIN 2.2.2</t>
  </si>
  <si>
    <t>CLIN 2.2.3</t>
  </si>
  <si>
    <t>CLIN 2.3.3</t>
  </si>
  <si>
    <t>CLIN 3.2.2</t>
  </si>
  <si>
    <t>CLIN 3.2.3</t>
  </si>
  <si>
    <t>CLIN 3.3.3</t>
  </si>
  <si>
    <t>CLIN 4.2.2</t>
  </si>
  <si>
    <t>CLIN 4.2.3</t>
  </si>
  <si>
    <t>CLIN 4.3.3</t>
  </si>
  <si>
    <t>CLIN 6.2.2</t>
  </si>
  <si>
    <t>CLIN 6.2.3</t>
  </si>
  <si>
    <t>CLIN 6.3.3</t>
  </si>
  <si>
    <t>CLIN 7.1.2</t>
  </si>
  <si>
    <t>CLIN 7.1.3</t>
  </si>
  <si>
    <t>CLIN 7.3.3</t>
  </si>
  <si>
    <r>
      <t xml:space="preserve">Insert rows above the </t>
    </r>
    <r>
      <rPr>
        <b/>
        <sz val="11"/>
        <color rgb="FFFF0000"/>
        <rFont val="Calibri"/>
        <family val="2"/>
        <scheme val="minor"/>
      </rPr>
      <t>RED</t>
    </r>
    <r>
      <rPr>
        <sz val="11"/>
        <color theme="1"/>
        <rFont val="Calibri"/>
        <family val="2"/>
        <scheme val="minor"/>
      </rPr>
      <t xml:space="preserve"> row if needed</t>
    </r>
  </si>
  <si>
    <t>Example. CLIN 1.1.1</t>
  </si>
  <si>
    <t xml:space="preserve">List for data Validation </t>
  </si>
  <si>
    <t>NATO Member States Currencies</t>
  </si>
  <si>
    <t>Lab-rate
2021</t>
  </si>
  <si>
    <t>Lab-rate
2022</t>
  </si>
  <si>
    <t>Lab-rate
2023</t>
  </si>
  <si>
    <t>Lab-rate
2024</t>
  </si>
  <si>
    <t>Lab-rate
2025</t>
  </si>
  <si>
    <t>Lab-rate
2026</t>
  </si>
  <si>
    <t>Lab-rate
2027</t>
  </si>
  <si>
    <t>Lab-rate
2028</t>
  </si>
  <si>
    <t>Lab-rate
2029</t>
  </si>
  <si>
    <t>Unit cost
2021</t>
  </si>
  <si>
    <t>Unit cost
2022</t>
  </si>
  <si>
    <t>Unit cost
2023</t>
  </si>
  <si>
    <t>Unit cost
2024</t>
  </si>
  <si>
    <t>Unit cost
2025</t>
  </si>
  <si>
    <t>Unit cost
2026</t>
  </si>
  <si>
    <t>Unit cost
2027</t>
  </si>
  <si>
    <t>Unit cost
2028</t>
  </si>
  <si>
    <t>Unit cost
2029</t>
  </si>
  <si>
    <t>Enter profit percentage for travel in yellow cell below:</t>
  </si>
  <si>
    <t>810.00</t>
  </si>
  <si>
    <t>17,010.00</t>
  </si>
  <si>
    <t>Enter profit percentage for ODC in yellow cell below:</t>
  </si>
  <si>
    <t>Unit Type</t>
  </si>
  <si>
    <t>300.00</t>
  </si>
  <si>
    <t>6,300.00</t>
  </si>
  <si>
    <r>
      <t xml:space="preserve">Profit calculation (if applicable).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</si>
  <si>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"Fully burdened" cost calculation for each labour category, which means the cost of all units including all profit and indirect rates associated  with material (G/A, overhead, etc.).</t>
  </si>
  <si>
    <r>
      <t>If the line of effort is performed by the bidder indicate "</t>
    </r>
    <r>
      <rPr>
        <b/>
        <sz val="8"/>
        <color theme="1"/>
        <rFont val="Calibri"/>
        <family val="2"/>
        <scheme val="minor"/>
      </rPr>
      <t>No</t>
    </r>
    <r>
      <rPr>
        <sz val="8"/>
        <color theme="1"/>
        <rFont val="Calibri"/>
        <family val="2"/>
        <scheme val="minor"/>
      </rPr>
      <t>" in each line that is not subcontracted.
If the line of effort is subcontracted indicate the company name in each line associated with its effort.</t>
    </r>
  </si>
  <si>
    <t>Identify specific labour categories used. For example:
Senior Systems Engineer,
Technician,
Junior program analyst, etc.</t>
  </si>
  <si>
    <t>Identify the applicable currency. Bidder may choose to enter multiple currencies in one sheet or duplicate the sheet for multiple currencies.</t>
  </si>
  <si>
    <t>Use formula only, which is the total of the previous columns: "quantity x cost" for all years.</t>
  </si>
  <si>
    <r>
      <t xml:space="preserve">Profit calculation.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</si>
  <si>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Identify specific material that is to be procured as a part of the proposed solution. This includes specific hardware items, software licenses, etc.</t>
  </si>
  <si>
    <t>Provide a description of each item;
this can be a model number, hardware configuration description, etc.</t>
  </si>
  <si>
    <t>Use formula only, which is the total of the previous columns: "quantity x costs" for all years.</t>
  </si>
  <si>
    <t>Identify the origin and the destination of each travel.</t>
  </si>
  <si>
    <t>Year of expected Travel cost.</t>
  </si>
  <si>
    <t>Number of trips.</t>
  </si>
  <si>
    <t>Number of people for each trip.</t>
  </si>
  <si>
    <t>Number of days per trip.</t>
  </si>
  <si>
    <t>Cost per roundtrip transportation
(Flight, train, etc.).</t>
  </si>
  <si>
    <t>Per diem rate.</t>
  </si>
  <si>
    <t>Name of the ODC item.</t>
  </si>
  <si>
    <t>Description of the ODC item.</t>
  </si>
  <si>
    <t>Year of expected ODC cost.</t>
  </si>
  <si>
    <t>Unit type,
(MD's, lot, etc.)</t>
  </si>
  <si>
    <t>Number of units.</t>
  </si>
  <si>
    <t>Unit cost.</t>
  </si>
  <si>
    <t>The detailed tables are to be completed by the bidder with all columns populated, and shall be expanded to include as many rows as necessary to provide the detail requested.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</si>
  <si>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North Macedonia Denar (MKD)</t>
  </si>
  <si>
    <t>BASE CONTRACT</t>
  </si>
  <si>
    <t>EVALUATED OPTIONS</t>
  </si>
  <si>
    <t>Man-Days
2030</t>
  </si>
  <si>
    <t>Lab-rate
2030</t>
  </si>
  <si>
    <t>Quantity
2030</t>
  </si>
  <si>
    <t>Unit cost
2030</t>
  </si>
  <si>
    <t>This column should only be expressed as a formula.</t>
  </si>
  <si>
    <t>Please add as many rows as needed in the table above.</t>
  </si>
  <si>
    <t>ISS Management</t>
  </si>
  <si>
    <t>1.2.4</t>
  </si>
  <si>
    <t>1.2.5</t>
  </si>
  <si>
    <t>1.2.6</t>
  </si>
  <si>
    <t>1.2.7</t>
  </si>
  <si>
    <t>1.2.8</t>
  </si>
  <si>
    <t>1.2.9</t>
  </si>
  <si>
    <t>PMI Activity Report</t>
  </si>
  <si>
    <t>Detailed PMI Activity Report</t>
  </si>
  <si>
    <t>Monthly ISS Actvity Report</t>
  </si>
  <si>
    <t>Quarterly ISS Review</t>
  </si>
  <si>
    <t>ISS Performance Review</t>
  </si>
  <si>
    <t>Final ISS Performance Report</t>
  </si>
  <si>
    <t>End of year ISS Performance Report</t>
  </si>
  <si>
    <t>Reporting and Reviews</t>
  </si>
  <si>
    <t>PMI Activity</t>
  </si>
  <si>
    <t>TSGT - T1</t>
  </si>
  <si>
    <t>TSGT - T2</t>
  </si>
  <si>
    <t>UTSGT</t>
  </si>
  <si>
    <t xml:space="preserve">Section 3 </t>
  </si>
  <si>
    <t xml:space="preserve">Req 2, Section 3 </t>
  </si>
  <si>
    <t>Section 3</t>
  </si>
  <si>
    <t>Req 34, Section 3</t>
  </si>
  <si>
    <t>EDC plus 7 days</t>
  </si>
  <si>
    <t>1 week after each PMI</t>
  </si>
  <si>
    <t>2 weeks after end date of HL3 PMI timeframe</t>
  </si>
  <si>
    <t>Monthly</t>
  </si>
  <si>
    <t>Quarterly</t>
  </si>
  <si>
    <t>Every 6 months</t>
  </si>
  <si>
    <t>End of Contract</t>
  </si>
  <si>
    <t>Annually</t>
  </si>
  <si>
    <t>AT PTL or CSSC as scheduled</t>
  </si>
  <si>
    <t>By e-mail</t>
  </si>
  <si>
    <t>Virtual</t>
  </si>
  <si>
    <t>On-site (see list of locations)</t>
  </si>
  <si>
    <t>Electronic</t>
  </si>
  <si>
    <t>Virtual Meeting</t>
  </si>
  <si>
    <t>Within PMI window and ASI window</t>
  </si>
  <si>
    <t>3.2.4</t>
  </si>
  <si>
    <t>3.2.5</t>
  </si>
  <si>
    <t>3.2.6</t>
  </si>
  <si>
    <t>3.2.7</t>
  </si>
  <si>
    <t>3.2.8</t>
  </si>
  <si>
    <t>3.2.9</t>
  </si>
  <si>
    <t>5.2.4</t>
  </si>
  <si>
    <t>5.2.5</t>
  </si>
  <si>
    <t>5.2.6</t>
  </si>
  <si>
    <t>5.2.7</t>
  </si>
  <si>
    <t>5.2.8</t>
  </si>
  <si>
    <t>5.2.9</t>
  </si>
  <si>
    <t>8.1.1</t>
  </si>
  <si>
    <t>8.1.2</t>
  </si>
  <si>
    <t>8.1.3</t>
  </si>
  <si>
    <t>TOTAL PRICE CLIN 8</t>
  </si>
  <si>
    <t>CLIN 8</t>
  </si>
  <si>
    <t>7.2.4</t>
  </si>
  <si>
    <t>7.2.5</t>
  </si>
  <si>
    <t>7.2.6</t>
  </si>
  <si>
    <t>7.2.7</t>
  </si>
  <si>
    <t>7.2.8</t>
  </si>
  <si>
    <t>7.2.9</t>
  </si>
  <si>
    <t>CLIN 1.2.4</t>
  </si>
  <si>
    <t>CLIN 1.2.5</t>
  </si>
  <si>
    <t>CLIN 1.2.6</t>
  </si>
  <si>
    <t>CLIN 1.2.7</t>
  </si>
  <si>
    <t>CLIN 1.2.8</t>
  </si>
  <si>
    <t>CLIN 1.2.9</t>
  </si>
  <si>
    <t>CLIN 3.2.4</t>
  </si>
  <si>
    <t>CLIN 3.2.5</t>
  </si>
  <si>
    <t>CLIN 3.2.6</t>
  </si>
  <si>
    <t>CLIN 3.2.7</t>
  </si>
  <si>
    <t>CLIN 3.2.8</t>
  </si>
  <si>
    <t>CLIN 3.2.9</t>
  </si>
  <si>
    <t>CLIN 5.2.4</t>
  </si>
  <si>
    <t>CLIN 5.2.5</t>
  </si>
  <si>
    <t>CLIN 5.2.6</t>
  </si>
  <si>
    <t>CLIN 5.2.7</t>
  </si>
  <si>
    <t>CLIN 5.2.8</t>
  </si>
  <si>
    <t>CLIN 5.2.9</t>
  </si>
  <si>
    <t>CLIN 7.2.4</t>
  </si>
  <si>
    <t>CLIN 7.2.5</t>
  </si>
  <si>
    <t>CLIN 7.2.6</t>
  </si>
  <si>
    <t>CLIN 7.2.7</t>
  </si>
  <si>
    <t>CLIN 7.2.8</t>
  </si>
  <si>
    <t>CLIN 7.2.9</t>
  </si>
  <si>
    <t>CLIN 8.1.1</t>
  </si>
  <si>
    <t>CLIN 8.1.2</t>
  </si>
  <si>
    <t>CLIN 8.1.3</t>
  </si>
  <si>
    <t>CLIN 1 - CONTRACT ADMINISTRATION (BASE-EVALUATED) - BASE-YEARS  2022 + 2023</t>
  </si>
  <si>
    <t>CLIN 3 - CONTRACT ADMINISTRATION (OPTION-EVALUATED) - OPTION - YEAR - 2024</t>
  </si>
  <si>
    <t>Final ISS Performance Report (at the end of Contract (after the 2 years base contract))</t>
  </si>
  <si>
    <t>'End of Contract (after the 2 years base contract)</t>
  </si>
  <si>
    <t>CLIN 4 - PREVENTIVE MAINTENANCE (OPTION-EVALUATED) - OPTION YEAR 2024</t>
  </si>
  <si>
    <t>CLIN 5 - CONTRACT ADMINISTRATION (OPTION-EVALUATED) - OPTION - YEAR - 2025</t>
  </si>
  <si>
    <t>CLIN 6 - PREVENTIVE MAINTENANCE (OPTION-EVALUATED) - OPTION YEAR 2025</t>
  </si>
  <si>
    <t>CLIN 7 - CONTRACT ADMINISTRATION (OPTION-EVALUATED) - OPTION - YEAR - 2026</t>
  </si>
  <si>
    <t>CLIN 8 - PREVENTIVE MAINTENANCE (OPTION-EVALUATED) - OPTION YEAR 2026</t>
  </si>
  <si>
    <t>IFB-CO-115401-TSGT-ISS CLIN Summary</t>
  </si>
  <si>
    <t>Populate each line of the table that contains labour with the appropriate CLIN from the drop down menu.</t>
  </si>
  <si>
    <t>Populate each line of the table that contains material with the appropriate CLIN from the drop down menu.</t>
  </si>
  <si>
    <t xml:space="preserve">Populate each line of the table that contains travel with the appropriate CLIN from the drop down menu. </t>
  </si>
  <si>
    <t xml:space="preserve">Populate each line of the table that contains ODC with the appropriate CLIN from the drop down menu. </t>
  </si>
  <si>
    <t xml:space="preserve">Collaborative Environment </t>
  </si>
  <si>
    <t>EDC + 7 days</t>
  </si>
  <si>
    <t>1.1</t>
  </si>
  <si>
    <t>1.2</t>
  </si>
  <si>
    <t>2.1</t>
  </si>
  <si>
    <t>3.1</t>
  </si>
  <si>
    <t>3.2</t>
  </si>
  <si>
    <t>4.1</t>
  </si>
  <si>
    <t>5.1</t>
  </si>
  <si>
    <t>Shared space</t>
  </si>
  <si>
    <t>Management</t>
  </si>
  <si>
    <t>10 per year</t>
  </si>
  <si>
    <t>Monthly ISS Activity Report</t>
  </si>
  <si>
    <t>Technical Support</t>
  </si>
  <si>
    <t>Revision of the ISS Plan</t>
  </si>
  <si>
    <t xml:space="preserve">Continuation of the Collabortive Environment </t>
  </si>
  <si>
    <t>Req15, Section 3</t>
  </si>
  <si>
    <t>Req 16, Section 3</t>
  </si>
  <si>
    <t>Req 17, Section 3</t>
  </si>
  <si>
    <t>Req 18- 31 , Section 3</t>
  </si>
  <si>
    <t>Req 32, 33 Section 3</t>
  </si>
  <si>
    <t>Req 36, Section 3</t>
  </si>
  <si>
    <t>Remotely or On-site as required</t>
  </si>
  <si>
    <t>Credentials By e-mail</t>
  </si>
  <si>
    <t>Document (Electronic)</t>
  </si>
  <si>
    <t>NTE qty 31 per year</t>
  </si>
  <si>
    <t>Project Management</t>
  </si>
  <si>
    <t>Final ISS Plan</t>
  </si>
  <si>
    <t>Req 6,7,8, 9,10  Section 3</t>
  </si>
  <si>
    <t>EDC + 6 weeks</t>
  </si>
  <si>
    <t>Req 11, Section 3</t>
  </si>
  <si>
    <t>Sections 4 and 5</t>
  </si>
  <si>
    <t>11 per year</t>
  </si>
  <si>
    <t>Req 6,7,8, 9, 10  Section 3</t>
  </si>
  <si>
    <t>CLIN 2 - PREVENTIVE MAINTENANCE (BASE-EVALUATED) - BASE-YEARS 2022 + 2023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</si>
</sst>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_(&quot;$&quot;* \(#,##0.00\);_(&quot;$&quot;* &quot;-&quot;??_);_(@_)"/>
    <numFmt numFmtId="165" formatCode="_(* #,##0.00_);_(* \(#,##0.00\);_(* &quot;-&quot;??_);_(@_)"/>
    <numFmt numFmtId="166" formatCode="_-* #,##0.00_-;\-* #,##0.00_-;_-* &quot;-&quot;??_-;_-@_-"/>
    <numFmt numFmtId="167" formatCode="_(* #,##0_);_(* \(#,##0\);_(* &quot;-&quot;??_);_(@_)"/>
    <numFmt numFmtId="168" formatCode="_(* #,##0.0_);_(* \(#,##0.0\);_(* &quot;-&quot;??_);_(@_)"/>
  </numFmts>
  <fonts count="36" x14ac:knownFonts="1">
    <font>
      <sz val="11"/>
      <color theme="1"/>
      <name val="Calibri"/>
      <family val="2"/>
      <scheme val="minor"/>
    </font>
    <font>
      <b/>
      <sz val="11"/>
      <color theme="1"/>
      <name val="Calibri"/>
      <family val="2"/>
      <scheme val="minor"/>
    </font>
    <font>
      <b/>
      <sz val="12"/>
      <name val="Calibri"/>
      <family val="2"/>
      <scheme val="minor"/>
    </font>
    <font>
      <sz val="9"/>
      <color indexed="81"/>
      <name val="Tahoma"/>
      <family val="2"/>
    </font>
    <font>
      <b/>
      <sz val="9"/>
      <color indexed="81"/>
      <name val="Tahoma"/>
      <family val="2"/>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sz val="14"/>
      <color theme="1"/>
      <name val="Calibri"/>
      <family val="2"/>
      <scheme val="minor"/>
    </font>
    <font>
      <b/>
      <sz val="10"/>
      <name val="Arial"/>
      <family val="2"/>
    </font>
    <font>
      <sz val="11"/>
      <color rgb="FFFF0000"/>
      <name val="Calibri"/>
      <family val="2"/>
      <scheme val="minor"/>
    </font>
    <font>
      <b/>
      <sz val="11"/>
      <name val="Calibri"/>
      <family val="2"/>
      <scheme val="minor"/>
    </font>
    <font>
      <sz val="11"/>
      <color theme="1"/>
      <name val="Calibri"/>
      <family val="2"/>
      <scheme val="minor"/>
    </font>
    <font>
      <b/>
      <sz val="14"/>
      <color rgb="FFC00000"/>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b/>
      <sz val="11"/>
      <color theme="0"/>
      <name val="Calibri"/>
      <family val="2"/>
      <scheme val="minor"/>
    </font>
    <font>
      <b/>
      <sz val="12"/>
      <name val="Arial"/>
      <family val="2"/>
    </font>
    <font>
      <b/>
      <sz val="10"/>
      <color theme="4" tint="-0.249977111117893"/>
      <name val="Arial"/>
      <family val="2"/>
    </font>
    <font>
      <sz val="11"/>
      <name val="Calibri"/>
      <family val="2"/>
    </font>
    <font>
      <sz val="8"/>
      <color theme="1"/>
      <name val="Calibri"/>
      <family val="2"/>
      <scheme val="minor"/>
    </font>
    <font>
      <b/>
      <sz val="11"/>
      <color rgb="FFFF0000"/>
      <name val="Calibri"/>
      <family val="2"/>
      <scheme val="minor"/>
    </font>
    <font>
      <b/>
      <i/>
      <sz val="11"/>
      <color rgb="FFFF000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8"/>
      <color theme="1"/>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rgb="FFFFFF99"/>
        <bgColor theme="4" tint="0.79998168889431442"/>
      </patternFill>
    </fill>
    <fill>
      <patternFill patternType="solid">
        <fgColor rgb="FFFF0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xf numFmtId="165" fontId="5" fillId="0" borderId="0" applyFont="0" applyFill="0" applyBorder="0" applyAlignment="0" applyProtection="0"/>
    <xf numFmtId="0" fontId="7" fillId="0" borderId="0"/>
    <xf numFmtId="0" fontId="7"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cellStyleXfs>
  <cellXfs count="250">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165" fontId="0" fillId="0" borderId="0" xfId="1" applyFont="1"/>
    <xf numFmtId="167" fontId="1" fillId="0" borderId="0" xfId="1" applyNumberFormat="1" applyFont="1"/>
    <xf numFmtId="167" fontId="0" fillId="0" borderId="0" xfId="1" applyNumberFormat="1" applyFont="1"/>
    <xf numFmtId="0" fontId="0" fillId="0" borderId="0" xfId="0" applyAlignment="1">
      <alignment horizontal="center"/>
    </xf>
    <xf numFmtId="168" fontId="0" fillId="0" borderId="0" xfId="0" applyNumberFormat="1"/>
    <xf numFmtId="0" fontId="8" fillId="0" borderId="0" xfId="0" applyFont="1"/>
    <xf numFmtId="0" fontId="1" fillId="0" borderId="0" xfId="0" applyFont="1" applyAlignment="1">
      <alignment horizontal="center"/>
    </xf>
    <xf numFmtId="167" fontId="1" fillId="0" borderId="0" xfId="1" applyNumberFormat="1" applyFont="1" applyAlignment="1">
      <alignment horizontal="center" wrapText="1"/>
    </xf>
    <xf numFmtId="0" fontId="1" fillId="0" borderId="0" xfId="0" applyFont="1" applyAlignment="1">
      <alignment horizontal="center" wrapText="1"/>
    </xf>
    <xf numFmtId="0" fontId="10" fillId="3" borderId="0" xfId="3" applyFont="1" applyFill="1" applyAlignment="1" applyProtection="1">
      <alignment vertical="center"/>
    </xf>
    <xf numFmtId="0" fontId="7" fillId="3" borderId="0" xfId="3" applyFill="1" applyProtection="1"/>
    <xf numFmtId="0" fontId="1" fillId="3" borderId="0" xfId="3" applyFont="1" applyFill="1" applyProtection="1"/>
    <xf numFmtId="0" fontId="7" fillId="3" borderId="0" xfId="3" applyFill="1" applyBorder="1" applyAlignment="1" applyProtection="1">
      <alignment horizontal="left" vertical="top" wrapText="1"/>
    </xf>
    <xf numFmtId="0" fontId="9" fillId="3" borderId="0" xfId="0" applyFont="1" applyFill="1"/>
    <xf numFmtId="0" fontId="0" fillId="0" borderId="0" xfId="0" applyAlignment="1">
      <alignment horizontal="center" wrapText="1"/>
    </xf>
    <xf numFmtId="0" fontId="0" fillId="6" borderId="2" xfId="0" applyFill="1" applyBorder="1"/>
    <xf numFmtId="0" fontId="0" fillId="6" borderId="3" xfId="0" applyFill="1" applyBorder="1"/>
    <xf numFmtId="0" fontId="0" fillId="6" borderId="4" xfId="0" applyFill="1" applyBorder="1"/>
    <xf numFmtId="0" fontId="1" fillId="6" borderId="5" xfId="0" applyFont="1" applyFill="1" applyBorder="1" applyAlignment="1">
      <alignment wrapText="1"/>
    </xf>
    <xf numFmtId="0" fontId="0" fillId="6" borderId="0" xfId="0" applyFill="1" applyBorder="1"/>
    <xf numFmtId="0" fontId="0" fillId="6" borderId="6" xfId="0" applyFill="1" applyBorder="1"/>
    <xf numFmtId="0" fontId="0" fillId="6" borderId="5" xfId="0" applyFill="1" applyBorder="1" applyAlignment="1">
      <alignment horizontal="left" indent="1"/>
    </xf>
    <xf numFmtId="0" fontId="0" fillId="6" borderId="5" xfId="0" applyFill="1" applyBorder="1"/>
    <xf numFmtId="0" fontId="1" fillId="6" borderId="6" xfId="0" applyFont="1" applyFill="1" applyBorder="1" applyAlignment="1">
      <alignment horizontal="center"/>
    </xf>
    <xf numFmtId="0" fontId="0" fillId="6" borderId="9" xfId="0" applyFill="1" applyBorder="1"/>
    <xf numFmtId="167" fontId="1" fillId="0" borderId="0" xfId="1" applyNumberFormat="1" applyFont="1" applyAlignment="1">
      <alignment wrapText="1"/>
    </xf>
    <xf numFmtId="0" fontId="0" fillId="6" borderId="5" xfId="0" applyFont="1" applyFill="1" applyBorder="1" applyAlignment="1">
      <alignment horizontal="left" wrapText="1" indent="1"/>
    </xf>
    <xf numFmtId="0" fontId="0" fillId="6" borderId="7" xfId="0" applyFill="1" applyBorder="1" applyAlignment="1">
      <alignment horizontal="left" indent="1"/>
    </xf>
    <xf numFmtId="2" fontId="14" fillId="6" borderId="6" xfId="4" applyNumberFormat="1" applyFont="1" applyFill="1" applyBorder="1" applyAlignment="1">
      <alignment horizontal="center"/>
    </xf>
    <xf numFmtId="0" fontId="1" fillId="6" borderId="0" xfId="0" applyFont="1" applyFill="1" applyBorder="1" applyAlignment="1">
      <alignment horizontal="center"/>
    </xf>
    <xf numFmtId="0" fontId="0" fillId="6" borderId="0" xfId="0" applyFill="1" applyBorder="1" applyAlignment="1">
      <alignment horizontal="center"/>
    </xf>
    <xf numFmtId="0" fontId="1" fillId="6" borderId="8" xfId="0" applyFont="1" applyFill="1" applyBorder="1" applyAlignment="1">
      <alignment horizontal="center"/>
    </xf>
    <xf numFmtId="165" fontId="0" fillId="0" borderId="0" xfId="1" applyFont="1" applyAlignment="1">
      <alignment horizontal="center"/>
    </xf>
    <xf numFmtId="0" fontId="1" fillId="0" borderId="0" xfId="0" applyFont="1" applyAlignment="1">
      <alignment horizontal="left"/>
    </xf>
    <xf numFmtId="165" fontId="16" fillId="0" borderId="0" xfId="1" applyFont="1"/>
    <xf numFmtId="0" fontId="0" fillId="0" borderId="1" xfId="0" applyFill="1" applyBorder="1"/>
    <xf numFmtId="0" fontId="15" fillId="10" borderId="1" xfId="3" applyFont="1" applyFill="1" applyBorder="1" applyAlignment="1" applyProtection="1">
      <alignment vertical="center"/>
    </xf>
    <xf numFmtId="0" fontId="15" fillId="13" borderId="1" xfId="3" applyFont="1" applyFill="1" applyBorder="1" applyAlignment="1" applyProtection="1">
      <alignment horizontal="left" vertical="center" wrapText="1" indent="1"/>
    </xf>
    <xf numFmtId="0" fontId="15" fillId="13" borderId="1" xfId="3" applyFont="1" applyFill="1" applyBorder="1" applyAlignment="1" applyProtection="1">
      <alignment horizontal="left" vertical="center" indent="1"/>
    </xf>
    <xf numFmtId="0" fontId="17" fillId="0" borderId="0" xfId="0" applyFont="1"/>
    <xf numFmtId="0" fontId="0" fillId="12" borderId="0" xfId="0" applyFill="1"/>
    <xf numFmtId="165" fontId="0" fillId="12" borderId="0" xfId="1" applyFont="1" applyFill="1"/>
    <xf numFmtId="165" fontId="0" fillId="12" borderId="0" xfId="1" applyFont="1" applyFill="1" applyAlignment="1">
      <alignment horizontal="center"/>
    </xf>
    <xf numFmtId="0" fontId="0" fillId="12" borderId="0" xfId="0" applyFont="1" applyFill="1"/>
    <xf numFmtId="0" fontId="0" fillId="12" borderId="0" xfId="0" applyFont="1" applyFill="1" applyAlignment="1">
      <alignment horizontal="left"/>
    </xf>
    <xf numFmtId="0" fontId="1" fillId="10" borderId="1" xfId="0" applyFont="1" applyFill="1" applyBorder="1"/>
    <xf numFmtId="0" fontId="0" fillId="8" borderId="1" xfId="0" applyFill="1" applyBorder="1"/>
    <xf numFmtId="9" fontId="0" fillId="8" borderId="1" xfId="0" applyNumberFormat="1" applyFill="1" applyBorder="1" applyAlignment="1">
      <alignment horizontal="right"/>
    </xf>
    <xf numFmtId="0" fontId="1" fillId="0" borderId="0" xfId="0" applyFont="1" applyAlignment="1"/>
    <xf numFmtId="0" fontId="0" fillId="0" borderId="0" xfId="0" applyBorder="1"/>
    <xf numFmtId="0" fontId="1" fillId="11" borderId="1" xfId="0" applyFont="1" applyFill="1" applyBorder="1"/>
    <xf numFmtId="0" fontId="6" fillId="13" borderId="0" xfId="0" applyFont="1" applyFill="1" applyAlignment="1">
      <alignment wrapText="1"/>
    </xf>
    <xf numFmtId="0" fontId="1" fillId="10" borderId="24" xfId="3" applyFont="1" applyFill="1" applyBorder="1" applyAlignment="1" applyProtection="1">
      <alignment horizontal="left" vertical="center"/>
    </xf>
    <xf numFmtId="0" fontId="1" fillId="10" borderId="25" xfId="3" applyFont="1" applyFill="1" applyBorder="1" applyAlignment="1" applyProtection="1">
      <alignment horizontal="left" vertical="center"/>
    </xf>
    <xf numFmtId="0" fontId="7" fillId="0" borderId="0" xfId="2" applyFont="1" applyAlignment="1">
      <alignment horizontal="center"/>
    </xf>
    <xf numFmtId="49" fontId="0" fillId="12" borderId="0" xfId="0" applyNumberFormat="1" applyFill="1" applyAlignment="1">
      <alignment horizontal="right"/>
    </xf>
    <xf numFmtId="49" fontId="0" fillId="12" borderId="0" xfId="1" applyNumberFormat="1" applyFont="1" applyFill="1" applyAlignment="1">
      <alignment horizontal="right"/>
    </xf>
    <xf numFmtId="167" fontId="0" fillId="12" borderId="0" xfId="1" applyNumberFormat="1" applyFont="1" applyFill="1" applyAlignment="1">
      <alignment horizontal="right"/>
    </xf>
    <xf numFmtId="9" fontId="0" fillId="5" borderId="0" xfId="5" applyFont="1" applyFill="1"/>
    <xf numFmtId="165" fontId="0" fillId="0" borderId="0" xfId="1" applyFont="1" applyAlignment="1">
      <alignment horizontal="right"/>
    </xf>
    <xf numFmtId="0" fontId="0" fillId="0" borderId="0" xfId="0" applyAlignment="1">
      <alignment horizontal="centerContinuous"/>
    </xf>
    <xf numFmtId="0" fontId="0" fillId="0" borderId="29" xfId="0" applyFill="1" applyBorder="1" applyAlignment="1">
      <alignment horizontal="centerContinuous"/>
    </xf>
    <xf numFmtId="0" fontId="0" fillId="0" borderId="5" xfId="0" applyFill="1" applyBorder="1" applyAlignment="1">
      <alignment horizontal="centerContinuous"/>
    </xf>
    <xf numFmtId="165" fontId="0" fillId="12" borderId="0" xfId="1" applyFont="1" applyFill="1" applyAlignment="1">
      <alignment horizontal="right"/>
    </xf>
    <xf numFmtId="49" fontId="0" fillId="0" borderId="0" xfId="0" applyNumberFormat="1"/>
    <xf numFmtId="4" fontId="0" fillId="0" borderId="0" xfId="4" applyNumberFormat="1" applyFont="1"/>
    <xf numFmtId="49" fontId="0" fillId="12" borderId="0" xfId="4" quotePrefix="1" applyNumberFormat="1" applyFont="1" applyFill="1" applyAlignment="1">
      <alignment horizontal="right"/>
    </xf>
    <xf numFmtId="4" fontId="0" fillId="12" borderId="0" xfId="4" quotePrefix="1" applyNumberFormat="1" applyFont="1" applyFill="1" applyAlignment="1">
      <alignment horizontal="right"/>
    </xf>
    <xf numFmtId="0" fontId="0" fillId="0" borderId="0" xfId="0" applyAlignment="1">
      <alignment horizontal="right"/>
    </xf>
    <xf numFmtId="4" fontId="0" fillId="12" borderId="0" xfId="4" applyNumberFormat="1" applyFont="1" applyFill="1"/>
    <xf numFmtId="0" fontId="0" fillId="12" borderId="0" xfId="0" applyFill="1" applyAlignment="1">
      <alignment horizontal="center"/>
    </xf>
    <xf numFmtId="165" fontId="16" fillId="0" borderId="0" xfId="1" applyFont="1" applyAlignment="1">
      <alignment horizontal="center"/>
    </xf>
    <xf numFmtId="0" fontId="21" fillId="0" borderId="0" xfId="0" applyFont="1" applyFill="1" applyAlignment="1">
      <alignment vertical="center"/>
    </xf>
    <xf numFmtId="0" fontId="21" fillId="0" borderId="0" xfId="0" applyFont="1" applyAlignment="1">
      <alignment vertical="center"/>
    </xf>
    <xf numFmtId="0" fontId="21" fillId="0" borderId="0" xfId="0" applyFont="1" applyFill="1" applyAlignment="1">
      <alignment vertical="center" wrapText="1"/>
    </xf>
    <xf numFmtId="0" fontId="22" fillId="4" borderId="22" xfId="0" applyFont="1" applyFill="1" applyBorder="1" applyAlignment="1">
      <alignment horizontal="center" vertical="center" wrapText="1"/>
    </xf>
    <xf numFmtId="0" fontId="21" fillId="0" borderId="0" xfId="0" applyFont="1" applyAlignment="1">
      <alignment vertical="center" wrapText="1"/>
    </xf>
    <xf numFmtId="0" fontId="22" fillId="14" borderId="27" xfId="0" applyFont="1" applyFill="1" applyBorder="1" applyAlignment="1">
      <alignment horizontal="center" vertical="center" wrapText="1"/>
    </xf>
    <xf numFmtId="0" fontId="22" fillId="14" borderId="20" xfId="0" applyFont="1" applyFill="1" applyBorder="1" applyAlignment="1">
      <alignment horizontal="center" vertical="center" wrapText="1"/>
    </xf>
    <xf numFmtId="0" fontId="22" fillId="14" borderId="21" xfId="0" applyFont="1" applyFill="1" applyBorder="1" applyAlignment="1">
      <alignment horizontal="right" vertical="center"/>
    </xf>
    <xf numFmtId="0" fontId="21" fillId="0" borderId="18" xfId="0" applyFont="1" applyFill="1" applyBorder="1" applyAlignment="1">
      <alignment vertical="center"/>
    </xf>
    <xf numFmtId="0" fontId="22" fillId="0" borderId="18" xfId="0" applyFont="1" applyFill="1" applyBorder="1" applyAlignment="1">
      <alignment horizontal="center" vertical="center"/>
    </xf>
    <xf numFmtId="0" fontId="22" fillId="0" borderId="18" xfId="0" applyFont="1" applyFill="1" applyBorder="1" applyAlignment="1">
      <alignment horizontal="center" vertical="center" wrapText="1"/>
    </xf>
    <xf numFmtId="167" fontId="22" fillId="0" borderId="18" xfId="1" applyNumberFormat="1" applyFont="1" applyFill="1" applyBorder="1" applyAlignment="1">
      <alignment horizontal="center" vertical="center"/>
    </xf>
    <xf numFmtId="167" fontId="21" fillId="0" borderId="18" xfId="1" applyNumberFormat="1" applyFont="1" applyFill="1" applyBorder="1" applyAlignment="1">
      <alignment vertical="center"/>
    </xf>
    <xf numFmtId="0" fontId="21" fillId="0" borderId="1" xfId="0" applyFont="1" applyFill="1" applyBorder="1" applyAlignment="1">
      <alignment vertical="center"/>
    </xf>
    <xf numFmtId="0" fontId="21" fillId="0" borderId="23" xfId="0" applyFont="1" applyFill="1" applyBorder="1" applyAlignment="1">
      <alignment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67" fontId="21" fillId="0" borderId="20" xfId="1" applyNumberFormat="1" applyFont="1" applyFill="1" applyBorder="1" applyAlignment="1">
      <alignment vertical="center"/>
    </xf>
    <xf numFmtId="0" fontId="21" fillId="0" borderId="20" xfId="0" applyFont="1" applyFill="1" applyBorder="1" applyAlignment="1">
      <alignment vertical="center"/>
    </xf>
    <xf numFmtId="0" fontId="21" fillId="0" borderId="26" xfId="0" applyFont="1" applyFill="1" applyBorder="1" applyAlignment="1">
      <alignment vertical="center" wrapText="1"/>
    </xf>
    <xf numFmtId="0" fontId="21" fillId="0" borderId="12" xfId="0" applyFont="1" applyFill="1" applyBorder="1" applyAlignment="1">
      <alignment vertical="center" wrapText="1"/>
    </xf>
    <xf numFmtId="0" fontId="21" fillId="0" borderId="20" xfId="0" applyFont="1" applyFill="1" applyBorder="1" applyAlignment="1">
      <alignment vertical="center" wrapText="1"/>
    </xf>
    <xf numFmtId="0" fontId="22" fillId="2" borderId="13" xfId="0" applyFont="1" applyFill="1" applyBorder="1" applyAlignment="1">
      <alignment vertical="center"/>
    </xf>
    <xf numFmtId="0" fontId="21" fillId="0" borderId="0" xfId="0" applyFont="1" applyAlignment="1">
      <alignment horizontal="center" vertical="center"/>
    </xf>
    <xf numFmtId="0" fontId="21" fillId="3" borderId="1" xfId="0" applyFont="1" applyFill="1" applyBorder="1" applyAlignment="1">
      <alignment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1" fillId="3" borderId="1" xfId="0" applyFont="1" applyFill="1" applyBorder="1" applyAlignment="1">
      <alignment horizontal="center" vertical="center"/>
    </xf>
    <xf numFmtId="0" fontId="22" fillId="0" borderId="18"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1" fillId="0" borderId="27" xfId="0" applyFont="1" applyFill="1" applyBorder="1" applyAlignment="1">
      <alignment vertical="center"/>
    </xf>
    <xf numFmtId="0" fontId="21" fillId="16" borderId="10" xfId="0" applyFont="1" applyFill="1" applyBorder="1" applyAlignment="1">
      <alignment horizontal="center" vertical="center"/>
    </xf>
    <xf numFmtId="0" fontId="21" fillId="15" borderId="12" xfId="0" applyFont="1" applyFill="1" applyBorder="1" applyAlignment="1">
      <alignment vertical="center" wrapText="1"/>
    </xf>
    <xf numFmtId="0" fontId="21" fillId="2" borderId="30" xfId="0" applyFont="1" applyFill="1" applyBorder="1" applyAlignment="1">
      <alignment vertical="center"/>
    </xf>
    <xf numFmtId="0" fontId="21" fillId="2" borderId="30" xfId="0" applyFont="1" applyFill="1" applyBorder="1" applyAlignment="1">
      <alignment vertical="center" wrapText="1"/>
    </xf>
    <xf numFmtId="167" fontId="21" fillId="2" borderId="30" xfId="1" applyNumberFormat="1" applyFont="1" applyFill="1" applyBorder="1" applyAlignment="1">
      <alignment vertical="center"/>
    </xf>
    <xf numFmtId="0" fontId="21" fillId="0" borderId="21" xfId="0" applyFont="1" applyFill="1" applyBorder="1" applyAlignment="1">
      <alignment vertical="center"/>
    </xf>
    <xf numFmtId="0" fontId="21" fillId="2" borderId="33" xfId="0" applyFont="1" applyFill="1" applyBorder="1" applyAlignment="1">
      <alignment vertical="center"/>
    </xf>
    <xf numFmtId="0" fontId="21" fillId="2" borderId="34" xfId="0" applyFont="1" applyFill="1" applyBorder="1" applyAlignment="1">
      <alignment vertical="center" wrapText="1"/>
    </xf>
    <xf numFmtId="0" fontId="22" fillId="4" borderId="15"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 fillId="2" borderId="2" xfId="0" applyFont="1" applyFill="1" applyBorder="1" applyAlignment="1" applyProtection="1">
      <alignment horizontal="centerContinuous" vertical="center"/>
    </xf>
    <xf numFmtId="0" fontId="23" fillId="2" borderId="3" xfId="0" applyFont="1" applyFill="1" applyBorder="1" applyAlignment="1" applyProtection="1">
      <alignment horizontal="centerContinuous" vertical="center"/>
    </xf>
    <xf numFmtId="0" fontId="2" fillId="2" borderId="3" xfId="0" applyFont="1" applyFill="1" applyBorder="1" applyAlignment="1" applyProtection="1">
      <alignment horizontal="centerContinuous" vertical="center"/>
    </xf>
    <xf numFmtId="0" fontId="23" fillId="2" borderId="4" xfId="0" applyFont="1" applyFill="1" applyBorder="1" applyAlignment="1" applyProtection="1">
      <alignment horizontal="centerContinuous" vertical="center"/>
    </xf>
    <xf numFmtId="0" fontId="15" fillId="2" borderId="5" xfId="0" applyFont="1" applyFill="1" applyBorder="1" applyAlignment="1" applyProtection="1">
      <alignment horizontal="centerContinuous" vertical="center"/>
    </xf>
    <xf numFmtId="0" fontId="23" fillId="2" borderId="0" xfId="0" applyFont="1" applyFill="1" applyBorder="1" applyAlignment="1" applyProtection="1">
      <alignment horizontal="centerContinuous" vertical="center"/>
    </xf>
    <xf numFmtId="0" fontId="15" fillId="2" borderId="0" xfId="0" applyFont="1" applyFill="1" applyBorder="1" applyAlignment="1" applyProtection="1">
      <alignment horizontal="centerContinuous" vertical="center"/>
    </xf>
    <xf numFmtId="0" fontId="23" fillId="2" borderId="6" xfId="0" applyFont="1" applyFill="1" applyBorder="1" applyAlignment="1" applyProtection="1">
      <alignment horizontal="centerContinuous" vertical="center"/>
    </xf>
    <xf numFmtId="0" fontId="15" fillId="2" borderId="2" xfId="0" applyFont="1" applyFill="1" applyBorder="1" applyAlignment="1" applyProtection="1">
      <alignment horizontal="centerContinuous" vertical="center"/>
    </xf>
    <xf numFmtId="0" fontId="22" fillId="0" borderId="35" xfId="0" applyFont="1" applyFill="1" applyBorder="1" applyAlignment="1">
      <alignment vertical="center"/>
    </xf>
    <xf numFmtId="0" fontId="21" fillId="0" borderId="36" xfId="0" applyFont="1" applyFill="1" applyBorder="1" applyAlignment="1">
      <alignment vertical="center"/>
    </xf>
    <xf numFmtId="0" fontId="21" fillId="0" borderId="36" xfId="0" applyFont="1" applyFill="1" applyBorder="1" applyAlignment="1">
      <alignment vertical="center" wrapText="1"/>
    </xf>
    <xf numFmtId="167" fontId="21" fillId="0" borderId="36" xfId="1" applyNumberFormat="1" applyFont="1" applyFill="1" applyBorder="1" applyAlignment="1">
      <alignment vertical="center"/>
    </xf>
    <xf numFmtId="0" fontId="21" fillId="0" borderId="37" xfId="0" applyFont="1" applyFill="1" applyBorder="1" applyAlignment="1">
      <alignment vertical="center" wrapText="1"/>
    </xf>
    <xf numFmtId="166" fontId="23" fillId="15" borderId="32" xfId="6" applyNumberFormat="1" applyFont="1" applyFill="1" applyBorder="1" applyAlignment="1" applyProtection="1">
      <alignment horizontal="right" vertical="center"/>
    </xf>
    <xf numFmtId="166" fontId="21" fillId="0" borderId="1" xfId="1" applyNumberFormat="1" applyFont="1" applyFill="1" applyBorder="1" applyAlignment="1">
      <alignment horizontal="center" vertical="center"/>
    </xf>
    <xf numFmtId="166" fontId="21" fillId="0" borderId="20" xfId="4" applyNumberFormat="1" applyFont="1" applyFill="1" applyBorder="1" applyAlignment="1">
      <alignment horizontal="right" vertical="center"/>
    </xf>
    <xf numFmtId="166" fontId="21" fillId="0" borderId="1" xfId="4" applyNumberFormat="1" applyFont="1" applyFill="1" applyBorder="1" applyAlignment="1">
      <alignment horizontal="right" vertical="center"/>
    </xf>
    <xf numFmtId="166" fontId="22" fillId="15" borderId="14" xfId="4" applyNumberFormat="1" applyFont="1" applyFill="1" applyBorder="1" applyAlignment="1">
      <alignment horizontal="right" vertical="center"/>
    </xf>
    <xf numFmtId="166" fontId="21" fillId="15" borderId="19" xfId="0" applyNumberFormat="1" applyFont="1" applyFill="1" applyBorder="1" applyAlignment="1">
      <alignment vertical="center"/>
    </xf>
    <xf numFmtId="166" fontId="24" fillId="15" borderId="31" xfId="6" applyNumberFormat="1" applyFont="1" applyFill="1" applyBorder="1" applyAlignment="1" applyProtection="1">
      <alignment horizontal="right" vertical="center"/>
    </xf>
    <xf numFmtId="0" fontId="11" fillId="9" borderId="1" xfId="0" applyFont="1" applyFill="1" applyBorder="1" applyAlignment="1">
      <alignment horizontal="center" vertical="center" wrapText="1"/>
    </xf>
    <xf numFmtId="0" fontId="1" fillId="14" borderId="19" xfId="0" applyFont="1" applyFill="1" applyBorder="1" applyAlignment="1">
      <alignment vertical="center"/>
    </xf>
    <xf numFmtId="0" fontId="0" fillId="7" borderId="1" xfId="0" applyFont="1" applyFill="1" applyBorder="1" applyAlignment="1">
      <alignment vertical="center"/>
    </xf>
    <xf numFmtId="0" fontId="0" fillId="3" borderId="18" xfId="0" applyFill="1" applyBorder="1" applyAlignment="1">
      <alignment vertical="center"/>
    </xf>
    <xf numFmtId="0" fontId="0" fillId="3" borderId="1" xfId="0" applyFill="1" applyBorder="1" applyAlignment="1">
      <alignment vertical="center"/>
    </xf>
    <xf numFmtId="0" fontId="1" fillId="2" borderId="1" xfId="0" applyFont="1" applyFill="1" applyBorder="1" applyAlignment="1">
      <alignment vertical="center"/>
    </xf>
    <xf numFmtId="166" fontId="22" fillId="15" borderId="28" xfId="4" applyNumberFormat="1" applyFont="1" applyFill="1" applyBorder="1" applyAlignment="1">
      <alignment horizontal="right" vertical="center"/>
    </xf>
    <xf numFmtId="0" fontId="22" fillId="0" borderId="26" xfId="0" applyFont="1" applyFill="1" applyBorder="1" applyAlignment="1">
      <alignment horizontal="center" vertical="center" wrapText="1"/>
    </xf>
    <xf numFmtId="0" fontId="21" fillId="0" borderId="11" xfId="0" applyFont="1" applyFill="1" applyBorder="1" applyAlignment="1">
      <alignment horizontal="left" vertical="center" indent="2"/>
    </xf>
    <xf numFmtId="0" fontId="22" fillId="0" borderId="11" xfId="0" applyFont="1" applyFill="1" applyBorder="1" applyAlignment="1">
      <alignment horizontal="left" vertical="center" indent="1"/>
    </xf>
    <xf numFmtId="0" fontId="22" fillId="0" borderId="1" xfId="0" applyFont="1" applyFill="1" applyBorder="1" applyAlignment="1">
      <alignment horizontal="left" vertical="center" wrapText="1" indent="1"/>
    </xf>
    <xf numFmtId="0" fontId="21" fillId="0" borderId="1" xfId="0" applyFont="1" applyFill="1" applyBorder="1" applyAlignment="1">
      <alignment horizontal="left" vertical="center" wrapText="1" indent="2"/>
    </xf>
    <xf numFmtId="0" fontId="22" fillId="3" borderId="11" xfId="0" applyFont="1" applyFill="1" applyBorder="1" applyAlignment="1">
      <alignment horizontal="left" vertical="center" indent="1"/>
    </xf>
    <xf numFmtId="0" fontId="21" fillId="3" borderId="39" xfId="0" applyFont="1" applyFill="1" applyBorder="1" applyAlignment="1">
      <alignment horizontal="left" vertical="center"/>
    </xf>
    <xf numFmtId="0" fontId="21" fillId="3" borderId="40" xfId="0" applyFont="1" applyFill="1" applyBorder="1" applyAlignment="1">
      <alignment horizontal="left" vertical="center" wrapText="1"/>
    </xf>
    <xf numFmtId="0" fontId="21" fillId="3" borderId="40" xfId="0" applyFont="1" applyFill="1" applyBorder="1" applyAlignment="1">
      <alignment horizontal="center" vertical="center"/>
    </xf>
    <xf numFmtId="0" fontId="21" fillId="3" borderId="40" xfId="0" applyFont="1" applyFill="1" applyBorder="1" applyAlignment="1">
      <alignment horizontal="center" vertical="center" wrapText="1"/>
    </xf>
    <xf numFmtId="0" fontId="21" fillId="0" borderId="40" xfId="0" applyFont="1" applyFill="1" applyBorder="1" applyAlignment="1">
      <alignment horizontal="center" vertical="center"/>
    </xf>
    <xf numFmtId="166" fontId="21" fillId="15" borderId="40" xfId="0" applyNumberFormat="1" applyFont="1" applyFill="1" applyBorder="1" applyAlignment="1">
      <alignment vertical="center"/>
    </xf>
    <xf numFmtId="166" fontId="23" fillId="15" borderId="38" xfId="6" applyNumberFormat="1" applyFont="1" applyFill="1" applyBorder="1" applyAlignment="1" applyProtection="1">
      <alignment horizontal="right" vertical="center"/>
    </xf>
    <xf numFmtId="0" fontId="21" fillId="0" borderId="40" xfId="0" applyFont="1" applyFill="1" applyBorder="1" applyAlignment="1">
      <alignment vertical="center"/>
    </xf>
    <xf numFmtId="0" fontId="21" fillId="15" borderId="41" xfId="0" applyFont="1" applyFill="1" applyBorder="1" applyAlignment="1">
      <alignment vertical="center" wrapText="1"/>
    </xf>
    <xf numFmtId="0" fontId="21" fillId="3" borderId="11" xfId="0" applyFont="1" applyFill="1" applyBorder="1" applyAlignment="1">
      <alignment horizontal="left" vertical="center" indent="2"/>
    </xf>
    <xf numFmtId="0" fontId="21" fillId="3" borderId="39" xfId="0" applyFont="1" applyFill="1" applyBorder="1" applyAlignment="1">
      <alignment horizontal="left" vertical="center" indent="2"/>
    </xf>
    <xf numFmtId="166" fontId="24" fillId="3" borderId="31" xfId="6" applyNumberFormat="1" applyFont="1" applyFill="1" applyBorder="1" applyAlignment="1" applyProtection="1">
      <alignment horizontal="right" vertical="center"/>
    </xf>
    <xf numFmtId="166" fontId="23" fillId="3" borderId="32" xfId="6" applyNumberFormat="1" applyFont="1" applyFill="1" applyBorder="1" applyAlignment="1" applyProtection="1">
      <alignment horizontal="right" vertical="center"/>
    </xf>
    <xf numFmtId="2" fontId="0" fillId="0" borderId="0" xfId="1" applyNumberFormat="1" applyFont="1" applyAlignment="1">
      <alignment horizontal="right"/>
    </xf>
    <xf numFmtId="1" fontId="0" fillId="0" borderId="0" xfId="0" applyNumberFormat="1" applyAlignment="1">
      <alignment horizontal="right"/>
    </xf>
    <xf numFmtId="0" fontId="7" fillId="13" borderId="18" xfId="3" applyFill="1" applyBorder="1" applyAlignment="1" applyProtection="1">
      <alignment horizontal="left" vertical="center" wrapText="1" indent="1"/>
    </xf>
    <xf numFmtId="0" fontId="7" fillId="13" borderId="42" xfId="3" applyFill="1" applyBorder="1" applyAlignment="1" applyProtection="1">
      <alignment horizontal="left" vertical="center" wrapText="1" indent="1"/>
    </xf>
    <xf numFmtId="0" fontId="7" fillId="13" borderId="43" xfId="3" applyFill="1" applyBorder="1" applyAlignment="1" applyProtection="1">
      <alignment horizontal="left" vertical="center" wrapText="1" indent="1"/>
    </xf>
    <xf numFmtId="0" fontId="7" fillId="13" borderId="44" xfId="3" applyFill="1" applyBorder="1" applyAlignment="1" applyProtection="1">
      <alignment horizontal="left" vertical="center" wrapText="1" indent="1"/>
    </xf>
    <xf numFmtId="0" fontId="28" fillId="13" borderId="1" xfId="3" applyFont="1" applyFill="1" applyBorder="1" applyAlignment="1" applyProtection="1">
      <alignment vertical="center" wrapText="1"/>
    </xf>
    <xf numFmtId="0" fontId="8" fillId="13" borderId="1" xfId="3" applyFont="1" applyFill="1" applyBorder="1" applyAlignment="1" applyProtection="1">
      <alignment vertical="center" wrapText="1"/>
    </xf>
    <xf numFmtId="0" fontId="1" fillId="13" borderId="0" xfId="0" applyFont="1" applyFill="1"/>
    <xf numFmtId="0" fontId="21" fillId="0" borderId="1" xfId="0" quotePrefix="1" applyFont="1" applyFill="1" applyBorder="1" applyAlignment="1">
      <alignment horizontal="center" vertical="center"/>
    </xf>
    <xf numFmtId="0" fontId="21" fillId="0" borderId="1" xfId="0" quotePrefix="1" applyFont="1" applyFill="1" applyBorder="1" applyAlignment="1">
      <alignment horizontal="center" vertical="center" wrapText="1"/>
    </xf>
    <xf numFmtId="0" fontId="0" fillId="5" borderId="1" xfId="0" applyFill="1" applyBorder="1"/>
    <xf numFmtId="9" fontId="0" fillId="5" borderId="1" xfId="5" applyFont="1" applyFill="1" applyBorder="1"/>
    <xf numFmtId="9" fontId="0" fillId="5" borderId="1" xfId="0" applyNumberFormat="1" applyFill="1" applyBorder="1"/>
    <xf numFmtId="0" fontId="18" fillId="12" borderId="1" xfId="0" applyFont="1" applyFill="1" applyBorder="1"/>
    <xf numFmtId="0" fontId="29" fillId="8" borderId="1" xfId="0" applyFont="1" applyFill="1" applyBorder="1" applyAlignment="1">
      <alignment wrapText="1"/>
    </xf>
    <xf numFmtId="0" fontId="0" fillId="17" borderId="0" xfId="0" applyFill="1"/>
    <xf numFmtId="165" fontId="0" fillId="17" borderId="0" xfId="1" applyFont="1" applyFill="1" applyAlignment="1">
      <alignment horizontal="right"/>
    </xf>
    <xf numFmtId="4" fontId="0" fillId="0" borderId="0" xfId="0" applyNumberFormat="1" applyFont="1"/>
    <xf numFmtId="0" fontId="31" fillId="0" borderId="0" xfId="0" applyFont="1"/>
    <xf numFmtId="0" fontId="1" fillId="0" borderId="40" xfId="0" applyFont="1" applyFill="1" applyBorder="1" applyAlignment="1">
      <alignment vertical="center"/>
    </xf>
    <xf numFmtId="0" fontId="25" fillId="0" borderId="40" xfId="0" applyFont="1" applyFill="1" applyBorder="1" applyAlignment="1">
      <alignment horizontal="right" vertical="center"/>
    </xf>
    <xf numFmtId="0" fontId="32" fillId="7" borderId="45" xfId="0" applyFont="1" applyFill="1" applyBorder="1" applyAlignment="1">
      <alignment vertical="center"/>
    </xf>
    <xf numFmtId="0" fontId="0" fillId="7" borderId="46" xfId="0" applyFont="1" applyFill="1" applyBorder="1" applyAlignment="1">
      <alignment vertical="center"/>
    </xf>
    <xf numFmtId="166" fontId="12" fillId="7" borderId="47" xfId="1" applyNumberFormat="1" applyFont="1" applyFill="1" applyBorder="1" applyAlignment="1">
      <alignment vertical="center"/>
    </xf>
    <xf numFmtId="0" fontId="32" fillId="7" borderId="11" xfId="0" applyFont="1" applyFill="1" applyBorder="1" applyAlignment="1">
      <alignment vertical="center"/>
    </xf>
    <xf numFmtId="166" fontId="12" fillId="7" borderId="12" xfId="1" applyNumberFormat="1" applyFont="1" applyFill="1" applyBorder="1" applyAlignment="1">
      <alignment vertical="center"/>
    </xf>
    <xf numFmtId="0" fontId="1" fillId="0" borderId="3" xfId="0" applyFont="1" applyFill="1" applyBorder="1" applyAlignment="1">
      <alignment vertical="center"/>
    </xf>
    <xf numFmtId="0" fontId="0" fillId="0" borderId="3" xfId="0" applyFont="1" applyFill="1" applyBorder="1" applyAlignment="1">
      <alignment vertical="center"/>
    </xf>
    <xf numFmtId="166" fontId="12" fillId="0" borderId="3" xfId="1" applyNumberFormat="1" applyFont="1" applyFill="1" applyBorder="1" applyAlignment="1">
      <alignment vertical="center"/>
    </xf>
    <xf numFmtId="0" fontId="0" fillId="3" borderId="45" xfId="0" applyFill="1" applyBorder="1" applyAlignment="1">
      <alignment vertical="center"/>
    </xf>
    <xf numFmtId="0" fontId="0" fillId="3" borderId="46" xfId="0" applyFill="1" applyBorder="1" applyAlignment="1">
      <alignment vertical="center"/>
    </xf>
    <xf numFmtId="166" fontId="0" fillId="15" borderId="47" xfId="1" applyNumberFormat="1" applyFont="1" applyFill="1" applyBorder="1" applyAlignment="1">
      <alignment vertical="center"/>
    </xf>
    <xf numFmtId="0" fontId="0" fillId="3" borderId="17" xfId="0" applyFill="1" applyBorder="1" applyAlignment="1">
      <alignment vertical="center"/>
    </xf>
    <xf numFmtId="166" fontId="0" fillId="15" borderId="23" xfId="1" applyNumberFormat="1" applyFont="1" applyFill="1" applyBorder="1" applyAlignment="1">
      <alignment vertical="center"/>
    </xf>
    <xf numFmtId="0" fontId="0" fillId="3" borderId="11" xfId="0" applyFill="1" applyBorder="1" applyAlignment="1">
      <alignment vertical="center"/>
    </xf>
    <xf numFmtId="165" fontId="0" fillId="0" borderId="12" xfId="1" applyFont="1" applyFill="1" applyBorder="1" applyAlignment="1">
      <alignment vertical="center"/>
    </xf>
    <xf numFmtId="0" fontId="1" fillId="2" borderId="11" xfId="0" applyFont="1" applyFill="1" applyBorder="1" applyAlignment="1">
      <alignment vertical="center"/>
    </xf>
    <xf numFmtId="166" fontId="1" fillId="2" borderId="12" xfId="1" applyNumberFormat="1" applyFont="1" applyFill="1" applyBorder="1" applyAlignment="1">
      <alignment vertical="center"/>
    </xf>
    <xf numFmtId="166" fontId="0" fillId="15" borderId="12" xfId="1" applyNumberFormat="1" applyFont="1" applyFill="1" applyBorder="1" applyAlignment="1">
      <alignment vertical="center"/>
    </xf>
    <xf numFmtId="0" fontId="33" fillId="14" borderId="21" xfId="0" applyFont="1" applyFill="1" applyBorder="1" applyAlignment="1">
      <alignment horizontal="right" vertical="center"/>
    </xf>
    <xf numFmtId="0" fontId="34" fillId="15" borderId="21" xfId="0" applyFont="1" applyFill="1" applyBorder="1" applyAlignment="1">
      <alignment horizontal="center" vertical="center" wrapText="1"/>
    </xf>
    <xf numFmtId="166" fontId="0" fillId="0" borderId="0" xfId="4" applyNumberFormat="1" applyFont="1"/>
    <xf numFmtId="0" fontId="29" fillId="13" borderId="0" xfId="0" applyFont="1" applyFill="1" applyAlignment="1">
      <alignment wrapText="1"/>
    </xf>
    <xf numFmtId="167" fontId="29" fillId="13" borderId="0" xfId="1" applyNumberFormat="1" applyFont="1" applyFill="1" applyAlignment="1">
      <alignment wrapText="1"/>
    </xf>
    <xf numFmtId="0" fontId="29" fillId="0" borderId="0" xfId="0" applyFont="1"/>
    <xf numFmtId="0" fontId="30" fillId="0" borderId="0" xfId="0" applyFont="1"/>
    <xf numFmtId="0" fontId="30" fillId="0" borderId="0" xfId="0" applyFont="1"/>
    <xf numFmtId="0" fontId="30" fillId="0" borderId="0" xfId="0" applyFont="1"/>
    <xf numFmtId="0" fontId="30" fillId="0" borderId="0" xfId="0" applyFont="1"/>
    <xf numFmtId="0" fontId="24" fillId="0" borderId="1" xfId="0" applyFont="1" applyFill="1" applyBorder="1" applyAlignment="1">
      <alignment horizontal="left" vertical="center" wrapText="1" indent="2"/>
    </xf>
    <xf numFmtId="0" fontId="22" fillId="3" borderId="11" xfId="0" applyFont="1" applyFill="1" applyBorder="1" applyAlignment="1">
      <alignment horizontal="left" vertical="center"/>
    </xf>
    <xf numFmtId="0" fontId="24" fillId="0" borderId="1" xfId="0" quotePrefix="1" applyFont="1" applyFill="1" applyBorder="1" applyAlignment="1">
      <alignment horizontal="center" vertical="center"/>
    </xf>
    <xf numFmtId="0" fontId="24" fillId="0" borderId="1" xfId="0" quotePrefix="1" applyFont="1" applyFill="1" applyBorder="1" applyAlignment="1">
      <alignment horizontal="center" vertical="center" wrapText="1"/>
    </xf>
    <xf numFmtId="0" fontId="22" fillId="0" borderId="17" xfId="0" applyFont="1" applyFill="1" applyBorder="1" applyAlignment="1">
      <alignment horizontal="left" vertical="center"/>
    </xf>
    <xf numFmtId="0" fontId="24" fillId="0" borderId="1" xfId="0" applyFont="1" applyFill="1" applyBorder="1" applyAlignment="1">
      <alignment horizontal="center" vertical="center"/>
    </xf>
    <xf numFmtId="166" fontId="21" fillId="0" borderId="19" xfId="0" applyNumberFormat="1" applyFont="1" applyFill="1" applyBorder="1" applyAlignment="1">
      <alignment vertical="center"/>
    </xf>
    <xf numFmtId="166" fontId="23" fillId="0" borderId="32" xfId="6" applyNumberFormat="1" applyFont="1" applyFill="1" applyBorder="1" applyAlignment="1" applyProtection="1">
      <alignment horizontal="right" vertical="center"/>
    </xf>
    <xf numFmtId="0" fontId="0" fillId="0" borderId="0" xfId="0" applyNumberFormat="1" applyFont="1"/>
    <xf numFmtId="0" fontId="23" fillId="0" borderId="1" xfId="0" applyFont="1" applyFill="1" applyBorder="1" applyAlignment="1">
      <alignment horizontal="left" vertical="center" wrapText="1" indent="1"/>
    </xf>
    <xf numFmtId="0" fontId="24" fillId="0" borderId="1" xfId="0" applyFont="1" applyFill="1" applyBorder="1" applyAlignment="1">
      <alignment horizontal="center" vertical="center" wrapText="1"/>
    </xf>
    <xf numFmtId="0" fontId="24" fillId="0" borderId="20" xfId="0" applyFont="1" applyFill="1" applyBorder="1" applyAlignment="1">
      <alignment vertical="center"/>
    </xf>
    <xf numFmtId="0" fontId="24" fillId="0" borderId="20" xfId="0" applyFont="1" applyFill="1" applyBorder="1" applyAlignment="1">
      <alignment vertical="center" wrapText="1"/>
    </xf>
    <xf numFmtId="167" fontId="24" fillId="0" borderId="20" xfId="1" applyNumberFormat="1" applyFont="1" applyFill="1" applyBorder="1" applyAlignment="1">
      <alignment vertical="center"/>
    </xf>
    <xf numFmtId="0" fontId="24" fillId="0" borderId="36" xfId="0" applyFont="1" applyFill="1" applyBorder="1" applyAlignment="1">
      <alignment vertical="center"/>
    </xf>
    <xf numFmtId="0" fontId="24" fillId="0" borderId="36" xfId="0" applyFont="1" applyFill="1" applyBorder="1" applyAlignment="1">
      <alignment vertical="center" wrapText="1"/>
    </xf>
    <xf numFmtId="167" fontId="24" fillId="0" borderId="36" xfId="1" applyNumberFormat="1" applyFont="1" applyFill="1" applyBorder="1" applyAlignment="1">
      <alignment vertical="center"/>
    </xf>
    <xf numFmtId="0" fontId="23" fillId="3" borderId="1" xfId="0" applyFont="1" applyFill="1" applyBorder="1" applyAlignment="1">
      <alignment horizontal="left" vertical="center" wrapText="1"/>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3" borderId="40" xfId="0" applyFont="1" applyFill="1" applyBorder="1" applyAlignment="1">
      <alignment horizontal="left" vertical="center" wrapText="1" indent="2"/>
    </xf>
    <xf numFmtId="0" fontId="24" fillId="3" borderId="40" xfId="0" applyFont="1" applyFill="1" applyBorder="1" applyAlignment="1">
      <alignment horizontal="center" vertical="center"/>
    </xf>
    <xf numFmtId="0" fontId="24" fillId="3" borderId="40" xfId="0" applyFont="1" applyFill="1" applyBorder="1" applyAlignment="1">
      <alignment horizontal="center" vertical="center" wrapText="1"/>
    </xf>
    <xf numFmtId="0" fontId="24" fillId="0" borderId="40" xfId="0" applyFont="1" applyFill="1" applyBorder="1" applyAlignment="1">
      <alignment horizontal="center" vertical="center"/>
    </xf>
    <xf numFmtId="0" fontId="24" fillId="2" borderId="33" xfId="0" applyFont="1" applyFill="1" applyBorder="1" applyAlignment="1">
      <alignment vertical="center"/>
    </xf>
    <xf numFmtId="0" fontId="24" fillId="2" borderId="30" xfId="0" applyFont="1" applyFill="1" applyBorder="1" applyAlignment="1">
      <alignment vertical="center"/>
    </xf>
    <xf numFmtId="0" fontId="24" fillId="2" borderId="30" xfId="0" applyFont="1" applyFill="1" applyBorder="1" applyAlignment="1">
      <alignment vertical="center" wrapText="1"/>
    </xf>
    <xf numFmtId="167" fontId="24" fillId="2" borderId="30" xfId="1" applyNumberFormat="1" applyFont="1" applyFill="1" applyBorder="1" applyAlignment="1">
      <alignment vertical="center"/>
    </xf>
    <xf numFmtId="167" fontId="29" fillId="13" borderId="0" xfId="1" applyNumberFormat="1" applyFont="1" applyFill="1" applyAlignment="1">
      <alignment wrapText="1"/>
    </xf>
    <xf numFmtId="167" fontId="29" fillId="13" borderId="0" xfId="1" applyNumberFormat="1" applyFont="1" applyFill="1" applyAlignment="1">
      <alignment horizontal="left" wrapText="1"/>
    </xf>
  </cellXfs>
  <cellStyles count="8">
    <cellStyle name="Comma 2" xfId="7"/>
    <cellStyle name="Currency 2" xfId="6"/>
    <cellStyle name="Normal 2 10" xfId="2"/>
    <cellStyle name="Normal 53" xfId="3"/>
    <cellStyle name="Κανονικό" xfId="0" builtinId="0"/>
    <cellStyle name="Κόμμα" xfId="1" builtinId="3"/>
    <cellStyle name="Νομισματική μονάδα" xfId="4" builtinId="4"/>
    <cellStyle name="Ποσοστό" xfId="5" builtinId="5"/>
  </cellStyles>
  <dxfs count="108">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167"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5" formatCode="_(* #,##0.00_);_(* \(#,##0.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53473</xdr:colOff>
      <xdr:row>1</xdr:row>
      <xdr:rowOff>6684</xdr:rowOff>
    </xdr:from>
    <xdr:ext cx="3880352" cy="3717591"/>
    <xdr:sp macro="" textlink="">
      <xdr:nvSpPr>
        <xdr:cNvPr id="2" name="TextBox 1"/>
        <xdr:cNvSpPr txBox="1"/>
      </xdr:nvSpPr>
      <xdr:spPr>
        <a:xfrm>
          <a:off x="8159248" y="206709"/>
          <a:ext cx="3880352" cy="371759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Automated Checks</a:t>
          </a:r>
          <a:r>
            <a:rPr lang="en-US" sz="1100" b="1" baseline="0"/>
            <a:t>:</a:t>
          </a:r>
        </a:p>
        <a:p>
          <a:r>
            <a:rPr lang="en-US" sz="1100" b="1" baseline="0"/>
            <a:t>  </a:t>
          </a:r>
        </a:p>
        <a:p>
          <a:pPr eaLnBrk="1" fontAlgn="auto" latinLnBrk="0" hangingPunct="1"/>
          <a:r>
            <a:rPr lang="en-US" sz="1100" baseline="0">
              <a:solidFill>
                <a:schemeClr val="tx1"/>
              </a:solidFill>
              <a:effectLst/>
              <a:latin typeface="+mn-lt"/>
              <a:ea typeface="+mn-ea"/>
              <a:cs typeface="+mn-cs"/>
            </a:rPr>
            <a:t>This tab is provided only as a</a:t>
          </a:r>
          <a:r>
            <a:rPr lang="en-US" sz="1100" b="1" baseline="0">
              <a:solidFill>
                <a:schemeClr val="tx1"/>
              </a:solidFill>
              <a:effectLst/>
              <a:latin typeface="+mn-lt"/>
              <a:ea typeface="+mn-ea"/>
              <a:cs typeface="+mn-cs"/>
            </a:rPr>
            <a:t> tool </a:t>
          </a:r>
          <a:r>
            <a:rPr lang="en-US" sz="1100" baseline="0">
              <a:solidFill>
                <a:schemeClr val="tx1"/>
              </a:solidFill>
              <a:effectLst/>
              <a:latin typeface="+mn-lt"/>
              <a:ea typeface="+mn-ea"/>
              <a:cs typeface="+mn-cs"/>
            </a:rPr>
            <a:t>for the bidders to assist in verifying that they have provided the bid currency as required and that the grand totals are accurate and traceable. </a:t>
          </a:r>
        </a:p>
        <a:p>
          <a:pPr eaLnBrk="1" fontAlgn="auto" latinLnBrk="0" hangingPunct="1"/>
          <a:endParaRPr lang="en-US" sz="1100" baseline="0">
            <a:solidFill>
              <a:schemeClr val="tx1"/>
            </a:solidFill>
            <a:effectLst/>
            <a:latin typeface="+mn-lt"/>
            <a:ea typeface="+mn-ea"/>
            <a:cs typeface="+mn-cs"/>
          </a:endParaRPr>
        </a:p>
        <a:p>
          <a:r>
            <a:rPr lang="en-US" sz="1100" b="1">
              <a:solidFill>
                <a:schemeClr val="tx1"/>
              </a:solidFill>
              <a:effectLst/>
              <a:latin typeface="+mn-lt"/>
              <a:ea typeface="+mn-ea"/>
              <a:cs typeface="+mn-cs"/>
            </a:rPr>
            <a:t>Checks do not guarantee that the bid is accurate or traceable and ultimately the bidder is responsible to meet the requirements outlined in the bidding instructions to ensure completeness, accuracy, and traceability. </a:t>
          </a:r>
          <a:endParaRPr lang="en-US" sz="1100">
            <a:solidFill>
              <a:schemeClr val="tx1"/>
            </a:solidFill>
            <a:effectLst/>
            <a:latin typeface="+mn-lt"/>
            <a:ea typeface="+mn-ea"/>
            <a:cs typeface="+mn-cs"/>
          </a:endParaRP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Bidder is not required to use this automated checks tab, and is not required to ensure all items are "green" but it's highly recommended by the purchaser that this is used as a tool to ensure accuracy and minimize required corrections to the bid.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2</xdr:row>
      <xdr:rowOff>114300</xdr:rowOff>
    </xdr:from>
    <xdr:ext cx="3756660" cy="4524376"/>
    <xdr:sp macro="" textlink="">
      <xdr:nvSpPr>
        <xdr:cNvPr id="2" name="TextBox 1"/>
        <xdr:cNvSpPr txBox="1"/>
      </xdr:nvSpPr>
      <xdr:spPr>
        <a:xfrm>
          <a:off x="10890885" y="495300"/>
          <a:ext cx="3756660" cy="4524376"/>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firm fixed price column in this "Offer Summary" sheet should equal the grand total from the "CLIN Summary" tab. These totals are also required to be traceable to the totals from the details tabs (Labour+Material+Travel+ODCs)= Grand Total= CLIN Summary Tab.</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5</xdr:col>
      <xdr:colOff>57150</xdr:colOff>
      <xdr:row>20</xdr:row>
      <xdr:rowOff>133351</xdr:rowOff>
    </xdr:from>
    <xdr:to>
      <xdr:col>11</xdr:col>
      <xdr:colOff>168453</xdr:colOff>
      <xdr:row>26</xdr:row>
      <xdr:rowOff>45721</xdr:rowOff>
    </xdr:to>
    <xdr:pic>
      <xdr:nvPicPr>
        <xdr:cNvPr id="3" name="Picture 2"/>
        <xdr:cNvPicPr>
          <a:picLocks noChangeAspect="1"/>
        </xdr:cNvPicPr>
      </xdr:nvPicPr>
      <xdr:blipFill>
        <a:blip xmlns:r="http://schemas.openxmlformats.org/officeDocument/2006/relationships" r:embed="rId1"/>
        <a:stretch>
          <a:fillRect/>
        </a:stretch>
      </xdr:blipFill>
      <xdr:spPr>
        <a:xfrm>
          <a:off x="9801225" y="3714751"/>
          <a:ext cx="3654603" cy="1055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13</xdr:col>
      <xdr:colOff>38100</xdr:colOff>
      <xdr:row>4</xdr:row>
      <xdr:rowOff>0</xdr:rowOff>
    </xdr:from>
    <xdr:ext cx="3482340" cy="3928255"/>
    <xdr:sp macro="" textlink="">
      <xdr:nvSpPr>
        <xdr:cNvPr id="2" name="TextBox 1"/>
        <xdr:cNvSpPr txBox="1"/>
      </xdr:nvSpPr>
      <xdr:spPr>
        <a:xfrm>
          <a:off x="18788743" y="884464"/>
          <a:ext cx="3482340" cy="392825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30</xdr:col>
      <xdr:colOff>5715</xdr:colOff>
      <xdr:row>4</xdr:row>
      <xdr:rowOff>17146</xdr:rowOff>
    </xdr:from>
    <xdr:ext cx="2887980" cy="4392930"/>
    <xdr:sp macro="" textlink="">
      <xdr:nvSpPr>
        <xdr:cNvPr id="2" name="TextBox 1"/>
        <xdr:cNvSpPr txBox="1"/>
      </xdr:nvSpPr>
      <xdr:spPr>
        <a:xfrm>
          <a:off x="26047065" y="2217421"/>
          <a:ext cx="2887980" cy="439293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endParaRPr lang="en-US">
            <a:effectLst/>
          </a:endParaRPr>
        </a:p>
        <a:p>
          <a:endParaRPr lang="en-US" sz="1100" baseline="0"/>
        </a:p>
      </xdr:txBody>
    </xdr:sp>
    <xdr:clientData/>
  </xdr:oneCellAnchor>
  <xdr:twoCellAnchor>
    <xdr:from>
      <xdr:col>4</xdr:col>
      <xdr:colOff>171450</xdr:colOff>
      <xdr:row>0</xdr:row>
      <xdr:rowOff>304801</xdr:rowOff>
    </xdr:from>
    <xdr:to>
      <xdr:col>11</xdr:col>
      <xdr:colOff>161925</xdr:colOff>
      <xdr:row>0</xdr:row>
      <xdr:rowOff>1104901</xdr:rowOff>
    </xdr:to>
    <xdr:sp macro="" textlink="">
      <xdr:nvSpPr>
        <xdr:cNvPr id="3" name="TextBox 2"/>
        <xdr:cNvSpPr txBox="1"/>
      </xdr:nvSpPr>
      <xdr:spPr>
        <a:xfrm>
          <a:off x="4762500" y="304801"/>
          <a:ext cx="4924425" cy="800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800"/>
            <a:t>Note:</a:t>
          </a:r>
          <a:r>
            <a:rPr lang="pl-PL" sz="1800" baseline="0"/>
            <a:t> </a:t>
          </a:r>
          <a:r>
            <a:rPr lang="pl-PL" sz="1800"/>
            <a:t>Please</a:t>
          </a:r>
          <a:r>
            <a:rPr lang="pl-PL" sz="1800" baseline="0"/>
            <a:t> see also the </a:t>
          </a:r>
          <a:r>
            <a:rPr lang="pl-PL" sz="1800" b="1" baseline="0"/>
            <a:t>Rates</a:t>
          </a:r>
          <a:r>
            <a:rPr lang="pl-PL" sz="1800" baseline="0"/>
            <a:t> tab where any and all rates included in this bid need to be listed.</a:t>
          </a:r>
          <a:endParaRPr lang="en-GB" sz="18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29</xdr:col>
      <xdr:colOff>243840</xdr:colOff>
      <xdr:row>3</xdr:row>
      <xdr:rowOff>167640</xdr:rowOff>
    </xdr:from>
    <xdr:ext cx="3482340" cy="3364639"/>
    <xdr:sp macro="" textlink="">
      <xdr:nvSpPr>
        <xdr:cNvPr id="2" name="TextBox 1"/>
        <xdr:cNvSpPr txBox="1"/>
      </xdr:nvSpPr>
      <xdr:spPr>
        <a:xfrm>
          <a:off x="25637490" y="2320290"/>
          <a:ext cx="3482340" cy="33646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17145</xdr:colOff>
      <xdr:row>3</xdr:row>
      <xdr:rowOff>177165</xdr:rowOff>
    </xdr:from>
    <xdr:ext cx="3611880" cy="3192412"/>
    <xdr:sp macro="" textlink="">
      <xdr:nvSpPr>
        <xdr:cNvPr id="2" name="TextBox 1"/>
        <xdr:cNvSpPr txBox="1"/>
      </xdr:nvSpPr>
      <xdr:spPr>
        <a:xfrm>
          <a:off x="12361545" y="2186940"/>
          <a:ext cx="3611880" cy="319241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a:t>
          </a:r>
          <a:r>
            <a:rPr lang="pl-PL" sz="1100" baseline="0">
              <a:solidFill>
                <a:schemeClr val="tx1"/>
              </a:solidFill>
              <a:effectLst/>
              <a:latin typeface="+mn-lt"/>
              <a:ea typeface="+mn-ea"/>
              <a:cs typeface="+mn-cs"/>
            </a:rPr>
            <a:t> 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13</xdr:col>
      <xdr:colOff>3810</xdr:colOff>
      <xdr:row>4</xdr:row>
      <xdr:rowOff>17145</xdr:rowOff>
    </xdr:from>
    <xdr:ext cx="3611880" cy="3192412"/>
    <xdr:sp macro="" textlink="">
      <xdr:nvSpPr>
        <xdr:cNvPr id="2" name="TextBox 1"/>
        <xdr:cNvSpPr txBox="1"/>
      </xdr:nvSpPr>
      <xdr:spPr>
        <a:xfrm>
          <a:off x="11519535" y="3074670"/>
          <a:ext cx="3611880" cy="319241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1047749</xdr:colOff>
      <xdr:row>7</xdr:row>
      <xdr:rowOff>15239</xdr:rowOff>
    </xdr:from>
    <xdr:to>
      <xdr:col>7</xdr:col>
      <xdr:colOff>1695450</xdr:colOff>
      <xdr:row>13</xdr:row>
      <xdr:rowOff>171450</xdr:rowOff>
    </xdr:to>
    <xdr:sp macro="" textlink="">
      <xdr:nvSpPr>
        <xdr:cNvPr id="2" name="TextBox 1"/>
        <xdr:cNvSpPr txBox="1"/>
      </xdr:nvSpPr>
      <xdr:spPr>
        <a:xfrm>
          <a:off x="5829299" y="2025014"/>
          <a:ext cx="5791201" cy="12992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a:t>
          </a:r>
          <a:r>
            <a:rPr lang="pl-PL" sz="1100" b="0" baseline="0"/>
            <a:t>B</a:t>
          </a:r>
          <a:r>
            <a:rPr lang="en-US" sz="1100" b="0" baseline="0"/>
            <a:t>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tables/table1.xml><?xml version="1.0" encoding="utf-8"?>
<table xmlns="http://schemas.openxmlformats.org/spreadsheetml/2006/main" id="1" name="CLIN2_Labour102" displayName="CLIN2_Labour102" ref="B2:AC64" totalsRowCount="1" headerRowDxfId="97">
  <autoFilter ref="B2:AC63"/>
  <tableColumns count="28">
    <tableColumn id="1" name="CLIN" totalsRowLabel="Total"/>
    <tableColumn id="2" name="Labour Category"/>
    <tableColumn id="10" name="Currency" dataDxfId="96" totalsRowDxfId="95"/>
    <tableColumn id="3" name="Man-Days_x000a_2021"/>
    <tableColumn id="17" name="Man-Days_x000a_2022"/>
    <tableColumn id="16" name="Man-Days_x000a_2023"/>
    <tableColumn id="14" name="Man-Days_x000a_2024"/>
    <tableColumn id="9" name="Man-Days_x000a_2025"/>
    <tableColumn id="23" name="Man-Days_x000a_2026" dataDxfId="94"/>
    <tableColumn id="22" name="Man-Days_x000a_2027" dataDxfId="93"/>
    <tableColumn id="21" name="Man-Days_x000a_2028" dataDxfId="92"/>
    <tableColumn id="20" name="Man-Days_x000a_2029" dataDxfId="91"/>
    <tableColumn id="19" name="Man-Days_x000a_2030" dataDxfId="90"/>
    <tableColumn id="4" name="Lab-rate_x000a_2021" dataDxfId="89" totalsRowDxfId="88"/>
    <tableColumn id="13" name="Lab-rate_x000a_2022" dataDxfId="87" totalsRowDxfId="86"/>
    <tableColumn id="12" name="Lab-rate_x000a_2023" dataDxfId="85" totalsRowDxfId="84"/>
    <tableColumn id="18" name="Lab-rate_x000a_2024" dataDxfId="83" totalsRowDxfId="82"/>
    <tableColumn id="15" name="Lab-rate_x000a_2025" dataDxfId="81" totalsRowDxfId="80"/>
    <tableColumn id="29" name="Lab-rate_x000a_2026" dataDxfId="79" totalsRowDxfId="78"/>
    <tableColumn id="28" name="Lab-rate_x000a_2027" dataDxfId="77" totalsRowDxfId="76"/>
    <tableColumn id="27" name="Lab-rate_x000a_2028" dataDxfId="75" totalsRowDxfId="74"/>
    <tableColumn id="26" name="Lab-rate_x000a_2029" dataDxfId="73" totalsRowDxfId="72"/>
    <tableColumn id="25" name="Lab-rate_x000a_2030" dataDxfId="71" totalsRowDxfId="70"/>
    <tableColumn id="6" name="Extended cost" dataDxfId="69" totalsRowDxfId="68">
      <calculatedColumnFormula>(E3*O3)+(F3*P3)*(G3*Q3)</calculatedColumnFormula>
    </tableColumn>
    <tableColumn id="11" name="Expat Allowance (ONLY if applicable)" dataDxfId="67"/>
    <tableColumn id="8" name="Profit " dataDxfId="66" totalsRowDxfId="65">
      <calculatedColumnFormula>(Y3+Z3)*Rates!#REF!</calculatedColumnFormula>
    </tableColumn>
    <tableColumn id="5" name="Fully burdened cost" totalsRowFunction="sum" dataDxfId="64" totalsRowDxfId="63">
      <calculatedColumnFormula>CLIN2_Labour102[[#This Row],[Extended cost]]+CLIN2_Labour102[[#This Row],[Expat Allowance (ONLY if applicable)]]+CLIN2_Labour102[[#This Row],[Profit ]]</calculatedColumnFormula>
    </tableColumn>
    <tableColumn id="7" name="Subcontracted/ Name of Subcontractor" dataDxfId="62" totalsRowDxfId="61"/>
  </tableColumns>
  <tableStyleInfo name="TableStyleMedium2" showFirstColumn="0" showLastColumn="0" showRowStripes="1" showColumnStripes="0"/>
</table>
</file>

<file path=xl/tables/table2.xml><?xml version="1.0" encoding="utf-8"?>
<table xmlns="http://schemas.openxmlformats.org/spreadsheetml/2006/main" id="10" name="CLIN1_Material11" displayName="CLIN1_Material11" ref="B2:AC64" totalsRowCount="1" headerRowDxfId="60">
  <autoFilter ref="B2:AC63"/>
  <tableColumns count="28">
    <tableColumn id="1" name="CLIN" totalsRowLabel="Total"/>
    <tableColumn id="11" name="Equipment Name "/>
    <tableColumn id="2" name="Item Description"/>
    <tableColumn id="8" name="Currency " dataDxfId="59"/>
    <tableColumn id="3" name="Quantity_x000a_2021" dataDxfId="58" totalsRowDxfId="57"/>
    <tableColumn id="12" name="Quantity_x000a_2022"/>
    <tableColumn id="10" name="Quantity_x000a_2023"/>
    <tableColumn id="13" name="Quantity_x000a_2024"/>
    <tableColumn id="9" name="Quantity_x000a_2025"/>
    <tableColumn id="23" name="Quantity_x000a_2026" dataDxfId="56"/>
    <tableColumn id="22" name="Quantity_x000a_2027" dataDxfId="55"/>
    <tableColumn id="21" name="Quantity_x000a_2028" dataDxfId="54"/>
    <tableColumn id="20" name="Quantity_x000a_2029" dataDxfId="53"/>
    <tableColumn id="19" name="Quantity_x000a_2030" dataDxfId="52"/>
    <tableColumn id="4" name="Unit cost_x000a_2021" dataDxfId="51" totalsRowDxfId="50"/>
    <tableColumn id="14" name="Unit cost_x000a_2022" dataDxfId="49" totalsRowDxfId="48"/>
    <tableColumn id="15" name="Unit cost_x000a_2023" dataDxfId="47" totalsRowDxfId="46"/>
    <tableColumn id="18" name="Unit cost_x000a_2024" dataDxfId="45" totalsRowDxfId="44"/>
    <tableColumn id="17" name="Unit cost_x000a_2025" dataDxfId="43" totalsRowDxfId="42"/>
    <tableColumn id="28" name="Unit cost_x000a_2026" dataDxfId="41" totalsRowDxfId="40"/>
    <tableColumn id="27" name="Unit cost_x000a_2027" dataDxfId="39" totalsRowDxfId="38"/>
    <tableColumn id="26" name="Unit cost_x000a_2028" dataDxfId="37" totalsRowDxfId="36"/>
    <tableColumn id="25" name="Unit cost_x000a_2029" dataDxfId="35" totalsRowDxfId="34"/>
    <tableColumn id="24" name="Unit cost_x000a_2030" dataDxfId="33" totalsRowDxfId="32"/>
    <tableColumn id="6" name="Extended cost" dataDxfId="31" totalsRowDxfId="30">
      <calculatedColumnFormula>(F3*P3)+(G3*Q3)*(H3*R3)</calculatedColumnFormula>
    </tableColumn>
    <tableColumn id="16" name="Profit" dataDxfId="29" totalsRowDxfId="28">
      <calculatedColumnFormula>Z3*$AF$2</calculatedColumnFormula>
    </tableColumn>
    <tableColumn id="5" name="Fully burdened cost" totalsRowFunction="sum" dataDxfId="27" totalsRowDxfId="26">
      <calculatedColumnFormula>Z3+AA3</calculatedColumnFormula>
    </tableColumn>
    <tableColumn id="7" name="Subcontracted/ Name of Subcontractor" dataDxfId="25" totalsRowDxfId="24"/>
  </tableColumns>
  <tableStyleInfo name="TableStyleMedium2" showFirstColumn="0" showLastColumn="0" showRowStripes="1" showColumnStripes="0"/>
</table>
</file>

<file path=xl/tables/table3.xml><?xml version="1.0" encoding="utf-8"?>
<table xmlns="http://schemas.openxmlformats.org/spreadsheetml/2006/main" id="11" name="Table3812" displayName="Table3812" ref="B2:M64" totalsRowCount="1" headerRowDxfId="23">
  <autoFilter ref="B2:M63"/>
  <tableColumns count="12">
    <tableColumn id="1" name="CLIN" totalsRowLabel="Total"/>
    <tableColumn id="5" name="Origin/Destination"/>
    <tableColumn id="10" name="Year"/>
    <tableColumn id="7" name="Currency" dataDxfId="22"/>
    <tableColumn id="6" name="Nr of_x000a_trips"/>
    <tableColumn id="2" name="Nr of_x000a_people"/>
    <tableColumn id="3" name="Nr of Days_x000a_per trip"/>
    <tableColumn id="4" name="Cost per roundtrip" dataDxfId="21" totalsRowDxfId="20"/>
    <tableColumn id="9" name="Per Diem" dataDxfId="19" totalsRowDxfId="18"/>
    <tableColumn id="12" name="Extended cost" dataDxfId="17" totalsRowDxfId="16"/>
    <tableColumn id="11" name="Profit" dataDxfId="15" totalsRowDxfId="14"/>
    <tableColumn id="8" name="Total Cost" totalsRowFunction="sum" dataDxfId="13" totalsRowDxfId="12"/>
  </tableColumns>
  <tableStyleInfo name="TableStyleMedium2" showFirstColumn="0" showLastColumn="0" showRowStripes="1" showColumnStripes="0"/>
</table>
</file>

<file path=xl/tables/table4.xml><?xml version="1.0" encoding="utf-8"?>
<table xmlns="http://schemas.openxmlformats.org/spreadsheetml/2006/main" id="12" name="Table12" displayName="Table12" ref="B2:L64" totalsRowCount="1" headerRowDxfId="11">
  <autoFilter ref="B2:L63"/>
  <tableColumns count="11">
    <tableColumn id="1" name="CLIN" totalsRowLabel="Total"/>
    <tableColumn id="2" name="Item Name"/>
    <tableColumn id="3" name="Item Description"/>
    <tableColumn id="10" name="Year" dataDxfId="10"/>
    <tableColumn id="8" name="Currency" dataDxfId="9"/>
    <tableColumn id="9" name="Unit Type" dataDxfId="8"/>
    <tableColumn id="4" name="Quantity"/>
    <tableColumn id="5" name="Unit cost " dataDxfId="7" totalsRowDxfId="6"/>
    <tableColumn id="11" name="Extended cost" dataDxfId="5" totalsRowDxfId="4">
      <calculatedColumnFormula>Table12[[#This Row],[Quantity]]*Table12[[#This Row],[Unit cost ]]</calculatedColumnFormula>
    </tableColumn>
    <tableColumn id="7" name="Profit" dataDxfId="3" totalsRowDxfId="2">
      <calculatedColumnFormula>Table12[[#This Row],[Extended cost]]*$O$2</calculatedColumnFormula>
    </tableColumn>
    <tableColumn id="6" name="Total Cost" totalsRowFunction="sum" dataDxfId="1" totalsRowDxfId="0">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D10"/>
  <sheetViews>
    <sheetView zoomScale="80" zoomScaleNormal="80" workbookViewId="0">
      <pane ySplit="1" topLeftCell="A2" activePane="bottomLeft" state="frozen"/>
      <selection pane="bottomLeft" activeCell="D8" sqref="D8"/>
    </sheetView>
  </sheetViews>
  <sheetFormatPr defaultColWidth="9.140625" defaultRowHeight="12.75" x14ac:dyDescent="0.2"/>
  <cols>
    <col min="1" max="1" width="1.7109375" style="15" customWidth="1"/>
    <col min="2" max="2" width="23.42578125" style="15" customWidth="1"/>
    <col min="3" max="3" width="118.28515625" style="15" customWidth="1"/>
    <col min="4" max="4" width="45.140625" style="15" customWidth="1"/>
    <col min="5" max="5" width="2.28515625" style="15" customWidth="1"/>
    <col min="6" max="16384" width="9.140625" style="15"/>
  </cols>
  <sheetData>
    <row r="1" spans="2:4" ht="23.25" x14ac:dyDescent="0.2">
      <c r="B1" s="14" t="s">
        <v>63</v>
      </c>
    </row>
    <row r="2" spans="2:4" ht="15" x14ac:dyDescent="0.25">
      <c r="B2" s="16"/>
    </row>
    <row r="3" spans="2:4" ht="15.75" thickBot="1" x14ac:dyDescent="0.25">
      <c r="B3" s="57" t="s">
        <v>47</v>
      </c>
      <c r="C3" s="58"/>
    </row>
    <row r="4" spans="2:4" ht="300.75" x14ac:dyDescent="0.2">
      <c r="B4" s="172"/>
      <c r="C4" s="173" t="s">
        <v>301</v>
      </c>
    </row>
    <row r="5" spans="2:4" ht="194.25" x14ac:dyDescent="0.2">
      <c r="B5" s="170"/>
      <c r="C5" s="171" t="s">
        <v>302</v>
      </c>
    </row>
    <row r="6" spans="2:4" x14ac:dyDescent="0.2">
      <c r="B6" s="17"/>
      <c r="C6" s="17"/>
      <c r="D6" s="17"/>
    </row>
    <row r="7" spans="2:4" ht="15" x14ac:dyDescent="0.25">
      <c r="B7" s="41" t="s">
        <v>70</v>
      </c>
      <c r="C7" s="41" t="s">
        <v>13</v>
      </c>
      <c r="D7" s="4"/>
    </row>
    <row r="8" spans="2:4" ht="292.5" customHeight="1" x14ac:dyDescent="0.25">
      <c r="B8" s="42" t="s">
        <v>71</v>
      </c>
      <c r="C8" s="174" t="s">
        <v>383</v>
      </c>
      <c r="D8" s="4"/>
    </row>
    <row r="9" spans="2:4" ht="45" x14ac:dyDescent="0.25">
      <c r="B9" s="43" t="s">
        <v>303</v>
      </c>
      <c r="C9" s="175" t="s">
        <v>84</v>
      </c>
      <c r="D9" s="4"/>
    </row>
    <row r="10" spans="2:4" ht="15" x14ac:dyDescent="0.25">
      <c r="D10" s="4"/>
    </row>
  </sheetData>
  <pageMargins left="0.70866141732283472" right="0.70866141732283472" top="0.74803149606299213" bottom="0.74803149606299213" header="0.31496062992125984" footer="0.31496062992125984"/>
  <pageSetup paperSize="9" scale="92" fitToHeight="3" orientation="landscape" verticalDpi="1200" r:id="rId1"/>
  <headerFooter>
    <oddHeader>&amp;CNATO UNCLASSIFIED&amp;RCO-14176-SOA-IdM</oddHeader>
    <oddFooter>&amp;CNATO UNCALSSIFIED&amp;RCO-14176-SOA-IdM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D18"/>
  <sheetViews>
    <sheetView zoomScaleNormal="100" workbookViewId="0">
      <selection activeCell="B51" sqref="B51"/>
    </sheetView>
  </sheetViews>
  <sheetFormatPr defaultColWidth="8.85546875" defaultRowHeight="15" x14ac:dyDescent="0.25"/>
  <cols>
    <col min="1" max="1" width="1.7109375" style="4" customWidth="1"/>
    <col min="2" max="2" width="65.7109375" style="4" customWidth="1"/>
    <col min="3" max="3" width="35.7109375" style="4" customWidth="1"/>
    <col min="4" max="4" width="18.42578125" style="4" customWidth="1"/>
    <col min="5" max="16384" width="8.85546875" style="4"/>
  </cols>
  <sheetData>
    <row r="1" spans="2:4" ht="15.75" thickBot="1" x14ac:dyDescent="0.3"/>
    <row r="2" spans="2:4" x14ac:dyDescent="0.25">
      <c r="B2" s="20"/>
      <c r="C2" s="21"/>
      <c r="D2" s="22"/>
    </row>
    <row r="3" spans="2:4" x14ac:dyDescent="0.25">
      <c r="B3" s="23" t="s">
        <v>53</v>
      </c>
      <c r="C3" s="24"/>
      <c r="D3" s="25"/>
    </row>
    <row r="4" spans="2:4" x14ac:dyDescent="0.25">
      <c r="B4" s="26" t="s">
        <v>89</v>
      </c>
      <c r="C4" s="34" t="str">
        <f>IF(ISBLANK('Offer Summary'!D4)=FALSE, "OK", "Missing Currency")</f>
        <v>Missing Currency</v>
      </c>
      <c r="D4" s="25"/>
    </row>
    <row r="5" spans="2:4" ht="15" customHeight="1" x14ac:dyDescent="0.25">
      <c r="B5" s="27"/>
      <c r="C5" s="35"/>
      <c r="D5" s="25"/>
    </row>
    <row r="6" spans="2:4" ht="30" x14ac:dyDescent="0.25">
      <c r="B6" s="23" t="s">
        <v>60</v>
      </c>
      <c r="C6" s="35"/>
      <c r="D6" s="28" t="s">
        <v>59</v>
      </c>
    </row>
    <row r="7" spans="2:4" x14ac:dyDescent="0.25">
      <c r="B7" s="26" t="s">
        <v>54</v>
      </c>
      <c r="C7" s="34" t="e">
        <f>IF(Tot_OS_Base=Tot_CS_Base,"OK","CHECK FOR ERROR")</f>
        <v>#REF!</v>
      </c>
      <c r="D7" s="33" t="e">
        <f>Tot_OS_Base-Tot_CS_Base</f>
        <v>#REF!</v>
      </c>
    </row>
    <row r="8" spans="2:4" x14ac:dyDescent="0.25">
      <c r="B8" s="26" t="s">
        <v>55</v>
      </c>
      <c r="C8" s="34" t="str">
        <f>IF(Tot_OS_OptEval=Tot_CS_OptEval,"OK","CHECK FOR ERROR")</f>
        <v>OK</v>
      </c>
      <c r="D8" s="33">
        <f>Tot_OS_OptEval-Tot_CS_OptEval</f>
        <v>0</v>
      </c>
    </row>
    <row r="9" spans="2:4" x14ac:dyDescent="0.25">
      <c r="B9" s="26" t="s">
        <v>137</v>
      </c>
      <c r="C9" s="34" t="e">
        <f>IF(Tot_OS_OptNonEval=Tot_CS_OptNonEval,"OK","CHECK FOR ERROR")</f>
        <v>#REF!</v>
      </c>
      <c r="D9" s="33" t="e">
        <f>Tot_OS_OptNonEval-Tot_CS_OptNonEval</f>
        <v>#REF!</v>
      </c>
    </row>
    <row r="10" spans="2:4" x14ac:dyDescent="0.25">
      <c r="B10" s="27"/>
      <c r="C10" s="35"/>
      <c r="D10" s="25"/>
    </row>
    <row r="11" spans="2:4" x14ac:dyDescent="0.25">
      <c r="B11" s="23" t="s">
        <v>62</v>
      </c>
      <c r="C11" s="35"/>
      <c r="D11" s="25"/>
    </row>
    <row r="12" spans="2:4" x14ac:dyDescent="0.25">
      <c r="B12" s="26" t="s">
        <v>61</v>
      </c>
      <c r="C12" s="34" t="e">
        <f>IF((Tot_OS_Base+Tot_OS_OptEval+Tot_OS_OptNonEval)=(Tot_Labour+Tot_Material+Tot_Travel+Tot_ODC),"OK","CHECK FOR ERROR")</f>
        <v>#REF!</v>
      </c>
      <c r="D12" s="25"/>
    </row>
    <row r="13" spans="2:4" x14ac:dyDescent="0.25">
      <c r="B13" s="27"/>
      <c r="C13" s="34"/>
      <c r="D13" s="25"/>
    </row>
    <row r="14" spans="2:4" x14ac:dyDescent="0.25">
      <c r="B14" s="23" t="s">
        <v>214</v>
      </c>
      <c r="C14" s="34"/>
      <c r="D14" s="25"/>
    </row>
    <row r="15" spans="2:4" x14ac:dyDescent="0.25">
      <c r="B15" s="31" t="s">
        <v>6</v>
      </c>
      <c r="C15" s="34" t="str">
        <f>IF(COUNTIF('CLIN Detail list'!B8:B71,"#N/A")=0,"OK","MISSING DETAILS from 1 or more CLINS")</f>
        <v>MISSING DETAILS from 1 or more CLINS</v>
      </c>
      <c r="D15" s="25"/>
    </row>
    <row r="16" spans="2:4" x14ac:dyDescent="0.25">
      <c r="B16" s="31" t="s">
        <v>66</v>
      </c>
      <c r="C16" s="34" t="str">
        <f>IF(COUNTIF('CLIN Detail list'!C8:C71,"#N/A")=0,"OK","MISSING DETAILS from 1 or more CLINS")</f>
        <v>MISSING DETAILS from 1 or more CLINS</v>
      </c>
      <c r="D16" s="25"/>
    </row>
    <row r="17" spans="2:4" x14ac:dyDescent="0.25">
      <c r="B17" s="26" t="s">
        <v>67</v>
      </c>
      <c r="C17" s="34" t="str">
        <f>IF(COUNTIF('CLIN Detail list'!D8:D71,"#N/A")=0,"OK","MISSING DETAILS from 1 or more CLINS")</f>
        <v>MISSING DETAILS from 1 or more CLINS</v>
      </c>
      <c r="D17" s="25"/>
    </row>
    <row r="18" spans="2:4" ht="15.75" thickBot="1" x14ac:dyDescent="0.3">
      <c r="B18" s="32" t="s">
        <v>68</v>
      </c>
      <c r="C18" s="36" t="str">
        <f>IF(COUNTIF('CLIN Detail list'!E8:E71,"#N/A")=0,"OK","MISSING DETAILS from 1 or more CLINS")</f>
        <v>MISSING DETAILS from 1 or more CLINS</v>
      </c>
      <c r="D18" s="29"/>
    </row>
  </sheetData>
  <conditionalFormatting sqref="C4">
    <cfRule type="containsText" dxfId="107" priority="11" operator="containsText" text="OK">
      <formula>NOT(ISERROR(SEARCH("OK",C4)))</formula>
    </cfRule>
    <cfRule type="containsText" dxfId="106" priority="12" operator="containsText" text="Missing Currency">
      <formula>NOT(ISERROR(SEARCH("Missing Currency",C4)))</formula>
    </cfRule>
  </conditionalFormatting>
  <conditionalFormatting sqref="C7:C8">
    <cfRule type="containsText" dxfId="105" priority="9" operator="containsText" text="check for error">
      <formula>NOT(ISERROR(SEARCH("check for error",C7)))</formula>
    </cfRule>
    <cfRule type="containsText" dxfId="104" priority="10" operator="containsText" text="OK">
      <formula>NOT(ISERROR(SEARCH("OK",C7)))</formula>
    </cfRule>
  </conditionalFormatting>
  <conditionalFormatting sqref="C12:C13">
    <cfRule type="containsText" dxfId="103" priority="7" operator="containsText" text="OK">
      <formula>NOT(ISERROR(SEARCH("OK",C12)))</formula>
    </cfRule>
    <cfRule type="containsText" dxfId="102" priority="8" operator="containsText" text="check for error">
      <formula>NOT(ISERROR(SEARCH("check for error",C12)))</formula>
    </cfRule>
  </conditionalFormatting>
  <conditionalFormatting sqref="C14:C18">
    <cfRule type="containsText" dxfId="101" priority="5" operator="containsText" text="OK">
      <formula>NOT(ISERROR(SEARCH("OK",C14)))</formula>
    </cfRule>
    <cfRule type="containsText" dxfId="100" priority="6" operator="containsText" text="Missing">
      <formula>NOT(ISERROR(SEARCH("Missing",C14)))</formula>
    </cfRule>
  </conditionalFormatting>
  <conditionalFormatting sqref="C9">
    <cfRule type="containsText" dxfId="99" priority="3" operator="containsText" text="check for error">
      <formula>NOT(ISERROR(SEARCH("check for error",C9)))</formula>
    </cfRule>
    <cfRule type="containsText" dxfId="98" priority="4" operator="containsText" text="OK">
      <formula>NOT(ISERROR(SEARCH("OK",C9)))</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&amp;CNATO UNCLASSIFIED&amp;RCO-14252-NNMS</oddHeader>
    <oddFooter>&amp;CNATO UNCLASSIFIED&amp;RCO-14252-NNMS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E20"/>
  <sheetViews>
    <sheetView zoomScale="115" zoomScaleNormal="115" workbookViewId="0">
      <selection activeCell="D10" sqref="D10"/>
    </sheetView>
  </sheetViews>
  <sheetFormatPr defaultColWidth="8.85546875" defaultRowHeight="15" x14ac:dyDescent="0.25"/>
  <cols>
    <col min="1" max="1" width="1.7109375" style="4" customWidth="1"/>
    <col min="2" max="2" width="21" style="4" customWidth="1"/>
    <col min="3" max="3" width="90.7109375" style="4" bestFit="1" customWidth="1"/>
    <col min="4" max="4" width="23.85546875" style="4" customWidth="1"/>
    <col min="5" max="16384" width="8.85546875" style="4"/>
  </cols>
  <sheetData>
    <row r="2" spans="2:5" x14ac:dyDescent="0.25">
      <c r="D2" s="18" t="s">
        <v>115</v>
      </c>
      <c r="E2" s="18"/>
    </row>
    <row r="3" spans="2:5" ht="17.25" x14ac:dyDescent="0.25">
      <c r="B3" s="142" t="s">
        <v>43</v>
      </c>
      <c r="C3" s="142" t="s">
        <v>42</v>
      </c>
      <c r="D3" s="142" t="s">
        <v>56</v>
      </c>
    </row>
    <row r="4" spans="2:5" ht="14.45" customHeight="1" x14ac:dyDescent="0.25">
      <c r="B4" s="143"/>
      <c r="C4" s="208" t="s">
        <v>109</v>
      </c>
      <c r="D4" s="209"/>
    </row>
    <row r="5" spans="2:5" ht="14.45" customHeight="1" thickBot="1" x14ac:dyDescent="0.3">
      <c r="B5" s="188"/>
      <c r="C5" s="189"/>
    </row>
    <row r="6" spans="2:5" ht="20.100000000000001" customHeight="1" x14ac:dyDescent="0.25">
      <c r="B6" s="190" t="s">
        <v>108</v>
      </c>
      <c r="C6" s="191"/>
      <c r="D6" s="192">
        <f>SUBTOTAL(9,D9:D12)</f>
        <v>0</v>
      </c>
    </row>
    <row r="7" spans="2:5" ht="20.100000000000001" customHeight="1" thickBot="1" x14ac:dyDescent="0.3">
      <c r="B7" s="193" t="s">
        <v>106</v>
      </c>
      <c r="C7" s="144"/>
      <c r="D7" s="194">
        <f>SUBTOTAL(9,D9:D20)</f>
        <v>0</v>
      </c>
    </row>
    <row r="8" spans="2:5" ht="14.45" customHeight="1" thickBot="1" x14ac:dyDescent="0.3">
      <c r="B8" s="195"/>
      <c r="C8" s="196"/>
      <c r="D8" s="197"/>
    </row>
    <row r="9" spans="2:5" x14ac:dyDescent="0.25">
      <c r="B9" s="198" t="s">
        <v>15</v>
      </c>
      <c r="C9" s="199" t="str">
        <f>'CLIN Summary'!C5</f>
        <v>CLIN 1 - CONTRACT ADMINISTRATION (BASE-EVALUATED) - BASE-YEARS  2022 + 2023</v>
      </c>
      <c r="D9" s="200">
        <f>'CLIN Summary'!J21</f>
        <v>0</v>
      </c>
    </row>
    <row r="10" spans="2:5" x14ac:dyDescent="0.25">
      <c r="B10" s="201" t="s">
        <v>16</v>
      </c>
      <c r="C10" s="145" t="str">
        <f>'CLIN Summary'!C22</f>
        <v>CLIN 2 - PREVENTIVE MAINTENANCE (BASE-EVALUATED) - BASE-YEARS 2022 + 2023</v>
      </c>
      <c r="D10" s="202">
        <f>'CLIN Summary'!J28</f>
        <v>0</v>
      </c>
    </row>
    <row r="11" spans="2:5" ht="2.1" customHeight="1" x14ac:dyDescent="0.25">
      <c r="B11" s="203"/>
      <c r="C11" s="146"/>
      <c r="D11" s="204"/>
    </row>
    <row r="12" spans="2:5" x14ac:dyDescent="0.25">
      <c r="B12" s="205" t="s">
        <v>85</v>
      </c>
      <c r="C12" s="147"/>
      <c r="D12" s="206">
        <f>SUBTOTAL(9,D9:D11)</f>
        <v>0</v>
      </c>
    </row>
    <row r="13" spans="2:5" x14ac:dyDescent="0.25">
      <c r="B13" s="203" t="s">
        <v>44</v>
      </c>
      <c r="C13" s="146" t="str">
        <f>'CLIN Summary'!C35</f>
        <v>CLIN 3 - CONTRACT ADMINISTRATION (OPTION-EVALUATED) - OPTION - YEAR - 2024</v>
      </c>
      <c r="D13" s="207">
        <f>'CLIN Summary'!J51</f>
        <v>0</v>
      </c>
    </row>
    <row r="14" spans="2:5" x14ac:dyDescent="0.25">
      <c r="B14" s="203" t="s">
        <v>18</v>
      </c>
      <c r="C14" s="146" t="str">
        <f>'CLIN Summary'!C52</f>
        <v>CLIN 4 - PREVENTIVE MAINTENANCE (OPTION-EVALUATED) - OPTION YEAR 2024</v>
      </c>
      <c r="D14" s="207">
        <f>'CLIN Summary'!J58</f>
        <v>0</v>
      </c>
    </row>
    <row r="15" spans="2:5" x14ac:dyDescent="0.25">
      <c r="B15" s="203" t="s">
        <v>19</v>
      </c>
      <c r="C15" s="146" t="str">
        <f>'CLIN Summary'!C59</f>
        <v>CLIN 5 - CONTRACT ADMINISTRATION (OPTION-EVALUATED) - OPTION - YEAR - 2025</v>
      </c>
      <c r="D15" s="207">
        <f>'CLIN Summary'!J75</f>
        <v>0</v>
      </c>
    </row>
    <row r="16" spans="2:5" x14ac:dyDescent="0.25">
      <c r="B16" s="203" t="s">
        <v>166</v>
      </c>
      <c r="C16" s="146" t="str">
        <f>'CLIN Summary'!C76</f>
        <v>CLIN 6 - PREVENTIVE MAINTENANCE (OPTION-EVALUATED) - OPTION YEAR 2025</v>
      </c>
      <c r="D16" s="207">
        <f>'CLIN Summary'!J81</f>
        <v>0</v>
      </c>
    </row>
    <row r="17" spans="2:4" x14ac:dyDescent="0.25">
      <c r="B17" s="203" t="s">
        <v>167</v>
      </c>
      <c r="C17" s="146" t="str">
        <f>'CLIN Summary'!C82</f>
        <v>CLIN 7 - CONTRACT ADMINISTRATION (OPTION-EVALUATED) - OPTION - YEAR - 2026</v>
      </c>
      <c r="D17" s="207">
        <f>'CLIN Summary'!J98</f>
        <v>0</v>
      </c>
    </row>
    <row r="18" spans="2:4" x14ac:dyDescent="0.25">
      <c r="B18" s="203" t="s">
        <v>447</v>
      </c>
      <c r="C18" s="146" t="str">
        <f>'CLIN Summary'!C99</f>
        <v>CLIN 8 - PREVENTIVE MAINTENANCE (OPTION-EVALUATED) - OPTION YEAR 2026</v>
      </c>
      <c r="D18" s="207">
        <f>'CLIN Summary'!J105</f>
        <v>0</v>
      </c>
    </row>
    <row r="19" spans="2:4" ht="2.1" customHeight="1" x14ac:dyDescent="0.25">
      <c r="B19" s="203"/>
      <c r="C19" s="146"/>
      <c r="D19" s="204"/>
    </row>
    <row r="20" spans="2:4" ht="15" customHeight="1" x14ac:dyDescent="0.25">
      <c r="B20" s="205" t="s">
        <v>46</v>
      </c>
      <c r="C20" s="147"/>
      <c r="D20" s="206">
        <f>SUBTOTAL(9,D13:D19)</f>
        <v>0</v>
      </c>
    </row>
  </sheetData>
  <dataValidations count="1">
    <dataValidation type="list" allowBlank="1" showInputMessage="1" showErrorMessage="1" sqref="D4">
      <formula1>rngCurrencies</formula1>
    </dataValidation>
  </dataValidations>
  <pageMargins left="0.70866141732283472" right="0.70866141732283472" top="0.74803149606299213" bottom="0.74803149606299213" header="0.31496062992125984" footer="0.31496062992125984"/>
  <pageSetup paperSize="9" orientation="landscape" horizontalDpi="1200" verticalDpi="1200" r:id="rId1"/>
  <headerFooter>
    <oddHeader>&amp;CNATO UNCLASSIFIED&amp;RCO-14252-NNMS</oddHeader>
    <oddFooter>&amp;CNATO UNCLASSIFIED&amp;RCO-14252-NNMS</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R107"/>
  <sheetViews>
    <sheetView tabSelected="1" zoomScale="85" zoomScaleNormal="85" workbookViewId="0">
      <pane ySplit="3" topLeftCell="A52" activePane="bottomLeft" state="frozen"/>
      <selection pane="bottomLeft" activeCell="C22" sqref="C22"/>
    </sheetView>
  </sheetViews>
  <sheetFormatPr defaultColWidth="9.140625" defaultRowHeight="12.75" x14ac:dyDescent="0.25"/>
  <cols>
    <col min="1" max="1" width="1.7109375" style="78" customWidth="1"/>
    <col min="2" max="2" width="10.140625" style="78" customWidth="1"/>
    <col min="3" max="3" width="75" style="78" bestFit="1" customWidth="1"/>
    <col min="4" max="4" width="25" style="78" customWidth="1"/>
    <col min="5" max="5" width="32.28515625" style="78" bestFit="1" customWidth="1"/>
    <col min="6" max="6" width="24.5703125" style="78" bestFit="1" customWidth="1"/>
    <col min="7" max="7" width="22.28515625" style="78" bestFit="1" customWidth="1"/>
    <col min="8" max="8" width="16.42578125" style="78" customWidth="1"/>
    <col min="9" max="9" width="9.85546875" style="78" customWidth="1"/>
    <col min="10" max="10" width="12" style="100" customWidth="1"/>
    <col min="11" max="11" width="11.42578125" style="78" customWidth="1"/>
    <col min="12" max="12" width="44.7109375" style="78" customWidth="1"/>
    <col min="13" max="13" width="1.7109375" style="78" customWidth="1"/>
    <col min="14" max="16384" width="9.140625" style="78"/>
  </cols>
  <sheetData>
    <row r="1" spans="1:12" ht="15.75" x14ac:dyDescent="0.25">
      <c r="A1" s="77"/>
      <c r="B1" s="121" t="s">
        <v>490</v>
      </c>
      <c r="C1" s="122"/>
      <c r="D1" s="122"/>
      <c r="E1" s="122"/>
      <c r="F1" s="123"/>
      <c r="G1" s="122"/>
      <c r="H1" s="122"/>
      <c r="I1" s="122"/>
      <c r="J1" s="122"/>
      <c r="K1" s="122"/>
      <c r="L1" s="124"/>
    </row>
    <row r="2" spans="1:12" ht="15" x14ac:dyDescent="0.25">
      <c r="A2" s="77"/>
      <c r="B2" s="125" t="s">
        <v>385</v>
      </c>
      <c r="C2" s="126"/>
      <c r="D2" s="126"/>
      <c r="E2" s="126"/>
      <c r="F2" s="127"/>
      <c r="G2" s="126"/>
      <c r="H2" s="126"/>
      <c r="I2" s="126"/>
      <c r="J2" s="126"/>
      <c r="K2" s="126"/>
      <c r="L2" s="128"/>
    </row>
    <row r="3" spans="1:12" s="81" customFormat="1" ht="25.5" x14ac:dyDescent="0.25">
      <c r="A3" s="79"/>
      <c r="B3" s="117" t="s">
        <v>12</v>
      </c>
      <c r="C3" s="118" t="s">
        <v>79</v>
      </c>
      <c r="D3" s="118" t="s">
        <v>80</v>
      </c>
      <c r="E3" s="118" t="s">
        <v>81</v>
      </c>
      <c r="F3" s="118" t="s">
        <v>82</v>
      </c>
      <c r="G3" s="118" t="s">
        <v>110</v>
      </c>
      <c r="H3" s="118" t="s">
        <v>1</v>
      </c>
      <c r="I3" s="118" t="s">
        <v>83</v>
      </c>
      <c r="J3" s="119" t="s">
        <v>45</v>
      </c>
      <c r="K3" s="118"/>
      <c r="L3" s="80" t="s">
        <v>304</v>
      </c>
    </row>
    <row r="4" spans="1:12" s="81" customFormat="1" x14ac:dyDescent="0.25">
      <c r="B4" s="82"/>
      <c r="C4" s="83"/>
      <c r="D4" s="83"/>
      <c r="E4" s="83"/>
      <c r="F4" s="83"/>
      <c r="G4" s="83"/>
      <c r="H4" s="83"/>
      <c r="I4" s="84" t="s">
        <v>109</v>
      </c>
      <c r="J4" s="109"/>
      <c r="K4" s="85"/>
      <c r="L4" s="149"/>
    </row>
    <row r="5" spans="1:12" x14ac:dyDescent="0.25">
      <c r="B5" s="222">
        <v>1</v>
      </c>
      <c r="C5" s="106" t="s">
        <v>481</v>
      </c>
      <c r="D5" s="86"/>
      <c r="E5" s="87"/>
      <c r="F5" s="86"/>
      <c r="G5" s="86"/>
      <c r="H5" s="88"/>
      <c r="I5" s="89"/>
      <c r="J5" s="136" t="s">
        <v>131</v>
      </c>
      <c r="K5" s="90"/>
      <c r="L5" s="91"/>
    </row>
    <row r="6" spans="1:12" x14ac:dyDescent="0.25">
      <c r="B6" s="151" t="s">
        <v>497</v>
      </c>
      <c r="C6" s="227" t="s">
        <v>505</v>
      </c>
      <c r="D6" s="223"/>
      <c r="E6" s="228"/>
      <c r="F6" s="223"/>
      <c r="G6" s="92"/>
      <c r="H6" s="105"/>
      <c r="I6" s="166"/>
      <c r="J6" s="167"/>
      <c r="K6" s="114"/>
      <c r="L6" s="91"/>
    </row>
    <row r="7" spans="1:12" ht="25.5" x14ac:dyDescent="0.25">
      <c r="B7" s="150" t="s">
        <v>138</v>
      </c>
      <c r="C7" s="218" t="s">
        <v>521</v>
      </c>
      <c r="D7" s="220" t="s">
        <v>412</v>
      </c>
      <c r="E7" s="221" t="s">
        <v>496</v>
      </c>
      <c r="F7" s="220" t="s">
        <v>424</v>
      </c>
      <c r="G7" s="221" t="s">
        <v>517</v>
      </c>
      <c r="H7" s="220" t="s">
        <v>111</v>
      </c>
      <c r="I7" s="141"/>
      <c r="J7" s="135"/>
      <c r="K7" s="114"/>
      <c r="L7" s="110"/>
    </row>
    <row r="8" spans="1:12" ht="25.5" x14ac:dyDescent="0.25">
      <c r="B8" s="150" t="s">
        <v>139</v>
      </c>
      <c r="C8" s="218" t="s">
        <v>393</v>
      </c>
      <c r="D8" s="220" t="s">
        <v>413</v>
      </c>
      <c r="E8" s="221" t="s">
        <v>496</v>
      </c>
      <c r="F8" s="220" t="s">
        <v>424</v>
      </c>
      <c r="G8" s="221" t="s">
        <v>517</v>
      </c>
      <c r="H8" s="220" t="s">
        <v>111</v>
      </c>
      <c r="I8" s="141"/>
      <c r="J8" s="135"/>
      <c r="K8" s="114"/>
      <c r="L8" s="110"/>
    </row>
    <row r="9" spans="1:12" ht="25.5" x14ac:dyDescent="0.25">
      <c r="B9" s="150" t="s">
        <v>140</v>
      </c>
      <c r="C9" s="218" t="s">
        <v>508</v>
      </c>
      <c r="D9" s="220" t="s">
        <v>414</v>
      </c>
      <c r="E9" s="221" t="s">
        <v>496</v>
      </c>
      <c r="F9" s="220" t="s">
        <v>424</v>
      </c>
      <c r="G9" s="221" t="s">
        <v>517</v>
      </c>
      <c r="H9" s="220" t="s">
        <v>111</v>
      </c>
      <c r="I9" s="141"/>
      <c r="J9" s="135"/>
      <c r="K9" s="114"/>
      <c r="L9" s="110"/>
    </row>
    <row r="10" spans="1:12" x14ac:dyDescent="0.25">
      <c r="B10" s="151" t="s">
        <v>498</v>
      </c>
      <c r="C10" s="227" t="s">
        <v>407</v>
      </c>
      <c r="D10" s="223"/>
      <c r="E10" s="228"/>
      <c r="F10" s="223"/>
      <c r="G10" s="223"/>
      <c r="H10" s="223"/>
      <c r="I10" s="166"/>
      <c r="J10" s="167"/>
      <c r="K10" s="114"/>
      <c r="L10" s="91"/>
    </row>
    <row r="11" spans="1:12" x14ac:dyDescent="0.25">
      <c r="B11" s="150" t="s">
        <v>141</v>
      </c>
      <c r="C11" s="218" t="s">
        <v>522</v>
      </c>
      <c r="D11" s="220" t="s">
        <v>523</v>
      </c>
      <c r="E11" s="221" t="s">
        <v>524</v>
      </c>
      <c r="F11" s="220" t="s">
        <v>425</v>
      </c>
      <c r="G11" s="220" t="s">
        <v>428</v>
      </c>
      <c r="H11" s="220">
        <v>1</v>
      </c>
      <c r="I11" s="141"/>
      <c r="J11" s="135"/>
      <c r="K11" s="114"/>
      <c r="L11" s="110"/>
    </row>
    <row r="12" spans="1:12" x14ac:dyDescent="0.25">
      <c r="B12" s="150" t="s">
        <v>142</v>
      </c>
      <c r="C12" s="218" t="s">
        <v>495</v>
      </c>
      <c r="D12" s="220" t="s">
        <v>525</v>
      </c>
      <c r="E12" s="221" t="s">
        <v>416</v>
      </c>
      <c r="F12" s="220" t="s">
        <v>518</v>
      </c>
      <c r="G12" s="220" t="s">
        <v>504</v>
      </c>
      <c r="H12" s="220">
        <v>1</v>
      </c>
      <c r="I12" s="141"/>
      <c r="J12" s="135"/>
      <c r="K12" s="114"/>
      <c r="L12" s="110"/>
    </row>
    <row r="13" spans="1:12" x14ac:dyDescent="0.25">
      <c r="B13" s="150" t="s">
        <v>143</v>
      </c>
      <c r="C13" s="218" t="s">
        <v>400</v>
      </c>
      <c r="D13" s="220" t="s">
        <v>511</v>
      </c>
      <c r="E13" s="221" t="s">
        <v>417</v>
      </c>
      <c r="F13" s="220" t="s">
        <v>425</v>
      </c>
      <c r="G13" s="220" t="s">
        <v>519</v>
      </c>
      <c r="H13" s="220" t="s">
        <v>520</v>
      </c>
      <c r="I13" s="141"/>
      <c r="J13" s="135"/>
      <c r="K13" s="114"/>
      <c r="L13" s="110"/>
    </row>
    <row r="14" spans="1:12" ht="25.5" x14ac:dyDescent="0.25">
      <c r="B14" s="150" t="s">
        <v>394</v>
      </c>
      <c r="C14" s="218" t="s">
        <v>401</v>
      </c>
      <c r="D14" s="220" t="s">
        <v>512</v>
      </c>
      <c r="E14" s="221" t="s">
        <v>418</v>
      </c>
      <c r="F14" s="220" t="s">
        <v>425</v>
      </c>
      <c r="G14" s="220" t="s">
        <v>519</v>
      </c>
      <c r="H14" s="220" t="s">
        <v>520</v>
      </c>
      <c r="I14" s="141"/>
      <c r="J14" s="135"/>
      <c r="K14" s="114"/>
      <c r="L14" s="110"/>
    </row>
    <row r="15" spans="1:12" x14ac:dyDescent="0.25">
      <c r="B15" s="150" t="s">
        <v>395</v>
      </c>
      <c r="C15" s="218" t="s">
        <v>507</v>
      </c>
      <c r="D15" s="220" t="s">
        <v>513</v>
      </c>
      <c r="E15" s="221" t="s">
        <v>419</v>
      </c>
      <c r="F15" s="220" t="s">
        <v>425</v>
      </c>
      <c r="G15" s="220" t="s">
        <v>519</v>
      </c>
      <c r="H15" s="220">
        <v>24</v>
      </c>
      <c r="I15" s="141"/>
      <c r="J15" s="135"/>
      <c r="K15" s="114"/>
      <c r="L15" s="110"/>
    </row>
    <row r="16" spans="1:12" x14ac:dyDescent="0.25">
      <c r="B16" s="150" t="s">
        <v>396</v>
      </c>
      <c r="C16" s="218" t="s">
        <v>403</v>
      </c>
      <c r="D16" s="220" t="s">
        <v>514</v>
      </c>
      <c r="E16" s="221" t="s">
        <v>420</v>
      </c>
      <c r="F16" s="220" t="s">
        <v>426</v>
      </c>
      <c r="G16" s="220" t="s">
        <v>429</v>
      </c>
      <c r="H16" s="220">
        <v>8</v>
      </c>
      <c r="I16" s="141"/>
      <c r="J16" s="135"/>
      <c r="K16" s="114"/>
      <c r="L16" s="110"/>
    </row>
    <row r="17" spans="2:18" x14ac:dyDescent="0.25">
      <c r="B17" s="150" t="s">
        <v>397</v>
      </c>
      <c r="C17" s="218" t="s">
        <v>404</v>
      </c>
      <c r="D17" s="220" t="s">
        <v>515</v>
      </c>
      <c r="E17" s="221" t="s">
        <v>421</v>
      </c>
      <c r="F17" s="220" t="s">
        <v>426</v>
      </c>
      <c r="G17" s="220" t="s">
        <v>429</v>
      </c>
      <c r="H17" s="220">
        <v>4</v>
      </c>
      <c r="I17" s="141"/>
      <c r="J17" s="135"/>
      <c r="K17" s="114"/>
      <c r="L17" s="110"/>
    </row>
    <row r="18" spans="2:18" ht="25.5" x14ac:dyDescent="0.25">
      <c r="B18" s="150" t="s">
        <v>398</v>
      </c>
      <c r="C18" s="218" t="s">
        <v>483</v>
      </c>
      <c r="D18" s="220" t="s">
        <v>415</v>
      </c>
      <c r="E18" s="221" t="s">
        <v>484</v>
      </c>
      <c r="F18" s="220" t="s">
        <v>425</v>
      </c>
      <c r="G18" s="220" t="s">
        <v>519</v>
      </c>
      <c r="H18" s="220">
        <v>1</v>
      </c>
      <c r="I18" s="141"/>
      <c r="J18" s="135"/>
      <c r="K18" s="114"/>
      <c r="L18" s="110"/>
    </row>
    <row r="19" spans="2:18" x14ac:dyDescent="0.25">
      <c r="B19" s="150" t="s">
        <v>399</v>
      </c>
      <c r="C19" s="218" t="s">
        <v>406</v>
      </c>
      <c r="D19" s="220" t="s">
        <v>516</v>
      </c>
      <c r="E19" s="221" t="s">
        <v>423</v>
      </c>
      <c r="F19" s="220" t="s">
        <v>425</v>
      </c>
      <c r="G19" s="220" t="s">
        <v>519</v>
      </c>
      <c r="H19" s="220">
        <v>2</v>
      </c>
      <c r="I19" s="141"/>
      <c r="J19" s="135"/>
      <c r="K19" s="114"/>
      <c r="L19" s="110"/>
    </row>
    <row r="20" spans="2:18" s="77" customFormat="1" ht="2.1" customHeight="1" x14ac:dyDescent="0.25">
      <c r="B20" s="108"/>
      <c r="C20" s="229"/>
      <c r="D20" s="229"/>
      <c r="E20" s="230"/>
      <c r="F20" s="229"/>
      <c r="G20" s="229"/>
      <c r="H20" s="231"/>
      <c r="I20" s="94"/>
      <c r="J20" s="137"/>
      <c r="K20" s="95"/>
      <c r="L20" s="96"/>
    </row>
    <row r="21" spans="2:18" s="77" customFormat="1" ht="15" customHeight="1" thickBot="1" x14ac:dyDescent="0.3">
      <c r="B21" s="130" t="s">
        <v>132</v>
      </c>
      <c r="C21" s="232"/>
      <c r="D21" s="232"/>
      <c r="E21" s="233"/>
      <c r="F21" s="232"/>
      <c r="G21" s="232"/>
      <c r="H21" s="234"/>
      <c r="I21" s="133"/>
      <c r="J21" s="148">
        <f>SUBTOTAL(9,J5:J20)</f>
        <v>0</v>
      </c>
      <c r="K21" s="131"/>
      <c r="L21" s="134"/>
    </row>
    <row r="22" spans="2:18" ht="13.5" thickTop="1" x14ac:dyDescent="0.25">
      <c r="B22" s="219">
        <v>2</v>
      </c>
      <c r="C22" s="235" t="s">
        <v>529</v>
      </c>
      <c r="D22" s="236"/>
      <c r="E22" s="237"/>
      <c r="F22" s="237"/>
      <c r="G22" s="236"/>
      <c r="H22" s="238"/>
      <c r="I22" s="90"/>
      <c r="J22" s="138" t="s">
        <v>131</v>
      </c>
      <c r="K22" s="90"/>
      <c r="L22" s="97"/>
    </row>
    <row r="23" spans="2:18" ht="25.5" x14ac:dyDescent="0.25">
      <c r="B23" s="154" t="s">
        <v>499</v>
      </c>
      <c r="C23" s="227" t="s">
        <v>408</v>
      </c>
      <c r="D23" s="220" t="s">
        <v>526</v>
      </c>
      <c r="E23" s="221" t="s">
        <v>430</v>
      </c>
      <c r="F23" s="220" t="s">
        <v>424</v>
      </c>
      <c r="G23" s="221" t="s">
        <v>427</v>
      </c>
      <c r="H23" s="220" t="s">
        <v>520</v>
      </c>
      <c r="I23" s="224"/>
      <c r="J23" s="225"/>
      <c r="K23" s="114"/>
      <c r="L23" s="97"/>
    </row>
    <row r="24" spans="2:18" ht="25.5" x14ac:dyDescent="0.25">
      <c r="B24" s="164" t="s">
        <v>144</v>
      </c>
      <c r="C24" s="218" t="s">
        <v>409</v>
      </c>
      <c r="D24" s="220" t="s">
        <v>526</v>
      </c>
      <c r="E24" s="221" t="s">
        <v>430</v>
      </c>
      <c r="F24" s="220" t="s">
        <v>424</v>
      </c>
      <c r="G24" s="221" t="s">
        <v>427</v>
      </c>
      <c r="H24" s="220" t="s">
        <v>506</v>
      </c>
      <c r="I24" s="140"/>
      <c r="J24" s="135"/>
      <c r="K24" s="114"/>
      <c r="L24" s="110"/>
    </row>
    <row r="25" spans="2:18" ht="25.5" x14ac:dyDescent="0.25">
      <c r="B25" s="164" t="s">
        <v>145</v>
      </c>
      <c r="C25" s="218" t="s">
        <v>410</v>
      </c>
      <c r="D25" s="220" t="s">
        <v>526</v>
      </c>
      <c r="E25" s="221" t="s">
        <v>430</v>
      </c>
      <c r="F25" s="220" t="s">
        <v>424</v>
      </c>
      <c r="G25" s="221" t="s">
        <v>427</v>
      </c>
      <c r="H25" s="220" t="s">
        <v>506</v>
      </c>
      <c r="I25" s="140"/>
      <c r="J25" s="135"/>
      <c r="K25" s="114"/>
      <c r="L25" s="110"/>
    </row>
    <row r="26" spans="2:18" ht="25.5" x14ac:dyDescent="0.25">
      <c r="B26" s="164" t="s">
        <v>146</v>
      </c>
      <c r="C26" s="218" t="s">
        <v>411</v>
      </c>
      <c r="D26" s="220" t="s">
        <v>526</v>
      </c>
      <c r="E26" s="221" t="s">
        <v>430</v>
      </c>
      <c r="F26" s="220" t="s">
        <v>424</v>
      </c>
      <c r="G26" s="221" t="s">
        <v>427</v>
      </c>
      <c r="H26" s="220" t="s">
        <v>527</v>
      </c>
      <c r="I26" s="140"/>
      <c r="J26" s="135"/>
      <c r="K26" s="114"/>
      <c r="L26" s="110"/>
    </row>
    <row r="27" spans="2:18" ht="2.1" customHeight="1" x14ac:dyDescent="0.25">
      <c r="B27" s="155"/>
      <c r="C27" s="156"/>
      <c r="D27" s="157"/>
      <c r="E27" s="158"/>
      <c r="F27" s="158"/>
      <c r="G27" s="157"/>
      <c r="H27" s="159"/>
      <c r="I27" s="160"/>
      <c r="J27" s="161"/>
      <c r="K27" s="162"/>
      <c r="L27" s="163"/>
    </row>
    <row r="28" spans="2:18" s="77" customFormat="1" ht="15" customHeight="1" thickBot="1" x14ac:dyDescent="0.3">
      <c r="B28" s="130" t="s">
        <v>133</v>
      </c>
      <c r="C28" s="131"/>
      <c r="D28" s="131"/>
      <c r="E28" s="132"/>
      <c r="F28" s="131"/>
      <c r="G28" s="131"/>
      <c r="H28" s="133"/>
      <c r="I28" s="133"/>
      <c r="J28" s="148">
        <f>SUBTOTAL(9,J22:J27)</f>
        <v>0</v>
      </c>
      <c r="K28" s="131"/>
      <c r="L28" s="134"/>
    </row>
    <row r="29" spans="2:18" s="77" customFormat="1" ht="2.1" customHeight="1" thickTop="1" x14ac:dyDescent="0.25">
      <c r="B29" s="108"/>
      <c r="C29" s="95"/>
      <c r="D29" s="95"/>
      <c r="E29" s="98"/>
      <c r="F29" s="95"/>
      <c r="G29" s="95"/>
      <c r="H29" s="95"/>
      <c r="I29" s="95"/>
      <c r="J29" s="137"/>
      <c r="K29" s="95"/>
      <c r="L29" s="96"/>
    </row>
    <row r="30" spans="2:18" ht="13.5" thickBot="1" x14ac:dyDescent="0.3">
      <c r="B30" s="99" t="s">
        <v>108</v>
      </c>
      <c r="C30" s="115"/>
      <c r="D30" s="111"/>
      <c r="E30" s="112"/>
      <c r="F30" s="111"/>
      <c r="G30" s="111"/>
      <c r="H30" s="113"/>
      <c r="I30" s="113"/>
      <c r="J30" s="139">
        <f>J28+J21</f>
        <v>0</v>
      </c>
      <c r="K30" s="111"/>
      <c r="L30" s="116"/>
    </row>
    <row r="31" spans="2:18" ht="13.5" thickBot="1" x14ac:dyDescent="0.3">
      <c r="E31" s="81"/>
      <c r="L31" s="81"/>
      <c r="R31" s="220">
        <v>31</v>
      </c>
    </row>
    <row r="32" spans="2:18" ht="15" x14ac:dyDescent="0.25">
      <c r="B32" s="129" t="s">
        <v>386</v>
      </c>
      <c r="C32" s="122"/>
      <c r="D32" s="122"/>
      <c r="E32" s="122"/>
      <c r="F32" s="122"/>
      <c r="G32" s="122"/>
      <c r="H32" s="122"/>
      <c r="I32" s="122"/>
      <c r="J32" s="122"/>
      <c r="K32" s="122"/>
      <c r="L32" s="124"/>
      <c r="R32" s="220">
        <v>31</v>
      </c>
    </row>
    <row r="33" spans="2:18" ht="25.5" x14ac:dyDescent="0.25">
      <c r="B33" s="120" t="s">
        <v>12</v>
      </c>
      <c r="C33" s="119" t="s">
        <v>79</v>
      </c>
      <c r="D33" s="119" t="s">
        <v>80</v>
      </c>
      <c r="E33" s="119" t="s">
        <v>81</v>
      </c>
      <c r="F33" s="119" t="s">
        <v>82</v>
      </c>
      <c r="G33" s="118" t="s">
        <v>110</v>
      </c>
      <c r="H33" s="119" t="s">
        <v>1</v>
      </c>
      <c r="I33" s="119" t="s">
        <v>83</v>
      </c>
      <c r="J33" s="119" t="s">
        <v>45</v>
      </c>
      <c r="K33" s="119"/>
      <c r="L33" s="80" t="s">
        <v>304</v>
      </c>
      <c r="R33" s="220">
        <v>31</v>
      </c>
    </row>
    <row r="34" spans="2:18" x14ac:dyDescent="0.25">
      <c r="B34" s="82"/>
      <c r="C34" s="83"/>
      <c r="D34" s="83"/>
      <c r="E34" s="83"/>
      <c r="F34" s="83"/>
      <c r="G34" s="83"/>
      <c r="H34" s="83"/>
      <c r="I34" s="84" t="s">
        <v>109</v>
      </c>
      <c r="J34" s="109"/>
      <c r="K34" s="101"/>
      <c r="L34" s="149"/>
      <c r="R34" s="220">
        <v>31</v>
      </c>
    </row>
    <row r="35" spans="2:18" x14ac:dyDescent="0.25">
      <c r="B35" s="222">
        <v>3</v>
      </c>
      <c r="C35" s="106" t="s">
        <v>482</v>
      </c>
      <c r="D35" s="86"/>
      <c r="E35" s="87"/>
      <c r="F35" s="86"/>
      <c r="G35" s="86"/>
      <c r="H35" s="88"/>
      <c r="I35" s="89"/>
      <c r="J35" s="136" t="s">
        <v>131</v>
      </c>
      <c r="K35" s="90"/>
      <c r="L35" s="91"/>
      <c r="R35" s="220">
        <v>31</v>
      </c>
    </row>
    <row r="36" spans="2:18" x14ac:dyDescent="0.25">
      <c r="B36" s="151" t="s">
        <v>500</v>
      </c>
      <c r="C36" s="152" t="s">
        <v>505</v>
      </c>
      <c r="D36" s="92"/>
      <c r="E36" s="93"/>
      <c r="F36" s="92"/>
      <c r="G36" s="92"/>
      <c r="H36" s="105"/>
      <c r="I36" s="166"/>
      <c r="J36" s="167"/>
      <c r="K36" s="114"/>
      <c r="L36" s="91"/>
      <c r="R36" s="220">
        <v>31</v>
      </c>
    </row>
    <row r="37" spans="2:18" ht="25.5" x14ac:dyDescent="0.25">
      <c r="B37" s="150" t="s">
        <v>147</v>
      </c>
      <c r="C37" s="218" t="s">
        <v>521</v>
      </c>
      <c r="D37" s="177" t="s">
        <v>412</v>
      </c>
      <c r="E37" s="178" t="s">
        <v>416</v>
      </c>
      <c r="F37" s="220" t="s">
        <v>424</v>
      </c>
      <c r="G37" s="221" t="s">
        <v>517</v>
      </c>
      <c r="H37" s="220" t="s">
        <v>111</v>
      </c>
      <c r="I37" s="141"/>
      <c r="J37" s="135"/>
      <c r="K37" s="114"/>
      <c r="L37" s="110"/>
      <c r="R37" s="220">
        <v>31</v>
      </c>
    </row>
    <row r="38" spans="2:18" ht="25.5" x14ac:dyDescent="0.25">
      <c r="B38" s="150" t="s">
        <v>148</v>
      </c>
      <c r="C38" s="218" t="s">
        <v>393</v>
      </c>
      <c r="D38" s="177" t="s">
        <v>413</v>
      </c>
      <c r="E38" s="178" t="s">
        <v>416</v>
      </c>
      <c r="F38" s="220" t="s">
        <v>424</v>
      </c>
      <c r="G38" s="221" t="s">
        <v>517</v>
      </c>
      <c r="H38" s="220" t="s">
        <v>111</v>
      </c>
      <c r="I38" s="141"/>
      <c r="J38" s="135"/>
      <c r="K38" s="114"/>
      <c r="L38" s="110"/>
      <c r="R38" s="220">
        <v>31</v>
      </c>
    </row>
    <row r="39" spans="2:18" ht="25.5" x14ac:dyDescent="0.25">
      <c r="B39" s="150" t="s">
        <v>149</v>
      </c>
      <c r="C39" s="153" t="s">
        <v>508</v>
      </c>
      <c r="D39" s="220" t="s">
        <v>414</v>
      </c>
      <c r="E39" s="221" t="s">
        <v>416</v>
      </c>
      <c r="F39" s="220" t="s">
        <v>424</v>
      </c>
      <c r="G39" s="221" t="s">
        <v>517</v>
      </c>
      <c r="H39" s="220" t="s">
        <v>111</v>
      </c>
      <c r="I39" s="141"/>
      <c r="J39" s="135"/>
      <c r="K39" s="114"/>
      <c r="L39" s="110"/>
    </row>
    <row r="40" spans="2:18" x14ac:dyDescent="0.25">
      <c r="B40" s="151" t="s">
        <v>501</v>
      </c>
      <c r="C40" s="152" t="s">
        <v>407</v>
      </c>
      <c r="D40" s="223"/>
      <c r="E40" s="228"/>
      <c r="F40" s="223"/>
      <c r="G40" s="223"/>
      <c r="H40" s="223"/>
      <c r="I40" s="166"/>
      <c r="J40" s="167"/>
      <c r="K40" s="114"/>
      <c r="L40" s="91"/>
    </row>
    <row r="41" spans="2:18" x14ac:dyDescent="0.25">
      <c r="B41" s="150" t="s">
        <v>150</v>
      </c>
      <c r="C41" s="153" t="s">
        <v>509</v>
      </c>
      <c r="D41" s="220" t="s">
        <v>528</v>
      </c>
      <c r="E41" s="221" t="s">
        <v>524</v>
      </c>
      <c r="F41" s="220" t="s">
        <v>425</v>
      </c>
      <c r="G41" s="220" t="s">
        <v>519</v>
      </c>
      <c r="H41" s="220">
        <v>1</v>
      </c>
      <c r="I41" s="141"/>
      <c r="J41" s="135"/>
      <c r="K41" s="114"/>
      <c r="L41" s="110"/>
    </row>
    <row r="42" spans="2:18" x14ac:dyDescent="0.25">
      <c r="B42" s="150" t="s">
        <v>307</v>
      </c>
      <c r="C42" s="153" t="s">
        <v>510</v>
      </c>
      <c r="D42" s="220" t="s">
        <v>525</v>
      </c>
      <c r="E42" s="221" t="s">
        <v>416</v>
      </c>
      <c r="F42" s="220" t="s">
        <v>425</v>
      </c>
      <c r="G42" s="220" t="s">
        <v>519</v>
      </c>
      <c r="H42" s="220">
        <v>1</v>
      </c>
      <c r="I42" s="141"/>
      <c r="J42" s="135"/>
      <c r="K42" s="114"/>
      <c r="L42" s="110"/>
    </row>
    <row r="43" spans="2:18" x14ac:dyDescent="0.25">
      <c r="B43" s="150" t="s">
        <v>308</v>
      </c>
      <c r="C43" s="153" t="s">
        <v>400</v>
      </c>
      <c r="D43" s="220" t="s">
        <v>511</v>
      </c>
      <c r="E43" s="221" t="s">
        <v>417</v>
      </c>
      <c r="F43" s="220" t="s">
        <v>425</v>
      </c>
      <c r="G43" s="220" t="s">
        <v>519</v>
      </c>
      <c r="H43" s="220" t="s">
        <v>520</v>
      </c>
      <c r="I43" s="141"/>
      <c r="J43" s="135"/>
      <c r="K43" s="114"/>
      <c r="L43" s="110"/>
    </row>
    <row r="44" spans="2:18" ht="25.5" x14ac:dyDescent="0.25">
      <c r="B44" s="150" t="s">
        <v>431</v>
      </c>
      <c r="C44" s="153" t="s">
        <v>401</v>
      </c>
      <c r="D44" s="220" t="s">
        <v>512</v>
      </c>
      <c r="E44" s="221" t="s">
        <v>418</v>
      </c>
      <c r="F44" s="220" t="s">
        <v>425</v>
      </c>
      <c r="G44" s="220" t="s">
        <v>519</v>
      </c>
      <c r="H44" s="220" t="s">
        <v>520</v>
      </c>
      <c r="I44" s="141"/>
      <c r="J44" s="135"/>
      <c r="K44" s="114"/>
      <c r="L44" s="110"/>
    </row>
    <row r="45" spans="2:18" x14ac:dyDescent="0.25">
      <c r="B45" s="150" t="s">
        <v>432</v>
      </c>
      <c r="C45" s="153" t="s">
        <v>402</v>
      </c>
      <c r="D45" s="220" t="s">
        <v>513</v>
      </c>
      <c r="E45" s="221" t="s">
        <v>419</v>
      </c>
      <c r="F45" s="220" t="s">
        <v>425</v>
      </c>
      <c r="G45" s="220" t="s">
        <v>519</v>
      </c>
      <c r="H45" s="220">
        <v>12</v>
      </c>
      <c r="I45" s="141"/>
      <c r="J45" s="135"/>
      <c r="K45" s="114"/>
      <c r="L45" s="110"/>
    </row>
    <row r="46" spans="2:18" x14ac:dyDescent="0.25">
      <c r="B46" s="150" t="s">
        <v>433</v>
      </c>
      <c r="C46" s="153" t="s">
        <v>403</v>
      </c>
      <c r="D46" s="220" t="s">
        <v>514</v>
      </c>
      <c r="E46" s="221" t="s">
        <v>420</v>
      </c>
      <c r="F46" s="220" t="s">
        <v>426</v>
      </c>
      <c r="G46" s="220" t="s">
        <v>429</v>
      </c>
      <c r="H46" s="220">
        <v>4</v>
      </c>
      <c r="I46" s="141"/>
      <c r="J46" s="135"/>
      <c r="K46" s="114"/>
      <c r="L46" s="110"/>
    </row>
    <row r="47" spans="2:18" x14ac:dyDescent="0.25">
      <c r="B47" s="150" t="s">
        <v>434</v>
      </c>
      <c r="C47" s="153" t="s">
        <v>404</v>
      </c>
      <c r="D47" s="220" t="s">
        <v>515</v>
      </c>
      <c r="E47" s="221" t="s">
        <v>421</v>
      </c>
      <c r="F47" s="220" t="s">
        <v>426</v>
      </c>
      <c r="G47" s="220" t="s">
        <v>429</v>
      </c>
      <c r="H47" s="220">
        <v>2</v>
      </c>
      <c r="I47" s="141"/>
      <c r="J47" s="135"/>
      <c r="K47" s="114"/>
      <c r="L47" s="110"/>
    </row>
    <row r="48" spans="2:18" x14ac:dyDescent="0.25">
      <c r="B48" s="150" t="s">
        <v>435</v>
      </c>
      <c r="C48" s="153" t="s">
        <v>405</v>
      </c>
      <c r="D48" s="220" t="s">
        <v>415</v>
      </c>
      <c r="E48" s="221" t="s">
        <v>422</v>
      </c>
      <c r="F48" s="220" t="s">
        <v>425</v>
      </c>
      <c r="G48" s="220" t="s">
        <v>519</v>
      </c>
      <c r="H48" s="220">
        <v>1</v>
      </c>
      <c r="I48" s="141"/>
      <c r="J48" s="135"/>
      <c r="K48" s="114"/>
      <c r="L48" s="110"/>
    </row>
    <row r="49" spans="2:12" x14ac:dyDescent="0.25">
      <c r="B49" s="150" t="s">
        <v>436</v>
      </c>
      <c r="C49" s="153" t="s">
        <v>406</v>
      </c>
      <c r="D49" s="220" t="s">
        <v>516</v>
      </c>
      <c r="E49" s="221" t="s">
        <v>423</v>
      </c>
      <c r="F49" s="220" t="s">
        <v>425</v>
      </c>
      <c r="G49" s="220" t="s">
        <v>519</v>
      </c>
      <c r="H49" s="220">
        <v>1</v>
      </c>
      <c r="I49" s="141"/>
      <c r="J49" s="135"/>
      <c r="K49" s="114"/>
      <c r="L49" s="110"/>
    </row>
    <row r="50" spans="2:12" s="77" customFormat="1" ht="2.1" customHeight="1" x14ac:dyDescent="0.25">
      <c r="B50" s="108"/>
      <c r="C50" s="95"/>
      <c r="D50" s="229"/>
      <c r="E50" s="230"/>
      <c r="F50" s="229"/>
      <c r="G50" s="229"/>
      <c r="H50" s="231"/>
      <c r="I50" s="94"/>
      <c r="J50" s="137"/>
      <c r="K50" s="95"/>
      <c r="L50" s="96"/>
    </row>
    <row r="51" spans="2:12" s="77" customFormat="1" ht="15" customHeight="1" thickBot="1" x14ac:dyDescent="0.3">
      <c r="B51" s="130" t="s">
        <v>134</v>
      </c>
      <c r="C51" s="131"/>
      <c r="D51" s="232"/>
      <c r="E51" s="233"/>
      <c r="F51" s="232"/>
      <c r="G51" s="232"/>
      <c r="H51" s="234"/>
      <c r="I51" s="133"/>
      <c r="J51" s="148">
        <f>SUBTOTAL(9,J35:J50)</f>
        <v>0</v>
      </c>
      <c r="K51" s="131"/>
      <c r="L51" s="134"/>
    </row>
    <row r="52" spans="2:12" ht="13.5" thickTop="1" x14ac:dyDescent="0.25">
      <c r="B52" s="219">
        <v>4</v>
      </c>
      <c r="C52" s="107" t="s">
        <v>485</v>
      </c>
      <c r="D52" s="238"/>
      <c r="E52" s="239"/>
      <c r="F52" s="239"/>
      <c r="G52" s="238"/>
      <c r="H52" s="238"/>
      <c r="I52" s="90"/>
      <c r="J52" s="138" t="s">
        <v>131</v>
      </c>
      <c r="K52" s="90"/>
      <c r="L52" s="97"/>
    </row>
    <row r="53" spans="2:12" ht="25.5" x14ac:dyDescent="0.25">
      <c r="B53" s="154" t="s">
        <v>502</v>
      </c>
      <c r="C53" s="152" t="s">
        <v>408</v>
      </c>
      <c r="D53" s="220" t="s">
        <v>526</v>
      </c>
      <c r="E53" s="221" t="s">
        <v>430</v>
      </c>
      <c r="F53" s="220" t="s">
        <v>424</v>
      </c>
      <c r="G53" s="221" t="s">
        <v>427</v>
      </c>
      <c r="H53" s="220" t="s">
        <v>520</v>
      </c>
      <c r="I53" s="224"/>
      <c r="J53" s="225"/>
      <c r="K53" s="114"/>
      <c r="L53" s="97"/>
    </row>
    <row r="54" spans="2:12" ht="25.5" x14ac:dyDescent="0.25">
      <c r="B54" s="164" t="s">
        <v>151</v>
      </c>
      <c r="C54" s="153" t="s">
        <v>409</v>
      </c>
      <c r="D54" s="220" t="s">
        <v>526</v>
      </c>
      <c r="E54" s="221" t="s">
        <v>430</v>
      </c>
      <c r="F54" s="220" t="s">
        <v>424</v>
      </c>
      <c r="G54" s="221" t="s">
        <v>427</v>
      </c>
      <c r="H54" s="220" t="s">
        <v>506</v>
      </c>
      <c r="I54" s="140"/>
      <c r="J54" s="135"/>
      <c r="K54" s="114"/>
      <c r="L54" s="110"/>
    </row>
    <row r="55" spans="2:12" ht="25.5" x14ac:dyDescent="0.25">
      <c r="B55" s="164" t="s">
        <v>152</v>
      </c>
      <c r="C55" s="153" t="s">
        <v>410</v>
      </c>
      <c r="D55" s="220" t="s">
        <v>526</v>
      </c>
      <c r="E55" s="221" t="s">
        <v>430</v>
      </c>
      <c r="F55" s="220" t="s">
        <v>424</v>
      </c>
      <c r="G55" s="221" t="s">
        <v>427</v>
      </c>
      <c r="H55" s="220" t="s">
        <v>506</v>
      </c>
      <c r="I55" s="140"/>
      <c r="J55" s="135"/>
      <c r="K55" s="114"/>
      <c r="L55" s="110"/>
    </row>
    <row r="56" spans="2:12" ht="25.5" x14ac:dyDescent="0.25">
      <c r="B56" s="164" t="s">
        <v>153</v>
      </c>
      <c r="C56" s="153" t="s">
        <v>411</v>
      </c>
      <c r="D56" s="220" t="s">
        <v>526</v>
      </c>
      <c r="E56" s="221" t="s">
        <v>430</v>
      </c>
      <c r="F56" s="220" t="s">
        <v>424</v>
      </c>
      <c r="G56" s="221" t="s">
        <v>427</v>
      </c>
      <c r="H56" s="220" t="s">
        <v>527</v>
      </c>
      <c r="I56" s="140"/>
      <c r="J56" s="135"/>
      <c r="K56" s="114"/>
      <c r="L56" s="110"/>
    </row>
    <row r="57" spans="2:12" ht="2.1" customHeight="1" x14ac:dyDescent="0.25">
      <c r="B57" s="155"/>
      <c r="C57" s="156"/>
      <c r="D57" s="157"/>
      <c r="E57" s="158"/>
      <c r="F57" s="158"/>
      <c r="G57" s="157"/>
      <c r="H57" s="159"/>
      <c r="I57" s="160"/>
      <c r="J57" s="161"/>
      <c r="K57" s="162"/>
      <c r="L57" s="163"/>
    </row>
    <row r="58" spans="2:12" s="77" customFormat="1" ht="15" customHeight="1" thickBot="1" x14ac:dyDescent="0.3">
      <c r="B58" s="130" t="s">
        <v>135</v>
      </c>
      <c r="C58" s="131"/>
      <c r="D58" s="131"/>
      <c r="E58" s="132"/>
      <c r="F58" s="131"/>
      <c r="G58" s="131"/>
      <c r="H58" s="133"/>
      <c r="I58" s="133"/>
      <c r="J58" s="148">
        <f>SUBTOTAL(9,J53:J57)</f>
        <v>0</v>
      </c>
      <c r="K58" s="131"/>
      <c r="L58" s="134"/>
    </row>
    <row r="59" spans="2:12" ht="13.5" thickTop="1" x14ac:dyDescent="0.25">
      <c r="B59" s="222">
        <v>5</v>
      </c>
      <c r="C59" s="106" t="s">
        <v>486</v>
      </c>
      <c r="D59" s="86"/>
      <c r="E59" s="87"/>
      <c r="F59" s="86"/>
      <c r="G59" s="86"/>
      <c r="H59" s="88"/>
      <c r="I59" s="89"/>
      <c r="J59" s="136" t="s">
        <v>131</v>
      </c>
      <c r="K59" s="90"/>
      <c r="L59" s="91"/>
    </row>
    <row r="60" spans="2:12" x14ac:dyDescent="0.25">
      <c r="B60" s="151" t="s">
        <v>503</v>
      </c>
      <c r="C60" s="152" t="s">
        <v>505</v>
      </c>
      <c r="D60" s="92"/>
      <c r="E60" s="93"/>
      <c r="F60" s="92"/>
      <c r="G60" s="92"/>
      <c r="H60" s="105"/>
      <c r="I60" s="166"/>
      <c r="J60" s="167"/>
      <c r="K60" s="114"/>
      <c r="L60" s="110"/>
    </row>
    <row r="61" spans="2:12" ht="25.5" x14ac:dyDescent="0.25">
      <c r="B61" s="150" t="s">
        <v>154</v>
      </c>
      <c r="C61" s="218" t="s">
        <v>521</v>
      </c>
      <c r="D61" s="220" t="s">
        <v>412</v>
      </c>
      <c r="E61" s="221" t="s">
        <v>416</v>
      </c>
      <c r="F61" s="220" t="s">
        <v>424</v>
      </c>
      <c r="G61" s="221" t="s">
        <v>517</v>
      </c>
      <c r="H61" s="220" t="s">
        <v>111</v>
      </c>
      <c r="I61" s="141"/>
      <c r="J61" s="135"/>
      <c r="K61" s="114"/>
      <c r="L61" s="110"/>
    </row>
    <row r="62" spans="2:12" ht="25.5" x14ac:dyDescent="0.25">
      <c r="B62" s="150" t="s">
        <v>155</v>
      </c>
      <c r="C62" s="218" t="s">
        <v>393</v>
      </c>
      <c r="D62" s="220" t="s">
        <v>413</v>
      </c>
      <c r="E62" s="221" t="s">
        <v>416</v>
      </c>
      <c r="F62" s="220" t="s">
        <v>424</v>
      </c>
      <c r="G62" s="221" t="s">
        <v>517</v>
      </c>
      <c r="H62" s="220" t="s">
        <v>111</v>
      </c>
      <c r="I62" s="141"/>
      <c r="J62" s="135"/>
      <c r="K62" s="114"/>
      <c r="L62" s="110"/>
    </row>
    <row r="63" spans="2:12" ht="25.5" x14ac:dyDescent="0.25">
      <c r="B63" s="150" t="s">
        <v>156</v>
      </c>
      <c r="C63" s="218" t="s">
        <v>508</v>
      </c>
      <c r="D63" s="220" t="s">
        <v>414</v>
      </c>
      <c r="E63" s="221" t="s">
        <v>416</v>
      </c>
      <c r="F63" s="220" t="s">
        <v>424</v>
      </c>
      <c r="G63" s="221" t="s">
        <v>517</v>
      </c>
      <c r="H63" s="220" t="s">
        <v>111</v>
      </c>
      <c r="I63" s="141"/>
      <c r="J63" s="135"/>
      <c r="K63" s="114"/>
      <c r="L63" s="110"/>
    </row>
    <row r="64" spans="2:12" x14ac:dyDescent="0.25">
      <c r="B64" s="151">
        <v>5.2</v>
      </c>
      <c r="C64" s="227" t="s">
        <v>407</v>
      </c>
      <c r="D64" s="223"/>
      <c r="E64" s="228"/>
      <c r="F64" s="223"/>
      <c r="G64" s="223"/>
      <c r="H64" s="223"/>
      <c r="I64" s="166"/>
      <c r="J64" s="167"/>
      <c r="K64" s="114"/>
      <c r="L64" s="91"/>
    </row>
    <row r="65" spans="2:12" x14ac:dyDescent="0.25">
      <c r="B65" s="150" t="s">
        <v>168</v>
      </c>
      <c r="C65" s="218" t="s">
        <v>509</v>
      </c>
      <c r="D65" s="220" t="s">
        <v>528</v>
      </c>
      <c r="E65" s="221" t="s">
        <v>524</v>
      </c>
      <c r="F65" s="220" t="s">
        <v>425</v>
      </c>
      <c r="G65" s="220" t="s">
        <v>519</v>
      </c>
      <c r="H65" s="220">
        <v>1</v>
      </c>
      <c r="I65" s="141"/>
      <c r="J65" s="135"/>
      <c r="K65" s="114"/>
      <c r="L65" s="110"/>
    </row>
    <row r="66" spans="2:12" x14ac:dyDescent="0.25">
      <c r="B66" s="150" t="s">
        <v>169</v>
      </c>
      <c r="C66" s="218" t="s">
        <v>510</v>
      </c>
      <c r="D66" s="220" t="s">
        <v>525</v>
      </c>
      <c r="E66" s="221" t="s">
        <v>416</v>
      </c>
      <c r="F66" s="220" t="s">
        <v>425</v>
      </c>
      <c r="G66" s="220" t="s">
        <v>519</v>
      </c>
      <c r="H66" s="220">
        <v>1</v>
      </c>
      <c r="I66" s="141"/>
      <c r="J66" s="135"/>
      <c r="K66" s="114"/>
      <c r="L66" s="110"/>
    </row>
    <row r="67" spans="2:12" x14ac:dyDescent="0.25">
      <c r="B67" s="150" t="s">
        <v>170</v>
      </c>
      <c r="C67" s="218" t="s">
        <v>400</v>
      </c>
      <c r="D67" s="220" t="s">
        <v>511</v>
      </c>
      <c r="E67" s="221" t="s">
        <v>417</v>
      </c>
      <c r="F67" s="220" t="s">
        <v>425</v>
      </c>
      <c r="G67" s="220" t="s">
        <v>519</v>
      </c>
      <c r="H67" s="220" t="s">
        <v>520</v>
      </c>
      <c r="I67" s="141"/>
      <c r="J67" s="135"/>
      <c r="K67" s="114"/>
      <c r="L67" s="110"/>
    </row>
    <row r="68" spans="2:12" ht="25.5" x14ac:dyDescent="0.25">
      <c r="B68" s="150" t="s">
        <v>437</v>
      </c>
      <c r="C68" s="218" t="s">
        <v>401</v>
      </c>
      <c r="D68" s="220" t="s">
        <v>512</v>
      </c>
      <c r="E68" s="221" t="s">
        <v>418</v>
      </c>
      <c r="F68" s="220" t="s">
        <v>425</v>
      </c>
      <c r="G68" s="220" t="s">
        <v>519</v>
      </c>
      <c r="H68" s="220" t="s">
        <v>520</v>
      </c>
      <c r="I68" s="141"/>
      <c r="J68" s="135"/>
      <c r="K68" s="114"/>
      <c r="L68" s="110"/>
    </row>
    <row r="69" spans="2:12" x14ac:dyDescent="0.25">
      <c r="B69" s="150" t="s">
        <v>438</v>
      </c>
      <c r="C69" s="218" t="s">
        <v>402</v>
      </c>
      <c r="D69" s="220" t="s">
        <v>513</v>
      </c>
      <c r="E69" s="221" t="s">
        <v>419</v>
      </c>
      <c r="F69" s="220" t="s">
        <v>425</v>
      </c>
      <c r="G69" s="220" t="s">
        <v>519</v>
      </c>
      <c r="H69" s="220">
        <v>12</v>
      </c>
      <c r="I69" s="141"/>
      <c r="J69" s="135"/>
      <c r="K69" s="114"/>
      <c r="L69" s="110"/>
    </row>
    <row r="70" spans="2:12" x14ac:dyDescent="0.25">
      <c r="B70" s="150" t="s">
        <v>439</v>
      </c>
      <c r="C70" s="218" t="s">
        <v>403</v>
      </c>
      <c r="D70" s="220" t="s">
        <v>514</v>
      </c>
      <c r="E70" s="221" t="s">
        <v>420</v>
      </c>
      <c r="F70" s="220" t="s">
        <v>426</v>
      </c>
      <c r="G70" s="220" t="s">
        <v>429</v>
      </c>
      <c r="H70" s="220">
        <v>4</v>
      </c>
      <c r="I70" s="141"/>
      <c r="J70" s="135"/>
      <c r="K70" s="114"/>
      <c r="L70" s="110"/>
    </row>
    <row r="71" spans="2:12" x14ac:dyDescent="0.25">
      <c r="B71" s="150" t="s">
        <v>440</v>
      </c>
      <c r="C71" s="218" t="s">
        <v>404</v>
      </c>
      <c r="D71" s="220" t="s">
        <v>515</v>
      </c>
      <c r="E71" s="221" t="s">
        <v>421</v>
      </c>
      <c r="F71" s="220" t="s">
        <v>426</v>
      </c>
      <c r="G71" s="220" t="s">
        <v>429</v>
      </c>
      <c r="H71" s="220">
        <v>2</v>
      </c>
      <c r="I71" s="141"/>
      <c r="J71" s="135"/>
      <c r="K71" s="114"/>
      <c r="L71" s="110"/>
    </row>
    <row r="72" spans="2:12" x14ac:dyDescent="0.25">
      <c r="B72" s="150" t="s">
        <v>441</v>
      </c>
      <c r="C72" s="218" t="s">
        <v>405</v>
      </c>
      <c r="D72" s="220" t="s">
        <v>415</v>
      </c>
      <c r="E72" s="221" t="s">
        <v>422</v>
      </c>
      <c r="F72" s="220" t="s">
        <v>425</v>
      </c>
      <c r="G72" s="220" t="s">
        <v>519</v>
      </c>
      <c r="H72" s="220">
        <v>1</v>
      </c>
      <c r="I72" s="141"/>
      <c r="J72" s="135"/>
      <c r="K72" s="114"/>
      <c r="L72" s="110"/>
    </row>
    <row r="73" spans="2:12" x14ac:dyDescent="0.25">
      <c r="B73" s="150" t="s">
        <v>442</v>
      </c>
      <c r="C73" s="218" t="s">
        <v>406</v>
      </c>
      <c r="D73" s="220" t="s">
        <v>516</v>
      </c>
      <c r="E73" s="221" t="s">
        <v>423</v>
      </c>
      <c r="F73" s="220" t="s">
        <v>425</v>
      </c>
      <c r="G73" s="220" t="s">
        <v>519</v>
      </c>
      <c r="H73" s="220">
        <v>1</v>
      </c>
      <c r="I73" s="141"/>
      <c r="J73" s="135"/>
      <c r="K73" s="114"/>
      <c r="L73" s="110"/>
    </row>
    <row r="74" spans="2:12" s="77" customFormat="1" ht="2.1" customHeight="1" x14ac:dyDescent="0.25">
      <c r="B74" s="108"/>
      <c r="C74" s="229"/>
      <c r="D74" s="229"/>
      <c r="E74" s="230"/>
      <c r="F74" s="229"/>
      <c r="G74" s="229"/>
      <c r="H74" s="231"/>
      <c r="I74" s="94"/>
      <c r="J74" s="137"/>
      <c r="K74" s="95"/>
      <c r="L74" s="96"/>
    </row>
    <row r="75" spans="2:12" s="77" customFormat="1" ht="15" customHeight="1" thickBot="1" x14ac:dyDescent="0.3">
      <c r="B75" s="130" t="s">
        <v>136</v>
      </c>
      <c r="C75" s="232"/>
      <c r="D75" s="232"/>
      <c r="E75" s="233"/>
      <c r="F75" s="232"/>
      <c r="G75" s="232"/>
      <c r="H75" s="234"/>
      <c r="I75" s="133"/>
      <c r="J75" s="148">
        <f>SUBTOTAL(9,J59:J74)</f>
        <v>0</v>
      </c>
      <c r="K75" s="131"/>
      <c r="L75" s="134"/>
    </row>
    <row r="76" spans="2:12" ht="13.5" thickTop="1" x14ac:dyDescent="0.25">
      <c r="B76" s="219">
        <v>6</v>
      </c>
      <c r="C76" s="107" t="s">
        <v>487</v>
      </c>
      <c r="D76" s="102"/>
      <c r="E76" s="103"/>
      <c r="F76" s="103"/>
      <c r="G76" s="102"/>
      <c r="H76" s="104"/>
      <c r="I76" s="90"/>
      <c r="J76" s="138" t="s">
        <v>131</v>
      </c>
      <c r="K76" s="90"/>
      <c r="L76" s="97"/>
    </row>
    <row r="77" spans="2:12" ht="25.5" x14ac:dyDescent="0.25">
      <c r="B77" s="154">
        <v>6.1</v>
      </c>
      <c r="C77" s="227" t="s">
        <v>408</v>
      </c>
      <c r="D77" s="220" t="s">
        <v>526</v>
      </c>
      <c r="E77" s="178" t="s">
        <v>430</v>
      </c>
      <c r="F77" s="220" t="s">
        <v>424</v>
      </c>
      <c r="G77" s="221" t="s">
        <v>427</v>
      </c>
      <c r="H77" s="220" t="s">
        <v>520</v>
      </c>
      <c r="I77" s="224"/>
      <c r="J77" s="225"/>
      <c r="K77" s="114"/>
      <c r="L77" s="97"/>
    </row>
    <row r="78" spans="2:12" ht="25.5" x14ac:dyDescent="0.25">
      <c r="B78" s="164" t="s">
        <v>157</v>
      </c>
      <c r="C78" s="218" t="s">
        <v>409</v>
      </c>
      <c r="D78" s="220" t="s">
        <v>526</v>
      </c>
      <c r="E78" s="178" t="s">
        <v>430</v>
      </c>
      <c r="F78" s="220" t="s">
        <v>424</v>
      </c>
      <c r="G78" s="221" t="s">
        <v>427</v>
      </c>
      <c r="H78" s="220" t="s">
        <v>506</v>
      </c>
      <c r="I78" s="140"/>
      <c r="J78" s="135"/>
      <c r="K78" s="114"/>
      <c r="L78" s="110"/>
    </row>
    <row r="79" spans="2:12" ht="25.5" x14ac:dyDescent="0.25">
      <c r="B79" s="164" t="s">
        <v>158</v>
      </c>
      <c r="C79" s="218" t="s">
        <v>410</v>
      </c>
      <c r="D79" s="220" t="s">
        <v>526</v>
      </c>
      <c r="E79" s="178" t="s">
        <v>430</v>
      </c>
      <c r="F79" s="220" t="s">
        <v>424</v>
      </c>
      <c r="G79" s="221" t="s">
        <v>427</v>
      </c>
      <c r="H79" s="220" t="s">
        <v>506</v>
      </c>
      <c r="I79" s="140"/>
      <c r="J79" s="135"/>
      <c r="K79" s="114"/>
      <c r="L79" s="110"/>
    </row>
    <row r="80" spans="2:12" ht="25.5" x14ac:dyDescent="0.25">
      <c r="B80" s="164" t="s">
        <v>159</v>
      </c>
      <c r="C80" s="218" t="s">
        <v>411</v>
      </c>
      <c r="D80" s="220" t="s">
        <v>526</v>
      </c>
      <c r="E80" s="178" t="s">
        <v>430</v>
      </c>
      <c r="F80" s="220" t="s">
        <v>424</v>
      </c>
      <c r="G80" s="221" t="s">
        <v>427</v>
      </c>
      <c r="H80" s="220" t="s">
        <v>527</v>
      </c>
      <c r="I80" s="140"/>
      <c r="J80" s="135"/>
      <c r="K80" s="114"/>
      <c r="L80" s="110"/>
    </row>
    <row r="81" spans="2:12" s="77" customFormat="1" ht="15" customHeight="1" thickBot="1" x14ac:dyDescent="0.3">
      <c r="B81" s="130" t="s">
        <v>160</v>
      </c>
      <c r="C81" s="131"/>
      <c r="D81" s="131"/>
      <c r="E81" s="132"/>
      <c r="F81" s="131"/>
      <c r="G81" s="131"/>
      <c r="H81" s="133"/>
      <c r="I81" s="133"/>
      <c r="J81" s="148">
        <f>SUBTOTAL(9,J77:J80)</f>
        <v>0</v>
      </c>
      <c r="K81" s="131"/>
      <c r="L81" s="134"/>
    </row>
    <row r="82" spans="2:12" ht="13.5" thickTop="1" x14ac:dyDescent="0.25">
      <c r="B82" s="222">
        <v>7</v>
      </c>
      <c r="C82" s="106" t="s">
        <v>488</v>
      </c>
      <c r="D82" s="86"/>
      <c r="E82" s="87"/>
      <c r="F82" s="86"/>
      <c r="G82" s="86"/>
      <c r="H82" s="88"/>
      <c r="I82" s="89"/>
      <c r="J82" s="136" t="s">
        <v>131</v>
      </c>
      <c r="K82" s="90"/>
      <c r="L82" s="91"/>
    </row>
    <row r="83" spans="2:12" x14ac:dyDescent="0.25">
      <c r="B83" s="151">
        <v>7.1</v>
      </c>
      <c r="C83" s="152" t="s">
        <v>505</v>
      </c>
      <c r="D83" s="92"/>
      <c r="E83" s="93"/>
      <c r="F83" s="92"/>
      <c r="G83" s="92"/>
      <c r="H83" s="105"/>
      <c r="I83" s="166"/>
      <c r="J83" s="167"/>
      <c r="K83" s="114"/>
      <c r="L83" s="91"/>
    </row>
    <row r="84" spans="2:12" ht="25.5" x14ac:dyDescent="0.25">
      <c r="B84" s="150" t="s">
        <v>161</v>
      </c>
      <c r="C84" s="218" t="s">
        <v>521</v>
      </c>
      <c r="D84" s="177" t="s">
        <v>412</v>
      </c>
      <c r="E84" s="178" t="s">
        <v>416</v>
      </c>
      <c r="F84" s="220" t="s">
        <v>424</v>
      </c>
      <c r="G84" s="221" t="s">
        <v>517</v>
      </c>
      <c r="H84" s="220" t="s">
        <v>111</v>
      </c>
      <c r="I84" s="141"/>
      <c r="J84" s="135"/>
      <c r="K84" s="114"/>
      <c r="L84" s="110"/>
    </row>
    <row r="85" spans="2:12" ht="25.5" x14ac:dyDescent="0.25">
      <c r="B85" s="150" t="s">
        <v>309</v>
      </c>
      <c r="C85" s="218" t="s">
        <v>393</v>
      </c>
      <c r="D85" s="220" t="s">
        <v>413</v>
      </c>
      <c r="E85" s="221" t="s">
        <v>416</v>
      </c>
      <c r="F85" s="220" t="s">
        <v>424</v>
      </c>
      <c r="G85" s="221" t="s">
        <v>517</v>
      </c>
      <c r="H85" s="220" t="s">
        <v>111</v>
      </c>
      <c r="I85" s="141"/>
      <c r="J85" s="135"/>
      <c r="K85" s="114"/>
      <c r="L85" s="110"/>
    </row>
    <row r="86" spans="2:12" ht="25.5" x14ac:dyDescent="0.25">
      <c r="B86" s="150" t="s">
        <v>310</v>
      </c>
      <c r="C86" s="153" t="s">
        <v>508</v>
      </c>
      <c r="D86" s="220" t="s">
        <v>414</v>
      </c>
      <c r="E86" s="221" t="s">
        <v>416</v>
      </c>
      <c r="F86" s="220" t="s">
        <v>424</v>
      </c>
      <c r="G86" s="221" t="s">
        <v>517</v>
      </c>
      <c r="H86" s="220" t="s">
        <v>111</v>
      </c>
      <c r="I86" s="141"/>
      <c r="J86" s="135"/>
      <c r="K86" s="114"/>
      <c r="L86" s="110"/>
    </row>
    <row r="87" spans="2:12" x14ac:dyDescent="0.25">
      <c r="B87" s="151">
        <v>7.2</v>
      </c>
      <c r="C87" s="152" t="s">
        <v>407</v>
      </c>
      <c r="D87" s="223"/>
      <c r="E87" s="228"/>
      <c r="F87" s="223"/>
      <c r="G87" s="223"/>
      <c r="H87" s="223"/>
      <c r="I87" s="166"/>
      <c r="J87" s="167"/>
      <c r="K87" s="114"/>
      <c r="L87" s="91"/>
    </row>
    <row r="88" spans="2:12" x14ac:dyDescent="0.25">
      <c r="B88" s="150" t="s">
        <v>162</v>
      </c>
      <c r="C88" s="153" t="s">
        <v>509</v>
      </c>
      <c r="D88" s="220" t="s">
        <v>528</v>
      </c>
      <c r="E88" s="221" t="s">
        <v>524</v>
      </c>
      <c r="F88" s="220" t="s">
        <v>425</v>
      </c>
      <c r="G88" s="220" t="s">
        <v>519</v>
      </c>
      <c r="H88" s="220">
        <v>1</v>
      </c>
      <c r="I88" s="141"/>
      <c r="J88" s="135"/>
      <c r="K88" s="114"/>
      <c r="L88" s="110"/>
    </row>
    <row r="89" spans="2:12" x14ac:dyDescent="0.25">
      <c r="B89" s="150" t="s">
        <v>163</v>
      </c>
      <c r="C89" s="153" t="s">
        <v>510</v>
      </c>
      <c r="D89" s="220" t="s">
        <v>525</v>
      </c>
      <c r="E89" s="221" t="s">
        <v>416</v>
      </c>
      <c r="F89" s="220" t="s">
        <v>425</v>
      </c>
      <c r="G89" s="220" t="s">
        <v>519</v>
      </c>
      <c r="H89" s="220">
        <v>1</v>
      </c>
      <c r="I89" s="141"/>
      <c r="J89" s="135"/>
      <c r="K89" s="114"/>
      <c r="L89" s="110"/>
    </row>
    <row r="90" spans="2:12" x14ac:dyDescent="0.25">
      <c r="B90" s="150" t="s">
        <v>164</v>
      </c>
      <c r="C90" s="153" t="s">
        <v>400</v>
      </c>
      <c r="D90" s="220" t="s">
        <v>511</v>
      </c>
      <c r="E90" s="221" t="s">
        <v>417</v>
      </c>
      <c r="F90" s="220" t="s">
        <v>425</v>
      </c>
      <c r="G90" s="220" t="s">
        <v>519</v>
      </c>
      <c r="H90" s="220" t="s">
        <v>520</v>
      </c>
      <c r="I90" s="141"/>
      <c r="J90" s="135"/>
      <c r="K90" s="114"/>
      <c r="L90" s="110"/>
    </row>
    <row r="91" spans="2:12" ht="25.5" x14ac:dyDescent="0.25">
      <c r="B91" s="150" t="s">
        <v>448</v>
      </c>
      <c r="C91" s="153" t="s">
        <v>401</v>
      </c>
      <c r="D91" s="220" t="s">
        <v>512</v>
      </c>
      <c r="E91" s="221" t="s">
        <v>418</v>
      </c>
      <c r="F91" s="220" t="s">
        <v>425</v>
      </c>
      <c r="G91" s="220" t="s">
        <v>519</v>
      </c>
      <c r="H91" s="220" t="s">
        <v>520</v>
      </c>
      <c r="I91" s="141"/>
      <c r="J91" s="135"/>
      <c r="K91" s="114"/>
      <c r="L91" s="110"/>
    </row>
    <row r="92" spans="2:12" x14ac:dyDescent="0.25">
      <c r="B92" s="150" t="s">
        <v>449</v>
      </c>
      <c r="C92" s="153" t="s">
        <v>402</v>
      </c>
      <c r="D92" s="220" t="s">
        <v>513</v>
      </c>
      <c r="E92" s="221" t="s">
        <v>419</v>
      </c>
      <c r="F92" s="220" t="s">
        <v>425</v>
      </c>
      <c r="G92" s="220" t="s">
        <v>519</v>
      </c>
      <c r="H92" s="220">
        <v>12</v>
      </c>
      <c r="I92" s="141"/>
      <c r="J92" s="135"/>
      <c r="K92" s="114"/>
      <c r="L92" s="110"/>
    </row>
    <row r="93" spans="2:12" x14ac:dyDescent="0.25">
      <c r="B93" s="150" t="s">
        <v>450</v>
      </c>
      <c r="C93" s="153" t="s">
        <v>403</v>
      </c>
      <c r="D93" s="220" t="s">
        <v>514</v>
      </c>
      <c r="E93" s="221" t="s">
        <v>420</v>
      </c>
      <c r="F93" s="220" t="s">
        <v>426</v>
      </c>
      <c r="G93" s="220" t="s">
        <v>429</v>
      </c>
      <c r="H93" s="220">
        <v>4</v>
      </c>
      <c r="I93" s="141"/>
      <c r="J93" s="135"/>
      <c r="K93" s="114"/>
      <c r="L93" s="110"/>
    </row>
    <row r="94" spans="2:12" x14ac:dyDescent="0.25">
      <c r="B94" s="150" t="s">
        <v>451</v>
      </c>
      <c r="C94" s="153" t="s">
        <v>404</v>
      </c>
      <c r="D94" s="220" t="s">
        <v>515</v>
      </c>
      <c r="E94" s="221" t="s">
        <v>421</v>
      </c>
      <c r="F94" s="220" t="s">
        <v>426</v>
      </c>
      <c r="G94" s="220" t="s">
        <v>429</v>
      </c>
      <c r="H94" s="220">
        <v>2</v>
      </c>
      <c r="I94" s="141"/>
      <c r="J94" s="135"/>
      <c r="K94" s="114"/>
      <c r="L94" s="110"/>
    </row>
    <row r="95" spans="2:12" x14ac:dyDescent="0.25">
      <c r="B95" s="150" t="s">
        <v>452</v>
      </c>
      <c r="C95" s="218" t="s">
        <v>405</v>
      </c>
      <c r="D95" s="220" t="s">
        <v>415</v>
      </c>
      <c r="E95" s="221" t="s">
        <v>422</v>
      </c>
      <c r="F95" s="220" t="s">
        <v>425</v>
      </c>
      <c r="G95" s="220" t="s">
        <v>519</v>
      </c>
      <c r="H95" s="220">
        <v>1</v>
      </c>
      <c r="I95" s="141"/>
      <c r="J95" s="135"/>
      <c r="K95" s="114"/>
      <c r="L95" s="110"/>
    </row>
    <row r="96" spans="2:12" x14ac:dyDescent="0.25">
      <c r="B96" s="150" t="s">
        <v>453</v>
      </c>
      <c r="C96" s="218" t="s">
        <v>406</v>
      </c>
      <c r="D96" s="220" t="s">
        <v>516</v>
      </c>
      <c r="E96" s="221" t="s">
        <v>423</v>
      </c>
      <c r="F96" s="220" t="s">
        <v>425</v>
      </c>
      <c r="G96" s="220" t="s">
        <v>519</v>
      </c>
      <c r="H96" s="220">
        <v>1</v>
      </c>
      <c r="I96" s="141"/>
      <c r="J96" s="135"/>
      <c r="K96" s="114"/>
      <c r="L96" s="110"/>
    </row>
    <row r="97" spans="2:12" s="77" customFormat="1" ht="2.1" customHeight="1" x14ac:dyDescent="0.25">
      <c r="B97" s="108"/>
      <c r="C97" s="229"/>
      <c r="D97" s="229"/>
      <c r="E97" s="230"/>
      <c r="F97" s="229"/>
      <c r="G97" s="229"/>
      <c r="H97" s="231"/>
      <c r="I97" s="94"/>
      <c r="J97" s="137"/>
      <c r="K97" s="95"/>
      <c r="L97" s="96"/>
    </row>
    <row r="98" spans="2:12" s="77" customFormat="1" ht="15" customHeight="1" thickBot="1" x14ac:dyDescent="0.3">
      <c r="B98" s="130" t="s">
        <v>165</v>
      </c>
      <c r="C98" s="232"/>
      <c r="D98" s="232"/>
      <c r="E98" s="233"/>
      <c r="F98" s="232"/>
      <c r="G98" s="232"/>
      <c r="H98" s="234"/>
      <c r="I98" s="133"/>
      <c r="J98" s="148">
        <f>SUBTOTAL(9,J82:J97)</f>
        <v>0</v>
      </c>
      <c r="K98" s="131"/>
      <c r="L98" s="134"/>
    </row>
    <row r="99" spans="2:12" ht="13.5" thickTop="1" x14ac:dyDescent="0.25">
      <c r="B99" s="219">
        <v>8</v>
      </c>
      <c r="C99" s="235" t="s">
        <v>489</v>
      </c>
      <c r="D99" s="236"/>
      <c r="E99" s="237"/>
      <c r="F99" s="237"/>
      <c r="G99" s="236"/>
      <c r="H99" s="238"/>
      <c r="I99" s="90"/>
      <c r="J99" s="138" t="s">
        <v>131</v>
      </c>
      <c r="K99" s="90"/>
      <c r="L99" s="97"/>
    </row>
    <row r="100" spans="2:12" ht="25.5" x14ac:dyDescent="0.25">
      <c r="B100" s="154">
        <v>8.1</v>
      </c>
      <c r="C100" s="227" t="s">
        <v>408</v>
      </c>
      <c r="D100" s="220" t="s">
        <v>526</v>
      </c>
      <c r="E100" s="221" t="s">
        <v>430</v>
      </c>
      <c r="F100" s="220" t="s">
        <v>424</v>
      </c>
      <c r="G100" s="221" t="s">
        <v>427</v>
      </c>
      <c r="H100" s="220" t="s">
        <v>520</v>
      </c>
      <c r="I100" s="224"/>
      <c r="J100" s="225"/>
      <c r="K100" s="114"/>
      <c r="L100" s="97"/>
    </row>
    <row r="101" spans="2:12" ht="25.5" x14ac:dyDescent="0.25">
      <c r="B101" s="164" t="s">
        <v>443</v>
      </c>
      <c r="C101" s="218" t="s">
        <v>409</v>
      </c>
      <c r="D101" s="220" t="s">
        <v>526</v>
      </c>
      <c r="E101" s="221" t="s">
        <v>430</v>
      </c>
      <c r="F101" s="220" t="s">
        <v>424</v>
      </c>
      <c r="G101" s="221" t="s">
        <v>427</v>
      </c>
      <c r="H101" s="220" t="s">
        <v>506</v>
      </c>
      <c r="I101" s="140"/>
      <c r="J101" s="135"/>
      <c r="K101" s="114"/>
      <c r="L101" s="110"/>
    </row>
    <row r="102" spans="2:12" ht="25.5" x14ac:dyDescent="0.25">
      <c r="B102" s="164" t="s">
        <v>444</v>
      </c>
      <c r="C102" s="218" t="s">
        <v>410</v>
      </c>
      <c r="D102" s="220" t="s">
        <v>526</v>
      </c>
      <c r="E102" s="221" t="s">
        <v>430</v>
      </c>
      <c r="F102" s="220" t="s">
        <v>424</v>
      </c>
      <c r="G102" s="221" t="s">
        <v>427</v>
      </c>
      <c r="H102" s="220" t="s">
        <v>506</v>
      </c>
      <c r="I102" s="140"/>
      <c r="J102" s="135"/>
      <c r="K102" s="114"/>
      <c r="L102" s="110"/>
    </row>
    <row r="103" spans="2:12" ht="25.5" x14ac:dyDescent="0.25">
      <c r="B103" s="164" t="s">
        <v>445</v>
      </c>
      <c r="C103" s="218" t="s">
        <v>411</v>
      </c>
      <c r="D103" s="220" t="s">
        <v>526</v>
      </c>
      <c r="E103" s="221" t="s">
        <v>430</v>
      </c>
      <c r="F103" s="220" t="s">
        <v>424</v>
      </c>
      <c r="G103" s="221" t="s">
        <v>427</v>
      </c>
      <c r="H103" s="220" t="s">
        <v>527</v>
      </c>
      <c r="I103" s="140"/>
      <c r="J103" s="135"/>
      <c r="K103" s="114"/>
      <c r="L103" s="110"/>
    </row>
    <row r="104" spans="2:12" ht="2.1" customHeight="1" x14ac:dyDescent="0.25">
      <c r="B104" s="165"/>
      <c r="C104" s="240"/>
      <c r="D104" s="241"/>
      <c r="E104" s="242"/>
      <c r="F104" s="242"/>
      <c r="G104" s="241"/>
      <c r="H104" s="243"/>
      <c r="I104" s="160"/>
      <c r="J104" s="161"/>
      <c r="K104" s="162"/>
      <c r="L104" s="163"/>
    </row>
    <row r="105" spans="2:12" s="77" customFormat="1" ht="15" customHeight="1" thickBot="1" x14ac:dyDescent="0.3">
      <c r="B105" s="130" t="s">
        <v>446</v>
      </c>
      <c r="C105" s="232"/>
      <c r="D105" s="232"/>
      <c r="E105" s="233"/>
      <c r="F105" s="232"/>
      <c r="G105" s="232"/>
      <c r="H105" s="234"/>
      <c r="I105" s="133"/>
      <c r="J105" s="148">
        <f>SUBTOTAL(9,J99:J104)</f>
        <v>0</v>
      </c>
      <c r="K105" s="131"/>
      <c r="L105" s="134"/>
    </row>
    <row r="106" spans="2:12" s="77" customFormat="1" ht="2.1" customHeight="1" thickTop="1" x14ac:dyDescent="0.25">
      <c r="B106" s="108"/>
      <c r="C106" s="229"/>
      <c r="D106" s="229"/>
      <c r="E106" s="230"/>
      <c r="F106" s="229"/>
      <c r="G106" s="229"/>
      <c r="H106" s="229"/>
      <c r="I106" s="95"/>
      <c r="J106" s="137"/>
      <c r="K106" s="95"/>
      <c r="L106" s="96"/>
    </row>
    <row r="107" spans="2:12" ht="13.5" thickBot="1" x14ac:dyDescent="0.3">
      <c r="B107" s="99" t="s">
        <v>58</v>
      </c>
      <c r="C107" s="244"/>
      <c r="D107" s="245"/>
      <c r="E107" s="246"/>
      <c r="F107" s="245"/>
      <c r="G107" s="245"/>
      <c r="H107" s="247"/>
      <c r="I107" s="113"/>
      <c r="J107" s="139">
        <f>SUBTOTAL(9,J35:J106)</f>
        <v>0</v>
      </c>
      <c r="K107" s="111"/>
      <c r="L107" s="116"/>
    </row>
  </sheetData>
  <autoFilter ref="I1:I107"/>
  <dataValidations count="2">
    <dataValidation type="list" allowBlank="1" showInputMessage="1" showErrorMessage="1" sqref="K6:K19 K23:K26 K83:K96 K36:K49 K53:K56 K60:K73 K100:K103 K77:K80">
      <formula1>"Investment, O&amp;M"</formula1>
    </dataValidation>
    <dataValidation type="list" allowBlank="1" showInputMessage="1" showErrorMessage="1" sqref="J4 J34">
      <formula1>rngCurrencies</formula1>
    </dataValidation>
  </dataValidations>
  <pageMargins left="0.70866141732283472" right="0.70866141732283472" top="0.74803149606299213" bottom="0.74803149606299213" header="0.31496062992125984" footer="0.31496062992125984"/>
  <pageSetup paperSize="9" scale="47" fitToHeight="15" orientation="landscape" verticalDpi="1200" r:id="rId1"/>
  <headerFooter>
    <oddHeader>&amp;CNATO UNCLASSIFIED&amp;RCO-14252-NNMS</oddHeader>
    <oddFooter>&amp;CNATO UNCLASSIFIED&amp;RCO-14252-NNMS</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AM65"/>
  <sheetViews>
    <sheetView zoomScale="85" zoomScaleNormal="85" workbookViewId="0">
      <pane xSplit="1" ySplit="2" topLeftCell="B3" activePane="bottomRight" state="frozen"/>
      <selection activeCell="D21" sqref="C21:D21"/>
      <selection pane="topRight" activeCell="D21" sqref="C21:D21"/>
      <selection pane="bottomLeft" activeCell="D21" sqref="C21:D21"/>
      <selection pane="bottomRight" activeCell="D4" sqref="D4"/>
    </sheetView>
  </sheetViews>
  <sheetFormatPr defaultRowHeight="15" x14ac:dyDescent="0.25"/>
  <cols>
    <col min="1" max="1" width="1.7109375" customWidth="1"/>
    <col min="2" max="2" width="20.7109375" customWidth="1"/>
    <col min="3" max="3" width="28.85546875" bestFit="1" customWidth="1"/>
    <col min="4" max="4" width="17.5703125" customWidth="1"/>
    <col min="5" max="5" width="10.5703125" bestFit="1" customWidth="1"/>
    <col min="6" max="14" width="10.5703125" customWidth="1"/>
    <col min="15" max="24" width="11.7109375" customWidth="1"/>
    <col min="25" max="25" width="17.28515625" customWidth="1"/>
    <col min="26" max="26" width="19.42578125" customWidth="1"/>
    <col min="27" max="27" width="19.7109375" customWidth="1"/>
    <col min="28" max="28" width="15" style="7" bestFit="1" customWidth="1"/>
    <col min="29" max="29" width="23.7109375" style="7" customWidth="1"/>
    <col min="30" max="30" width="3.7109375" customWidth="1"/>
  </cols>
  <sheetData>
    <row r="1" spans="2:39" ht="113.25" x14ac:dyDescent="0.25">
      <c r="B1" s="211" t="s">
        <v>491</v>
      </c>
      <c r="C1" s="211" t="s">
        <v>363</v>
      </c>
      <c r="D1" s="211" t="s">
        <v>364</v>
      </c>
      <c r="E1" s="211" t="s">
        <v>223</v>
      </c>
      <c r="F1" s="211" t="s">
        <v>224</v>
      </c>
      <c r="G1" s="211" t="s">
        <v>225</v>
      </c>
      <c r="H1" s="211" t="s">
        <v>226</v>
      </c>
      <c r="I1" s="211" t="s">
        <v>227</v>
      </c>
      <c r="J1" s="211" t="s">
        <v>228</v>
      </c>
      <c r="K1" s="211" t="s">
        <v>229</v>
      </c>
      <c r="L1" s="211" t="s">
        <v>230</v>
      </c>
      <c r="M1" s="211" t="s">
        <v>231</v>
      </c>
      <c r="N1" s="211" t="s">
        <v>232</v>
      </c>
      <c r="O1" s="211" t="s">
        <v>233</v>
      </c>
      <c r="P1" s="211" t="s">
        <v>234</v>
      </c>
      <c r="Q1" s="211" t="s">
        <v>235</v>
      </c>
      <c r="R1" s="211" t="s">
        <v>236</v>
      </c>
      <c r="S1" s="211" t="s">
        <v>237</v>
      </c>
      <c r="T1" s="211" t="s">
        <v>238</v>
      </c>
      <c r="U1" s="211" t="s">
        <v>239</v>
      </c>
      <c r="V1" s="211" t="s">
        <v>240</v>
      </c>
      <c r="W1" s="211" t="s">
        <v>241</v>
      </c>
      <c r="X1" s="211" t="s">
        <v>242</v>
      </c>
      <c r="Y1" s="211" t="s">
        <v>365</v>
      </c>
      <c r="Z1" s="211"/>
      <c r="AA1" s="211" t="s">
        <v>366</v>
      </c>
      <c r="AB1" s="211" t="s">
        <v>361</v>
      </c>
      <c r="AC1" s="212" t="s">
        <v>362</v>
      </c>
      <c r="AD1" s="213"/>
      <c r="AE1" s="248" t="s">
        <v>119</v>
      </c>
      <c r="AF1" s="248"/>
      <c r="AI1" s="69"/>
      <c r="AJ1" s="69"/>
      <c r="AK1" s="69"/>
      <c r="AL1" s="69"/>
      <c r="AM1" s="69"/>
    </row>
    <row r="2" spans="2:39" ht="30" x14ac:dyDescent="0.25">
      <c r="B2" s="8" t="s">
        <v>12</v>
      </c>
      <c r="C2" s="8" t="s">
        <v>8</v>
      </c>
      <c r="D2" s="11" t="s">
        <v>0</v>
      </c>
      <c r="E2" s="13" t="s">
        <v>215</v>
      </c>
      <c r="F2" s="13" t="s">
        <v>216</v>
      </c>
      <c r="G2" s="13" t="s">
        <v>217</v>
      </c>
      <c r="H2" s="13" t="s">
        <v>218</v>
      </c>
      <c r="I2" s="13" t="s">
        <v>219</v>
      </c>
      <c r="J2" s="13" t="s">
        <v>220</v>
      </c>
      <c r="K2" s="13" t="s">
        <v>221</v>
      </c>
      <c r="L2" s="13" t="s">
        <v>222</v>
      </c>
      <c r="M2" s="13" t="s">
        <v>306</v>
      </c>
      <c r="N2" s="13" t="s">
        <v>387</v>
      </c>
      <c r="O2" s="13" t="s">
        <v>335</v>
      </c>
      <c r="P2" s="13" t="s">
        <v>336</v>
      </c>
      <c r="Q2" s="13" t="s">
        <v>337</v>
      </c>
      <c r="R2" s="13" t="s">
        <v>338</v>
      </c>
      <c r="S2" s="13" t="s">
        <v>339</v>
      </c>
      <c r="T2" s="13" t="s">
        <v>340</v>
      </c>
      <c r="U2" s="13" t="s">
        <v>341</v>
      </c>
      <c r="V2" s="13" t="s">
        <v>342</v>
      </c>
      <c r="W2" s="13" t="s">
        <v>343</v>
      </c>
      <c r="X2" s="13" t="s">
        <v>388</v>
      </c>
      <c r="Y2" s="13" t="s">
        <v>72</v>
      </c>
      <c r="Z2" s="19" t="s">
        <v>51</v>
      </c>
      <c r="AA2" s="8" t="s">
        <v>22</v>
      </c>
      <c r="AB2" s="12" t="s">
        <v>87</v>
      </c>
      <c r="AC2" s="12" t="s">
        <v>41</v>
      </c>
      <c r="AD2" s="1"/>
      <c r="AE2" s="176" t="s">
        <v>113</v>
      </c>
      <c r="AF2" s="63">
        <v>0</v>
      </c>
    </row>
    <row r="3" spans="2:39" ht="15" customHeight="1" x14ac:dyDescent="0.3">
      <c r="B3" s="45" t="s">
        <v>332</v>
      </c>
      <c r="C3" s="45" t="s">
        <v>93</v>
      </c>
      <c r="D3" s="47" t="s">
        <v>23</v>
      </c>
      <c r="E3" s="60" t="s">
        <v>107</v>
      </c>
      <c r="F3" s="60" t="s">
        <v>117</v>
      </c>
      <c r="G3" s="60" t="s">
        <v>118</v>
      </c>
      <c r="H3" s="60" t="s">
        <v>116</v>
      </c>
      <c r="I3" s="60" t="s">
        <v>112</v>
      </c>
      <c r="J3" s="60" t="s">
        <v>116</v>
      </c>
      <c r="K3" s="60" t="s">
        <v>118</v>
      </c>
      <c r="L3" s="60" t="s">
        <v>117</v>
      </c>
      <c r="M3" s="60" t="s">
        <v>107</v>
      </c>
      <c r="N3" s="60" t="s">
        <v>243</v>
      </c>
      <c r="O3" s="61" t="s">
        <v>288</v>
      </c>
      <c r="P3" s="61" t="s">
        <v>289</v>
      </c>
      <c r="Q3" s="61" t="s">
        <v>290</v>
      </c>
      <c r="R3" s="61" t="s">
        <v>291</v>
      </c>
      <c r="S3" s="61" t="s">
        <v>292</v>
      </c>
      <c r="T3" s="61" t="s">
        <v>293</v>
      </c>
      <c r="U3" s="61" t="s">
        <v>294</v>
      </c>
      <c r="V3" s="61" t="s">
        <v>295</v>
      </c>
      <c r="W3" s="61" t="s">
        <v>296</v>
      </c>
      <c r="X3" s="61" t="s">
        <v>297</v>
      </c>
      <c r="Y3" s="72" t="s">
        <v>244</v>
      </c>
      <c r="Z3" s="60"/>
      <c r="AA3" s="72" t="s">
        <v>245</v>
      </c>
      <c r="AB3" s="71" t="s">
        <v>246</v>
      </c>
      <c r="AC3" s="62" t="s">
        <v>94</v>
      </c>
      <c r="AD3" s="44"/>
      <c r="AE3" s="44" t="s">
        <v>92</v>
      </c>
    </row>
    <row r="4" spans="2:39" ht="15" customHeight="1" x14ac:dyDescent="0.25">
      <c r="B4" t="s">
        <v>171</v>
      </c>
      <c r="C4" t="s">
        <v>76</v>
      </c>
      <c r="D4" s="37"/>
      <c r="E4" s="73"/>
      <c r="F4" s="73"/>
      <c r="G4" s="73"/>
      <c r="H4" s="73"/>
      <c r="I4" s="73"/>
      <c r="J4" s="73"/>
      <c r="K4" s="73"/>
      <c r="L4" s="73"/>
      <c r="M4" s="73"/>
      <c r="N4" s="73"/>
      <c r="O4" s="64"/>
      <c r="P4" s="64"/>
      <c r="Q4" s="64"/>
      <c r="R4" s="64"/>
      <c r="S4" s="64"/>
      <c r="T4" s="64"/>
      <c r="U4" s="64"/>
      <c r="V4" s="64"/>
      <c r="W4" s="64"/>
      <c r="X4" s="64"/>
      <c r="Y4" s="5">
        <f t="array" ref="Y4">SUMPRODUCT(CLIN2_Labour102[[#This Row],[Man-Days
2021]:[Man-Days
2030]],CLIN2_Labour102[[#This Row],[Lab-rate
2021]:[Lab-rate
2030]])</f>
        <v>0</v>
      </c>
      <c r="Z4" s="9">
        <v>0</v>
      </c>
      <c r="AA4" s="70">
        <f>(CLIN2_Labour102[[#This Row],[Extended cost]]+CLIN2_Labour102[[#This Row],[Expat Allowance (ONLY if applicable)]])*$AF$2</f>
        <v>0</v>
      </c>
      <c r="AB4" s="70">
        <f>CLIN2_Labour102[[#This Row],[Extended cost]]+CLIN2_Labour102[[#This Row],[Expat Allowance (ONLY if applicable)]]+CLIN2_Labour102[[#This Row],[Profit ]]</f>
        <v>0</v>
      </c>
    </row>
    <row r="5" spans="2:39" ht="15" customHeight="1" x14ac:dyDescent="0.25">
      <c r="B5" t="s">
        <v>172</v>
      </c>
      <c r="C5" t="s">
        <v>76</v>
      </c>
      <c r="D5" s="37"/>
      <c r="E5" s="73"/>
      <c r="F5" s="73"/>
      <c r="G5" s="73"/>
      <c r="H5" s="73"/>
      <c r="I5" s="73"/>
      <c r="J5" s="73"/>
      <c r="K5" s="73"/>
      <c r="L5" s="73"/>
      <c r="M5" s="73"/>
      <c r="N5" s="73"/>
      <c r="O5" s="64"/>
      <c r="P5" s="64"/>
      <c r="Q5" s="64"/>
      <c r="R5" s="64"/>
      <c r="S5" s="64"/>
      <c r="T5" s="64"/>
      <c r="U5" s="64"/>
      <c r="V5" s="64"/>
      <c r="W5" s="64"/>
      <c r="X5" s="64"/>
      <c r="Y5" s="5">
        <f t="array" ref="Y5">SUMPRODUCT(CLIN2_Labour102[[#This Row],[Man-Days
2021]:[Man-Days
2030]],CLIN2_Labour102[[#This Row],[Lab-rate
2021]:[Lab-rate
2030]])</f>
        <v>0</v>
      </c>
      <c r="Z5" s="9"/>
      <c r="AA5" s="70">
        <f>(CLIN2_Labour102[[#This Row],[Extended cost]]+CLIN2_Labour102[[#This Row],[Expat Allowance (ONLY if applicable)]])*$AF$2</f>
        <v>0</v>
      </c>
      <c r="AB5" s="70">
        <f>CLIN2_Labour102[[#This Row],[Extended cost]]+CLIN2_Labour102[[#This Row],[Expat Allowance (ONLY if applicable)]]+CLIN2_Labour102[[#This Row],[Profit ]]</f>
        <v>0</v>
      </c>
    </row>
    <row r="6" spans="2:39" ht="15" customHeight="1" x14ac:dyDescent="0.25">
      <c r="B6" t="s">
        <v>173</v>
      </c>
      <c r="C6" t="s">
        <v>76</v>
      </c>
      <c r="D6" s="37"/>
      <c r="E6" s="73"/>
      <c r="F6" s="73"/>
      <c r="G6" s="73"/>
      <c r="H6" s="73"/>
      <c r="I6" s="73"/>
      <c r="J6" s="73"/>
      <c r="K6" s="73"/>
      <c r="L6" s="73"/>
      <c r="M6" s="73"/>
      <c r="N6" s="73"/>
      <c r="O6" s="64"/>
      <c r="P6" s="64"/>
      <c r="Q6" s="64"/>
      <c r="R6" s="64"/>
      <c r="S6" s="64"/>
      <c r="T6" s="64"/>
      <c r="U6" s="64"/>
      <c r="V6" s="64"/>
      <c r="W6" s="64"/>
      <c r="X6" s="64"/>
      <c r="Y6" s="5">
        <f t="array" ref="Y6">SUMPRODUCT(CLIN2_Labour102[[#This Row],[Man-Days
2021]:[Man-Days
2030]],CLIN2_Labour102[[#This Row],[Lab-rate
2021]:[Lab-rate
2030]])</f>
        <v>0</v>
      </c>
      <c r="Z6" s="9"/>
      <c r="AA6" s="70">
        <f>(CLIN2_Labour102[[#This Row],[Extended cost]]+CLIN2_Labour102[[#This Row],[Expat Allowance (ONLY if applicable)]])*$AF$2</f>
        <v>0</v>
      </c>
      <c r="AB6" s="70">
        <f>CLIN2_Labour102[[#This Row],[Extended cost]]+CLIN2_Labour102[[#This Row],[Expat Allowance (ONLY if applicable)]]+CLIN2_Labour102[[#This Row],[Profit ]]</f>
        <v>0</v>
      </c>
    </row>
    <row r="7" spans="2:39" ht="15" customHeight="1" x14ac:dyDescent="0.25">
      <c r="B7" t="s">
        <v>311</v>
      </c>
      <c r="C7" t="s">
        <v>76</v>
      </c>
      <c r="D7" s="37"/>
      <c r="E7" s="73"/>
      <c r="F7" s="73"/>
      <c r="G7" s="73"/>
      <c r="H7" s="73"/>
      <c r="I7" s="73"/>
      <c r="J7" s="73"/>
      <c r="K7" s="73"/>
      <c r="L7" s="73"/>
      <c r="M7" s="73"/>
      <c r="N7" s="73"/>
      <c r="O7" s="64"/>
      <c r="P7" s="64"/>
      <c r="Q7" s="64"/>
      <c r="R7" s="64"/>
      <c r="S7" s="64"/>
      <c r="T7" s="64"/>
      <c r="U7" s="64"/>
      <c r="V7" s="64"/>
      <c r="W7" s="64"/>
      <c r="X7" s="64"/>
      <c r="Y7" s="5">
        <f t="array" ref="Y7">SUMPRODUCT(CLIN2_Labour102[[#This Row],[Man-Days
2021]:[Man-Days
2030]],CLIN2_Labour102[[#This Row],[Lab-rate
2021]:[Lab-rate
2030]])</f>
        <v>0</v>
      </c>
      <c r="Z7" s="9"/>
      <c r="AA7" s="70">
        <f>(CLIN2_Labour102[[#This Row],[Extended cost]]+CLIN2_Labour102[[#This Row],[Expat Allowance (ONLY if applicable)]])*$AF$2</f>
        <v>0</v>
      </c>
      <c r="AB7" s="70">
        <f>CLIN2_Labour102[[#This Row],[Extended cost]]+CLIN2_Labour102[[#This Row],[Expat Allowance (ONLY if applicable)]]+CLIN2_Labour102[[#This Row],[Profit ]]</f>
        <v>0</v>
      </c>
    </row>
    <row r="8" spans="2:39" ht="15" customHeight="1" x14ac:dyDescent="0.25">
      <c r="B8" t="s">
        <v>312</v>
      </c>
      <c r="C8" t="s">
        <v>76</v>
      </c>
      <c r="D8" s="37"/>
      <c r="E8" s="73"/>
      <c r="F8" s="73"/>
      <c r="G8" s="73"/>
      <c r="H8" s="73"/>
      <c r="I8" s="73"/>
      <c r="J8" s="73"/>
      <c r="K8" s="73"/>
      <c r="L8" s="73"/>
      <c r="M8" s="73"/>
      <c r="N8" s="73"/>
      <c r="O8" s="64"/>
      <c r="P8" s="64"/>
      <c r="Q8" s="64"/>
      <c r="R8" s="64"/>
      <c r="S8" s="64"/>
      <c r="T8" s="64"/>
      <c r="U8" s="64"/>
      <c r="V8" s="64"/>
      <c r="W8" s="64"/>
      <c r="X8" s="64"/>
      <c r="Y8" s="5">
        <f t="array" ref="Y8">SUMPRODUCT(CLIN2_Labour102[[#This Row],[Man-Days
2021]:[Man-Days
2030]],CLIN2_Labour102[[#This Row],[Lab-rate
2021]:[Lab-rate
2030]])</f>
        <v>0</v>
      </c>
      <c r="Z8" s="9"/>
      <c r="AA8" s="70">
        <f>(CLIN2_Labour102[[#This Row],[Extended cost]]+CLIN2_Labour102[[#This Row],[Expat Allowance (ONLY if applicable)]])*$AF$2</f>
        <v>0</v>
      </c>
      <c r="AB8" s="70">
        <f>CLIN2_Labour102[[#This Row],[Extended cost]]+CLIN2_Labour102[[#This Row],[Expat Allowance (ONLY if applicable)]]+CLIN2_Labour102[[#This Row],[Profit ]]</f>
        <v>0</v>
      </c>
    </row>
    <row r="9" spans="2:39" ht="15" customHeight="1" x14ac:dyDescent="0.25">
      <c r="B9" t="s">
        <v>313</v>
      </c>
      <c r="C9" t="s">
        <v>76</v>
      </c>
      <c r="D9" s="37"/>
      <c r="E9" s="73"/>
      <c r="F9" s="73"/>
      <c r="G9" s="73"/>
      <c r="H9" s="73"/>
      <c r="I9" s="73"/>
      <c r="J9" s="73"/>
      <c r="K9" s="73"/>
      <c r="L9" s="73"/>
      <c r="M9" s="73"/>
      <c r="N9" s="73"/>
      <c r="O9" s="64"/>
      <c r="P9" s="64"/>
      <c r="Q9" s="64"/>
      <c r="R9" s="64"/>
      <c r="S9" s="64"/>
      <c r="T9" s="64"/>
      <c r="U9" s="64"/>
      <c r="V9" s="64"/>
      <c r="W9" s="64"/>
      <c r="X9" s="64"/>
      <c r="Y9" s="5">
        <f t="array" ref="Y9">SUMPRODUCT(CLIN2_Labour102[[#This Row],[Man-Days
2021]:[Man-Days
2030]],CLIN2_Labour102[[#This Row],[Lab-rate
2021]:[Lab-rate
2030]])</f>
        <v>0</v>
      </c>
      <c r="Z9" s="9"/>
      <c r="AA9" s="70">
        <f>(CLIN2_Labour102[[#This Row],[Extended cost]]+CLIN2_Labour102[[#This Row],[Expat Allowance (ONLY if applicable)]])*$AF$2</f>
        <v>0</v>
      </c>
      <c r="AB9" s="70">
        <f>CLIN2_Labour102[[#This Row],[Extended cost]]+CLIN2_Labour102[[#This Row],[Expat Allowance (ONLY if applicable)]]+CLIN2_Labour102[[#This Row],[Profit ]]</f>
        <v>0</v>
      </c>
    </row>
    <row r="10" spans="2:39" ht="15" customHeight="1" x14ac:dyDescent="0.25">
      <c r="B10" t="s">
        <v>454</v>
      </c>
      <c r="C10" t="s">
        <v>76</v>
      </c>
      <c r="D10" s="37"/>
      <c r="E10" s="73"/>
      <c r="F10" s="73"/>
      <c r="G10" s="73"/>
      <c r="H10" s="73"/>
      <c r="I10" s="73"/>
      <c r="J10" s="73"/>
      <c r="K10" s="73"/>
      <c r="L10" s="73"/>
      <c r="M10" s="73"/>
      <c r="N10" s="73"/>
      <c r="O10" s="64"/>
      <c r="P10" s="64"/>
      <c r="Q10" s="64"/>
      <c r="R10" s="64"/>
      <c r="S10" s="64"/>
      <c r="T10" s="64"/>
      <c r="U10" s="64"/>
      <c r="V10" s="64"/>
      <c r="W10" s="64"/>
      <c r="X10" s="64"/>
      <c r="Y10" s="5">
        <f t="array" ref="Y10">SUMPRODUCT(CLIN2_Labour102[[#This Row],[Man-Days
2021]:[Man-Days
2030]],CLIN2_Labour102[[#This Row],[Lab-rate
2021]:[Lab-rate
2030]])</f>
        <v>0</v>
      </c>
      <c r="Z10" s="9"/>
      <c r="AA10" s="70">
        <f>(CLIN2_Labour102[[#This Row],[Extended cost]]+CLIN2_Labour102[[#This Row],[Expat Allowance (ONLY if applicable)]])*$AF$2</f>
        <v>0</v>
      </c>
      <c r="AB10" s="70">
        <f>CLIN2_Labour102[[#This Row],[Extended cost]]+CLIN2_Labour102[[#This Row],[Expat Allowance (ONLY if applicable)]]+CLIN2_Labour102[[#This Row],[Profit ]]</f>
        <v>0</v>
      </c>
    </row>
    <row r="11" spans="2:39" ht="15" customHeight="1" x14ac:dyDescent="0.25">
      <c r="B11" t="s">
        <v>455</v>
      </c>
      <c r="C11" t="s">
        <v>76</v>
      </c>
      <c r="D11" s="37"/>
      <c r="E11" s="73"/>
      <c r="F11" s="73"/>
      <c r="G11" s="73"/>
      <c r="H11" s="73"/>
      <c r="I11" s="73"/>
      <c r="J11" s="73"/>
      <c r="K11" s="73"/>
      <c r="L11" s="73"/>
      <c r="M11" s="73"/>
      <c r="N11" s="73"/>
      <c r="O11" s="64"/>
      <c r="P11" s="64"/>
      <c r="Q11" s="64"/>
      <c r="R11" s="64"/>
      <c r="S11" s="64"/>
      <c r="T11" s="64"/>
      <c r="U11" s="64"/>
      <c r="V11" s="64"/>
      <c r="W11" s="64"/>
      <c r="X11" s="64"/>
      <c r="Y11" s="5">
        <f t="array" ref="Y11">SUMPRODUCT(CLIN2_Labour102[[#This Row],[Man-Days
2021]:[Man-Days
2030]],CLIN2_Labour102[[#This Row],[Lab-rate
2021]:[Lab-rate
2030]])</f>
        <v>0</v>
      </c>
      <c r="Z11" s="9"/>
      <c r="AA11" s="70">
        <f>(CLIN2_Labour102[[#This Row],[Extended cost]]+CLIN2_Labour102[[#This Row],[Expat Allowance (ONLY if applicable)]])*$AF$2</f>
        <v>0</v>
      </c>
      <c r="AB11" s="70">
        <f>CLIN2_Labour102[[#This Row],[Extended cost]]+CLIN2_Labour102[[#This Row],[Expat Allowance (ONLY if applicable)]]+CLIN2_Labour102[[#This Row],[Profit ]]</f>
        <v>0</v>
      </c>
    </row>
    <row r="12" spans="2:39" ht="15" customHeight="1" x14ac:dyDescent="0.25">
      <c r="B12" t="s">
        <v>456</v>
      </c>
      <c r="C12" t="s">
        <v>76</v>
      </c>
      <c r="D12" s="37"/>
      <c r="E12" s="73"/>
      <c r="F12" s="73"/>
      <c r="G12" s="73"/>
      <c r="H12" s="73"/>
      <c r="I12" s="73"/>
      <c r="J12" s="73"/>
      <c r="K12" s="73"/>
      <c r="L12" s="73"/>
      <c r="M12" s="73"/>
      <c r="N12" s="73"/>
      <c r="O12" s="64"/>
      <c r="P12" s="64"/>
      <c r="Q12" s="64"/>
      <c r="R12" s="64"/>
      <c r="S12" s="64"/>
      <c r="T12" s="64"/>
      <c r="U12" s="64"/>
      <c r="V12" s="64"/>
      <c r="W12" s="64"/>
      <c r="X12" s="64"/>
      <c r="Y12" s="5">
        <f t="array" ref="Y12">SUMPRODUCT(CLIN2_Labour102[[#This Row],[Man-Days
2021]:[Man-Days
2030]],CLIN2_Labour102[[#This Row],[Lab-rate
2021]:[Lab-rate
2030]])</f>
        <v>0</v>
      </c>
      <c r="Z12" s="9"/>
      <c r="AA12" s="70">
        <f>(CLIN2_Labour102[[#This Row],[Extended cost]]+CLIN2_Labour102[[#This Row],[Expat Allowance (ONLY if applicable)]])*$AF$2</f>
        <v>0</v>
      </c>
      <c r="AB12" s="70">
        <f>CLIN2_Labour102[[#This Row],[Extended cost]]+CLIN2_Labour102[[#This Row],[Expat Allowance (ONLY if applicable)]]+CLIN2_Labour102[[#This Row],[Profit ]]</f>
        <v>0</v>
      </c>
    </row>
    <row r="13" spans="2:39" ht="15" customHeight="1" x14ac:dyDescent="0.25">
      <c r="B13" t="s">
        <v>457</v>
      </c>
      <c r="C13" t="s">
        <v>76</v>
      </c>
      <c r="D13" s="37"/>
      <c r="E13" s="73"/>
      <c r="F13" s="73"/>
      <c r="G13" s="73"/>
      <c r="H13" s="73"/>
      <c r="I13" s="73"/>
      <c r="J13" s="73"/>
      <c r="K13" s="73"/>
      <c r="L13" s="73"/>
      <c r="M13" s="73"/>
      <c r="N13" s="73"/>
      <c r="O13" s="64"/>
      <c r="P13" s="64"/>
      <c r="Q13" s="64"/>
      <c r="R13" s="64"/>
      <c r="S13" s="64"/>
      <c r="T13" s="64"/>
      <c r="U13" s="64"/>
      <c r="V13" s="64"/>
      <c r="W13" s="64"/>
      <c r="X13" s="64"/>
      <c r="Y13" s="5">
        <f t="array" ref="Y13">SUMPRODUCT(CLIN2_Labour102[[#This Row],[Man-Days
2021]:[Man-Days
2030]],CLIN2_Labour102[[#This Row],[Lab-rate
2021]:[Lab-rate
2030]])</f>
        <v>0</v>
      </c>
      <c r="Z13" s="9"/>
      <c r="AA13" s="70">
        <f>(CLIN2_Labour102[[#This Row],[Extended cost]]+CLIN2_Labour102[[#This Row],[Expat Allowance (ONLY if applicable)]])*$AF$2</f>
        <v>0</v>
      </c>
      <c r="AB13" s="70">
        <f>CLIN2_Labour102[[#This Row],[Extended cost]]+CLIN2_Labour102[[#This Row],[Expat Allowance (ONLY if applicable)]]+CLIN2_Labour102[[#This Row],[Profit ]]</f>
        <v>0</v>
      </c>
    </row>
    <row r="14" spans="2:39" ht="15" customHeight="1" x14ac:dyDescent="0.25">
      <c r="B14" t="s">
        <v>458</v>
      </c>
      <c r="C14" t="s">
        <v>76</v>
      </c>
      <c r="D14" s="37"/>
      <c r="E14" s="73"/>
      <c r="F14" s="73"/>
      <c r="G14" s="73"/>
      <c r="H14" s="73"/>
      <c r="I14" s="73"/>
      <c r="J14" s="73"/>
      <c r="K14" s="73"/>
      <c r="L14" s="73"/>
      <c r="M14" s="73"/>
      <c r="N14" s="73"/>
      <c r="O14" s="64"/>
      <c r="P14" s="64"/>
      <c r="Q14" s="64"/>
      <c r="R14" s="64"/>
      <c r="S14" s="64"/>
      <c r="T14" s="64"/>
      <c r="U14" s="64"/>
      <c r="V14" s="64"/>
      <c r="W14" s="64"/>
      <c r="X14" s="64"/>
      <c r="Y14" s="5">
        <f t="array" ref="Y14">SUMPRODUCT(CLIN2_Labour102[[#This Row],[Man-Days
2021]:[Man-Days
2030]],CLIN2_Labour102[[#This Row],[Lab-rate
2021]:[Lab-rate
2030]])</f>
        <v>0</v>
      </c>
      <c r="Z14" s="9"/>
      <c r="AA14" s="70">
        <f>(CLIN2_Labour102[[#This Row],[Extended cost]]+CLIN2_Labour102[[#This Row],[Expat Allowance (ONLY if applicable)]])*$AF$2</f>
        <v>0</v>
      </c>
      <c r="AB14" s="70">
        <f>CLIN2_Labour102[[#This Row],[Extended cost]]+CLIN2_Labour102[[#This Row],[Expat Allowance (ONLY if applicable)]]+CLIN2_Labour102[[#This Row],[Profit ]]</f>
        <v>0</v>
      </c>
    </row>
    <row r="15" spans="2:39" ht="15" customHeight="1" x14ac:dyDescent="0.25">
      <c r="B15" t="s">
        <v>459</v>
      </c>
      <c r="C15" t="s">
        <v>76</v>
      </c>
      <c r="D15" s="37"/>
      <c r="E15" s="73"/>
      <c r="F15" s="73"/>
      <c r="G15" s="73"/>
      <c r="H15" s="73"/>
      <c r="I15" s="73"/>
      <c r="J15" s="73"/>
      <c r="K15" s="73"/>
      <c r="L15" s="73"/>
      <c r="M15" s="73"/>
      <c r="N15" s="73"/>
      <c r="O15" s="64"/>
      <c r="P15" s="64"/>
      <c r="Q15" s="64"/>
      <c r="R15" s="64"/>
      <c r="S15" s="64"/>
      <c r="T15" s="64"/>
      <c r="U15" s="64"/>
      <c r="V15" s="64"/>
      <c r="W15" s="64"/>
      <c r="X15" s="64"/>
      <c r="Y15" s="5">
        <f t="array" ref="Y15">SUMPRODUCT(CLIN2_Labour102[[#This Row],[Man-Days
2021]:[Man-Days
2030]],CLIN2_Labour102[[#This Row],[Lab-rate
2021]:[Lab-rate
2030]])</f>
        <v>0</v>
      </c>
      <c r="Z15" s="9"/>
      <c r="AA15" s="70">
        <f>(CLIN2_Labour102[[#This Row],[Extended cost]]+CLIN2_Labour102[[#This Row],[Expat Allowance (ONLY if applicable)]])*$AF$2</f>
        <v>0</v>
      </c>
      <c r="AB15" s="70">
        <f>CLIN2_Labour102[[#This Row],[Extended cost]]+CLIN2_Labour102[[#This Row],[Expat Allowance (ONLY if applicable)]]+CLIN2_Labour102[[#This Row],[Profit ]]</f>
        <v>0</v>
      </c>
    </row>
    <row r="16" spans="2:39" ht="15" customHeight="1" x14ac:dyDescent="0.25">
      <c r="B16" t="s">
        <v>176</v>
      </c>
      <c r="C16" t="s">
        <v>76</v>
      </c>
      <c r="D16" s="37"/>
      <c r="E16" s="73"/>
      <c r="F16" s="73"/>
      <c r="G16" s="73"/>
      <c r="H16" s="73"/>
      <c r="I16" s="73"/>
      <c r="J16" s="73"/>
      <c r="K16" s="73"/>
      <c r="L16" s="73"/>
      <c r="M16" s="73"/>
      <c r="N16" s="73"/>
      <c r="O16" s="64"/>
      <c r="P16" s="64"/>
      <c r="Q16" s="64"/>
      <c r="R16" s="64"/>
      <c r="S16" s="64"/>
      <c r="T16" s="64"/>
      <c r="U16" s="64"/>
      <c r="V16" s="64"/>
      <c r="W16" s="64"/>
      <c r="X16" s="64"/>
      <c r="Y16" s="5">
        <f t="array" ref="Y16">SUMPRODUCT(CLIN2_Labour102[[#This Row],[Man-Days
2021]:[Man-Days
2030]],CLIN2_Labour102[[#This Row],[Lab-rate
2021]:[Lab-rate
2030]])</f>
        <v>0</v>
      </c>
      <c r="Z16" s="9"/>
      <c r="AA16" s="70">
        <f>(CLIN2_Labour102[[#This Row],[Extended cost]]+CLIN2_Labour102[[#This Row],[Expat Allowance (ONLY if applicable)]])*$AF$2</f>
        <v>0</v>
      </c>
      <c r="AB16" s="70">
        <f>CLIN2_Labour102[[#This Row],[Extended cost]]+CLIN2_Labour102[[#This Row],[Expat Allowance (ONLY if applicable)]]+CLIN2_Labour102[[#This Row],[Profit ]]</f>
        <v>0</v>
      </c>
    </row>
    <row r="17" spans="2:28" ht="15" customHeight="1" x14ac:dyDescent="0.25">
      <c r="B17" t="s">
        <v>177</v>
      </c>
      <c r="C17" t="s">
        <v>76</v>
      </c>
      <c r="D17" s="37"/>
      <c r="E17" s="73"/>
      <c r="F17" s="73"/>
      <c r="G17" s="73"/>
      <c r="H17" s="73"/>
      <c r="I17" s="73"/>
      <c r="J17" s="73"/>
      <c r="K17" s="73"/>
      <c r="L17" s="73"/>
      <c r="M17" s="73"/>
      <c r="N17" s="73"/>
      <c r="O17" s="64"/>
      <c r="P17" s="64"/>
      <c r="Q17" s="64"/>
      <c r="R17" s="64"/>
      <c r="S17" s="64"/>
      <c r="T17" s="64"/>
      <c r="U17" s="64"/>
      <c r="V17" s="64"/>
      <c r="W17" s="64"/>
      <c r="X17" s="64"/>
      <c r="Y17" s="5">
        <f t="array" ref="Y17">SUMPRODUCT(CLIN2_Labour102[[#This Row],[Man-Days
2021]:[Man-Days
2030]],CLIN2_Labour102[[#This Row],[Lab-rate
2021]:[Lab-rate
2030]])</f>
        <v>0</v>
      </c>
      <c r="Z17" s="9"/>
      <c r="AA17" s="70">
        <f>(CLIN2_Labour102[[#This Row],[Extended cost]]+CLIN2_Labour102[[#This Row],[Expat Allowance (ONLY if applicable)]])*$AF$2</f>
        <v>0</v>
      </c>
      <c r="AB17" s="70">
        <f>CLIN2_Labour102[[#This Row],[Extended cost]]+CLIN2_Labour102[[#This Row],[Expat Allowance (ONLY if applicable)]]+CLIN2_Labour102[[#This Row],[Profit ]]</f>
        <v>0</v>
      </c>
    </row>
    <row r="18" spans="2:28" ht="15" customHeight="1" x14ac:dyDescent="0.25">
      <c r="B18" t="s">
        <v>178</v>
      </c>
      <c r="C18" t="s">
        <v>76</v>
      </c>
      <c r="D18" s="37"/>
      <c r="E18" s="73"/>
      <c r="F18" s="73"/>
      <c r="G18" s="73"/>
      <c r="H18" s="73"/>
      <c r="I18" s="73"/>
      <c r="J18" s="73"/>
      <c r="K18" s="73"/>
      <c r="L18" s="73"/>
      <c r="M18" s="73"/>
      <c r="N18" s="73"/>
      <c r="O18" s="64"/>
      <c r="P18" s="64"/>
      <c r="Q18" s="64"/>
      <c r="R18" s="64"/>
      <c r="S18" s="64"/>
      <c r="T18" s="64"/>
      <c r="U18" s="64"/>
      <c r="V18" s="64"/>
      <c r="W18" s="64"/>
      <c r="X18" s="64"/>
      <c r="Y18" s="5">
        <f t="array" ref="Y18">SUMPRODUCT(CLIN2_Labour102[[#This Row],[Man-Days
2021]:[Man-Days
2030]],CLIN2_Labour102[[#This Row],[Lab-rate
2021]:[Lab-rate
2030]])</f>
        <v>0</v>
      </c>
      <c r="Z18" s="9"/>
      <c r="AA18" s="70">
        <f>(CLIN2_Labour102[[#This Row],[Extended cost]]+CLIN2_Labour102[[#This Row],[Expat Allowance (ONLY if applicable)]])*$AF$2</f>
        <v>0</v>
      </c>
      <c r="AB18" s="70">
        <f>CLIN2_Labour102[[#This Row],[Extended cost]]+CLIN2_Labour102[[#This Row],[Expat Allowance (ONLY if applicable)]]+CLIN2_Labour102[[#This Row],[Profit ]]</f>
        <v>0</v>
      </c>
    </row>
    <row r="19" spans="2:28" ht="15" customHeight="1" x14ac:dyDescent="0.25">
      <c r="B19" t="s">
        <v>181</v>
      </c>
      <c r="C19" t="s">
        <v>76</v>
      </c>
      <c r="D19" s="37"/>
      <c r="E19" s="73"/>
      <c r="F19" s="73"/>
      <c r="G19" s="73"/>
      <c r="H19" s="73"/>
      <c r="I19" s="73"/>
      <c r="J19" s="73"/>
      <c r="K19" s="73"/>
      <c r="L19" s="73"/>
      <c r="M19" s="73"/>
      <c r="N19" s="73"/>
      <c r="O19" s="64"/>
      <c r="P19" s="64"/>
      <c r="Q19" s="64"/>
      <c r="R19" s="64"/>
      <c r="S19" s="64"/>
      <c r="T19" s="64"/>
      <c r="U19" s="64"/>
      <c r="V19" s="64"/>
      <c r="W19" s="64"/>
      <c r="X19" s="64"/>
      <c r="Y19" s="5">
        <f t="array" ref="Y19">SUMPRODUCT(CLIN2_Labour102[[#This Row],[Man-Days
2021]:[Man-Days
2030]],CLIN2_Labour102[[#This Row],[Lab-rate
2021]:[Lab-rate
2030]])</f>
        <v>0</v>
      </c>
      <c r="Z19" s="9"/>
      <c r="AA19" s="70">
        <f>(CLIN2_Labour102[[#This Row],[Extended cost]]+CLIN2_Labour102[[#This Row],[Expat Allowance (ONLY if applicable)]])*$AF$2</f>
        <v>0</v>
      </c>
      <c r="AB19" s="70">
        <f>CLIN2_Labour102[[#This Row],[Extended cost]]+CLIN2_Labour102[[#This Row],[Expat Allowance (ONLY if applicable)]]+CLIN2_Labour102[[#This Row],[Profit ]]</f>
        <v>0</v>
      </c>
    </row>
    <row r="20" spans="2:28" ht="15" customHeight="1" x14ac:dyDescent="0.25">
      <c r="B20" t="s">
        <v>182</v>
      </c>
      <c r="C20" t="s">
        <v>76</v>
      </c>
      <c r="D20" s="37"/>
      <c r="E20" s="73"/>
      <c r="F20" s="73"/>
      <c r="G20" s="73"/>
      <c r="H20" s="73"/>
      <c r="I20" s="73"/>
      <c r="J20" s="73"/>
      <c r="K20" s="73"/>
      <c r="L20" s="73"/>
      <c r="M20" s="73"/>
      <c r="N20" s="73"/>
      <c r="O20" s="64"/>
      <c r="P20" s="64"/>
      <c r="Q20" s="64"/>
      <c r="R20" s="64"/>
      <c r="S20" s="64"/>
      <c r="T20" s="64"/>
      <c r="U20" s="64"/>
      <c r="V20" s="64"/>
      <c r="W20" s="64"/>
      <c r="X20" s="64"/>
      <c r="Y20" s="5">
        <f t="array" ref="Y20">SUMPRODUCT(CLIN2_Labour102[[#This Row],[Man-Days
2021]:[Man-Days
2030]],CLIN2_Labour102[[#This Row],[Lab-rate
2021]:[Lab-rate
2030]])</f>
        <v>0</v>
      </c>
      <c r="Z20" s="9"/>
      <c r="AA20" s="70">
        <f>(CLIN2_Labour102[[#This Row],[Extended cost]]+CLIN2_Labour102[[#This Row],[Expat Allowance (ONLY if applicable)]])*$AF$2</f>
        <v>0</v>
      </c>
      <c r="AB20" s="70">
        <f>CLIN2_Labour102[[#This Row],[Extended cost]]+CLIN2_Labour102[[#This Row],[Expat Allowance (ONLY if applicable)]]+CLIN2_Labour102[[#This Row],[Profit ]]</f>
        <v>0</v>
      </c>
    </row>
    <row r="21" spans="2:28" ht="15" customHeight="1" x14ac:dyDescent="0.25">
      <c r="B21" t="s">
        <v>183</v>
      </c>
      <c r="C21" t="s">
        <v>76</v>
      </c>
      <c r="D21" s="37"/>
      <c r="E21" s="73"/>
      <c r="F21" s="73"/>
      <c r="G21" s="73"/>
      <c r="H21" s="73"/>
      <c r="I21" s="73"/>
      <c r="J21" s="73"/>
      <c r="K21" s="73"/>
      <c r="L21" s="73"/>
      <c r="M21" s="73"/>
      <c r="N21" s="73"/>
      <c r="O21" s="64"/>
      <c r="P21" s="64"/>
      <c r="Q21" s="64"/>
      <c r="R21" s="64"/>
      <c r="S21" s="64"/>
      <c r="T21" s="64"/>
      <c r="U21" s="64"/>
      <c r="V21" s="64"/>
      <c r="W21" s="64"/>
      <c r="X21" s="64"/>
      <c r="Y21" s="5">
        <f t="array" ref="Y21">SUMPRODUCT(CLIN2_Labour102[[#This Row],[Man-Days
2021]:[Man-Days
2030]],CLIN2_Labour102[[#This Row],[Lab-rate
2021]:[Lab-rate
2030]])</f>
        <v>0</v>
      </c>
      <c r="Z21" s="9"/>
      <c r="AA21" s="70">
        <f>(CLIN2_Labour102[[#This Row],[Extended cost]]+CLIN2_Labour102[[#This Row],[Expat Allowance (ONLY if applicable)]])*$AF$2</f>
        <v>0</v>
      </c>
      <c r="AB21" s="70">
        <f>CLIN2_Labour102[[#This Row],[Extended cost]]+CLIN2_Labour102[[#This Row],[Expat Allowance (ONLY if applicable)]]+CLIN2_Labour102[[#This Row],[Profit ]]</f>
        <v>0</v>
      </c>
    </row>
    <row r="22" spans="2:28" ht="15" customHeight="1" x14ac:dyDescent="0.25">
      <c r="B22" t="s">
        <v>184</v>
      </c>
      <c r="C22" t="s">
        <v>76</v>
      </c>
      <c r="D22" s="37"/>
      <c r="E22" s="73"/>
      <c r="F22" s="73"/>
      <c r="G22" s="73"/>
      <c r="H22" s="73"/>
      <c r="I22" s="73"/>
      <c r="J22" s="73"/>
      <c r="K22" s="73"/>
      <c r="L22" s="73"/>
      <c r="M22" s="73"/>
      <c r="N22" s="73"/>
      <c r="O22" s="64"/>
      <c r="P22" s="64"/>
      <c r="Q22" s="64"/>
      <c r="R22" s="64"/>
      <c r="S22" s="64"/>
      <c r="T22" s="64"/>
      <c r="U22" s="64"/>
      <c r="V22" s="64"/>
      <c r="W22" s="64"/>
      <c r="X22" s="64"/>
      <c r="Y22" s="5">
        <f t="array" ref="Y22">SUMPRODUCT(CLIN2_Labour102[[#This Row],[Man-Days
2021]:[Man-Days
2030]],CLIN2_Labour102[[#This Row],[Lab-rate
2021]:[Lab-rate
2030]])</f>
        <v>0</v>
      </c>
      <c r="Z22" s="9"/>
      <c r="AA22" s="70">
        <f>(CLIN2_Labour102[[#This Row],[Extended cost]]+CLIN2_Labour102[[#This Row],[Expat Allowance (ONLY if applicable)]])*$AF$2</f>
        <v>0</v>
      </c>
      <c r="AB22" s="70">
        <f>CLIN2_Labour102[[#This Row],[Extended cost]]+CLIN2_Labour102[[#This Row],[Expat Allowance (ONLY if applicable)]]+CLIN2_Labour102[[#This Row],[Profit ]]</f>
        <v>0</v>
      </c>
    </row>
    <row r="23" spans="2:28" ht="15" customHeight="1" x14ac:dyDescent="0.25">
      <c r="B23" t="s">
        <v>319</v>
      </c>
      <c r="C23" t="s">
        <v>76</v>
      </c>
      <c r="D23" s="37"/>
      <c r="E23" s="73"/>
      <c r="F23" s="73"/>
      <c r="G23" s="73"/>
      <c r="H23" s="73"/>
      <c r="I23" s="73"/>
      <c r="J23" s="73"/>
      <c r="K23" s="73"/>
      <c r="L23" s="73"/>
      <c r="M23" s="73"/>
      <c r="N23" s="73"/>
      <c r="O23" s="64"/>
      <c r="P23" s="64"/>
      <c r="Q23" s="64"/>
      <c r="R23" s="64"/>
      <c r="S23" s="64"/>
      <c r="T23" s="64"/>
      <c r="U23" s="64"/>
      <c r="V23" s="64"/>
      <c r="W23" s="64"/>
      <c r="X23" s="64"/>
      <c r="Y23" s="5">
        <f t="array" ref="Y23">SUMPRODUCT(CLIN2_Labour102[[#This Row],[Man-Days
2021]:[Man-Days
2030]],CLIN2_Labour102[[#This Row],[Lab-rate
2021]:[Lab-rate
2030]])</f>
        <v>0</v>
      </c>
      <c r="Z23" s="9"/>
      <c r="AA23" s="70">
        <f>(CLIN2_Labour102[[#This Row],[Extended cost]]+CLIN2_Labour102[[#This Row],[Expat Allowance (ONLY if applicable)]])*$AF$2</f>
        <v>0</v>
      </c>
      <c r="AB23" s="70">
        <f>CLIN2_Labour102[[#This Row],[Extended cost]]+CLIN2_Labour102[[#This Row],[Expat Allowance (ONLY if applicable)]]+CLIN2_Labour102[[#This Row],[Profit ]]</f>
        <v>0</v>
      </c>
    </row>
    <row r="24" spans="2:28" ht="15" customHeight="1" x14ac:dyDescent="0.25">
      <c r="B24" t="s">
        <v>320</v>
      </c>
      <c r="C24" t="s">
        <v>76</v>
      </c>
      <c r="D24" s="37"/>
      <c r="E24" s="73"/>
      <c r="F24" s="73"/>
      <c r="G24" s="73"/>
      <c r="H24" s="73"/>
      <c r="I24" s="73"/>
      <c r="J24" s="73"/>
      <c r="K24" s="73"/>
      <c r="L24" s="73"/>
      <c r="M24" s="73"/>
      <c r="N24" s="73"/>
      <c r="O24" s="64"/>
      <c r="P24" s="64"/>
      <c r="Q24" s="64"/>
      <c r="R24" s="64"/>
      <c r="S24" s="64"/>
      <c r="T24" s="64"/>
      <c r="U24" s="64"/>
      <c r="V24" s="64"/>
      <c r="W24" s="64"/>
      <c r="X24" s="64"/>
      <c r="Y24" s="5">
        <f t="array" ref="Y24">SUMPRODUCT(CLIN2_Labour102[[#This Row],[Man-Days
2021]:[Man-Days
2030]],CLIN2_Labour102[[#This Row],[Lab-rate
2021]:[Lab-rate
2030]])</f>
        <v>0</v>
      </c>
      <c r="Z24" s="9"/>
      <c r="AA24" s="70">
        <f>(CLIN2_Labour102[[#This Row],[Extended cost]]+CLIN2_Labour102[[#This Row],[Expat Allowance (ONLY if applicable)]])*$AF$2</f>
        <v>0</v>
      </c>
      <c r="AB24" s="70">
        <f>CLIN2_Labour102[[#This Row],[Extended cost]]+CLIN2_Labour102[[#This Row],[Expat Allowance (ONLY if applicable)]]+CLIN2_Labour102[[#This Row],[Profit ]]</f>
        <v>0</v>
      </c>
    </row>
    <row r="25" spans="2:28" ht="15" customHeight="1" x14ac:dyDescent="0.25">
      <c r="B25" t="s">
        <v>460</v>
      </c>
      <c r="C25" t="s">
        <v>76</v>
      </c>
      <c r="D25" s="37"/>
      <c r="E25" s="73"/>
      <c r="F25" s="73"/>
      <c r="G25" s="73"/>
      <c r="H25" s="73"/>
      <c r="I25" s="73"/>
      <c r="J25" s="73"/>
      <c r="K25" s="73"/>
      <c r="L25" s="73"/>
      <c r="M25" s="73"/>
      <c r="N25" s="73"/>
      <c r="O25" s="64"/>
      <c r="P25" s="64"/>
      <c r="Q25" s="64"/>
      <c r="R25" s="64"/>
      <c r="S25" s="64"/>
      <c r="T25" s="64"/>
      <c r="U25" s="64"/>
      <c r="V25" s="64"/>
      <c r="W25" s="64"/>
      <c r="X25" s="64"/>
      <c r="Y25" s="5">
        <f t="array" ref="Y25">SUMPRODUCT(CLIN2_Labour102[[#This Row],[Man-Days
2021]:[Man-Days
2030]],CLIN2_Labour102[[#This Row],[Lab-rate
2021]:[Lab-rate
2030]])</f>
        <v>0</v>
      </c>
      <c r="Z25" s="9"/>
      <c r="AA25" s="70">
        <f>(CLIN2_Labour102[[#This Row],[Extended cost]]+CLIN2_Labour102[[#This Row],[Expat Allowance (ONLY if applicable)]])*$AF$2</f>
        <v>0</v>
      </c>
      <c r="AB25" s="70">
        <f>CLIN2_Labour102[[#This Row],[Extended cost]]+CLIN2_Labour102[[#This Row],[Expat Allowance (ONLY if applicable)]]+CLIN2_Labour102[[#This Row],[Profit ]]</f>
        <v>0</v>
      </c>
    </row>
    <row r="26" spans="2:28" ht="15" customHeight="1" x14ac:dyDescent="0.25">
      <c r="B26" t="s">
        <v>461</v>
      </c>
      <c r="C26" t="s">
        <v>76</v>
      </c>
      <c r="D26" s="37"/>
      <c r="E26" s="73"/>
      <c r="F26" s="73"/>
      <c r="G26" s="73"/>
      <c r="H26" s="73"/>
      <c r="I26" s="73"/>
      <c r="J26" s="73"/>
      <c r="K26" s="73"/>
      <c r="L26" s="73"/>
      <c r="M26" s="73"/>
      <c r="N26" s="73"/>
      <c r="O26" s="64"/>
      <c r="P26" s="64"/>
      <c r="Q26" s="64"/>
      <c r="R26" s="64"/>
      <c r="S26" s="64"/>
      <c r="T26" s="64"/>
      <c r="U26" s="64"/>
      <c r="V26" s="64"/>
      <c r="W26" s="64"/>
      <c r="X26" s="64"/>
      <c r="Y26" s="5">
        <f t="array" ref="Y26">SUMPRODUCT(CLIN2_Labour102[[#This Row],[Man-Days
2021]:[Man-Days
2030]],CLIN2_Labour102[[#This Row],[Lab-rate
2021]:[Lab-rate
2030]])</f>
        <v>0</v>
      </c>
      <c r="Z26" s="9"/>
      <c r="AA26" s="70">
        <f>(CLIN2_Labour102[[#This Row],[Extended cost]]+CLIN2_Labour102[[#This Row],[Expat Allowance (ONLY if applicable)]])*$AF$2</f>
        <v>0</v>
      </c>
      <c r="AB26" s="70">
        <f>CLIN2_Labour102[[#This Row],[Extended cost]]+CLIN2_Labour102[[#This Row],[Expat Allowance (ONLY if applicable)]]+CLIN2_Labour102[[#This Row],[Profit ]]</f>
        <v>0</v>
      </c>
    </row>
    <row r="27" spans="2:28" ht="15" customHeight="1" x14ac:dyDescent="0.25">
      <c r="B27" t="s">
        <v>462</v>
      </c>
      <c r="C27" t="s">
        <v>76</v>
      </c>
      <c r="D27" s="37"/>
      <c r="E27" s="73"/>
      <c r="F27" s="73"/>
      <c r="G27" s="73"/>
      <c r="H27" s="73"/>
      <c r="I27" s="73"/>
      <c r="J27" s="73"/>
      <c r="K27" s="73"/>
      <c r="L27" s="73"/>
      <c r="M27" s="73"/>
      <c r="N27" s="73"/>
      <c r="O27" s="64"/>
      <c r="P27" s="64"/>
      <c r="Q27" s="64"/>
      <c r="R27" s="64"/>
      <c r="S27" s="64"/>
      <c r="T27" s="64"/>
      <c r="U27" s="64"/>
      <c r="V27" s="64"/>
      <c r="W27" s="64"/>
      <c r="X27" s="64"/>
      <c r="Y27" s="5">
        <f t="array" ref="Y27">SUMPRODUCT(CLIN2_Labour102[[#This Row],[Man-Days
2021]:[Man-Days
2030]],CLIN2_Labour102[[#This Row],[Lab-rate
2021]:[Lab-rate
2030]])</f>
        <v>0</v>
      </c>
      <c r="Z27" s="9"/>
      <c r="AA27" s="70">
        <f>(CLIN2_Labour102[[#This Row],[Extended cost]]+CLIN2_Labour102[[#This Row],[Expat Allowance (ONLY if applicable)]])*$AF$2</f>
        <v>0</v>
      </c>
      <c r="AB27" s="70">
        <f>CLIN2_Labour102[[#This Row],[Extended cost]]+CLIN2_Labour102[[#This Row],[Expat Allowance (ONLY if applicable)]]+CLIN2_Labour102[[#This Row],[Profit ]]</f>
        <v>0</v>
      </c>
    </row>
    <row r="28" spans="2:28" ht="15" customHeight="1" x14ac:dyDescent="0.25">
      <c r="B28" t="s">
        <v>463</v>
      </c>
      <c r="C28" t="s">
        <v>76</v>
      </c>
      <c r="D28" s="37"/>
      <c r="E28" s="73"/>
      <c r="F28" s="73"/>
      <c r="G28" s="73"/>
      <c r="H28" s="73"/>
      <c r="I28" s="73"/>
      <c r="J28" s="73"/>
      <c r="K28" s="73"/>
      <c r="L28" s="73"/>
      <c r="M28" s="73"/>
      <c r="N28" s="73"/>
      <c r="O28" s="64"/>
      <c r="P28" s="64"/>
      <c r="Q28" s="64"/>
      <c r="R28" s="64"/>
      <c r="S28" s="64"/>
      <c r="T28" s="64"/>
      <c r="U28" s="64"/>
      <c r="V28" s="64"/>
      <c r="W28" s="64"/>
      <c r="X28" s="64"/>
      <c r="Y28" s="5">
        <f t="array" ref="Y28">SUMPRODUCT(CLIN2_Labour102[[#This Row],[Man-Days
2021]:[Man-Days
2030]],CLIN2_Labour102[[#This Row],[Lab-rate
2021]:[Lab-rate
2030]])</f>
        <v>0</v>
      </c>
      <c r="Z28" s="9"/>
      <c r="AA28" s="70">
        <f>(CLIN2_Labour102[[#This Row],[Extended cost]]+CLIN2_Labour102[[#This Row],[Expat Allowance (ONLY if applicable)]])*$AF$2</f>
        <v>0</v>
      </c>
      <c r="AB28" s="70">
        <f>CLIN2_Labour102[[#This Row],[Extended cost]]+CLIN2_Labour102[[#This Row],[Expat Allowance (ONLY if applicable)]]+CLIN2_Labour102[[#This Row],[Profit ]]</f>
        <v>0</v>
      </c>
    </row>
    <row r="29" spans="2:28" ht="15" customHeight="1" x14ac:dyDescent="0.25">
      <c r="B29" t="s">
        <v>464</v>
      </c>
      <c r="C29" t="s">
        <v>76</v>
      </c>
      <c r="D29" s="37"/>
      <c r="E29" s="73"/>
      <c r="F29" s="73"/>
      <c r="G29" s="73"/>
      <c r="H29" s="73"/>
      <c r="I29" s="73"/>
      <c r="J29" s="73"/>
      <c r="K29" s="73"/>
      <c r="L29" s="73"/>
      <c r="M29" s="73"/>
      <c r="N29" s="73"/>
      <c r="O29" s="64"/>
      <c r="P29" s="64"/>
      <c r="Q29" s="64"/>
      <c r="R29" s="64"/>
      <c r="S29" s="64"/>
      <c r="T29" s="64"/>
      <c r="U29" s="64"/>
      <c r="V29" s="64"/>
      <c r="W29" s="64"/>
      <c r="X29" s="64"/>
      <c r="Y29" s="5">
        <f t="array" ref="Y29">SUMPRODUCT(CLIN2_Labour102[[#This Row],[Man-Days
2021]:[Man-Days
2030]],CLIN2_Labour102[[#This Row],[Lab-rate
2021]:[Lab-rate
2030]])</f>
        <v>0</v>
      </c>
      <c r="Z29" s="9"/>
      <c r="AA29" s="70">
        <f>(CLIN2_Labour102[[#This Row],[Extended cost]]+CLIN2_Labour102[[#This Row],[Expat Allowance (ONLY if applicable)]])*$AF$2</f>
        <v>0</v>
      </c>
      <c r="AB29" s="70">
        <f>CLIN2_Labour102[[#This Row],[Extended cost]]+CLIN2_Labour102[[#This Row],[Expat Allowance (ONLY if applicable)]]+CLIN2_Labour102[[#This Row],[Profit ]]</f>
        <v>0</v>
      </c>
    </row>
    <row r="30" spans="2:28" ht="15" customHeight="1" x14ac:dyDescent="0.25">
      <c r="B30" t="s">
        <v>465</v>
      </c>
      <c r="C30" t="s">
        <v>76</v>
      </c>
      <c r="D30" s="37"/>
      <c r="E30" s="73"/>
      <c r="F30" s="73"/>
      <c r="G30" s="73"/>
      <c r="H30" s="73"/>
      <c r="I30" s="73"/>
      <c r="J30" s="73"/>
      <c r="K30" s="73"/>
      <c r="L30" s="73"/>
      <c r="M30" s="73"/>
      <c r="N30" s="73"/>
      <c r="O30" s="64"/>
      <c r="P30" s="64"/>
      <c r="Q30" s="64"/>
      <c r="R30" s="64"/>
      <c r="S30" s="64"/>
      <c r="T30" s="64"/>
      <c r="U30" s="64"/>
      <c r="V30" s="64"/>
      <c r="W30" s="64"/>
      <c r="X30" s="64"/>
      <c r="Y30" s="5">
        <f t="array" ref="Y30">SUMPRODUCT(CLIN2_Labour102[[#This Row],[Man-Days
2021]:[Man-Days
2030]],CLIN2_Labour102[[#This Row],[Lab-rate
2021]:[Lab-rate
2030]])</f>
        <v>0</v>
      </c>
      <c r="Z30" s="9"/>
      <c r="AA30" s="70">
        <f>(CLIN2_Labour102[[#This Row],[Extended cost]]+CLIN2_Labour102[[#This Row],[Expat Allowance (ONLY if applicable)]])*$AF$2</f>
        <v>0</v>
      </c>
      <c r="AB30" s="70">
        <f>CLIN2_Labour102[[#This Row],[Extended cost]]+CLIN2_Labour102[[#This Row],[Expat Allowance (ONLY if applicable)]]+CLIN2_Labour102[[#This Row],[Profit ]]</f>
        <v>0</v>
      </c>
    </row>
    <row r="31" spans="2:28" ht="15" customHeight="1" x14ac:dyDescent="0.25">
      <c r="B31" t="s">
        <v>187</v>
      </c>
      <c r="C31" t="s">
        <v>76</v>
      </c>
      <c r="D31" s="37"/>
      <c r="E31" s="73"/>
      <c r="F31" s="73"/>
      <c r="G31" s="73"/>
      <c r="H31" s="73"/>
      <c r="I31" s="73"/>
      <c r="J31" s="73"/>
      <c r="K31" s="73"/>
      <c r="L31" s="73"/>
      <c r="M31" s="73"/>
      <c r="N31" s="73"/>
      <c r="O31" s="64"/>
      <c r="P31" s="64"/>
      <c r="Q31" s="64"/>
      <c r="R31" s="64"/>
      <c r="S31" s="64"/>
      <c r="T31" s="64"/>
      <c r="U31" s="64"/>
      <c r="V31" s="64"/>
      <c r="W31" s="64"/>
      <c r="X31" s="64"/>
      <c r="Y31" s="5">
        <f t="array" ref="Y31">SUMPRODUCT(CLIN2_Labour102[[#This Row],[Man-Days
2021]:[Man-Days
2030]],CLIN2_Labour102[[#This Row],[Lab-rate
2021]:[Lab-rate
2030]])</f>
        <v>0</v>
      </c>
      <c r="Z31" s="9"/>
      <c r="AA31" s="70">
        <f>(CLIN2_Labour102[[#This Row],[Extended cost]]+CLIN2_Labour102[[#This Row],[Expat Allowance (ONLY if applicable)]])*$AF$2</f>
        <v>0</v>
      </c>
      <c r="AB31" s="70">
        <f>CLIN2_Labour102[[#This Row],[Extended cost]]+CLIN2_Labour102[[#This Row],[Expat Allowance (ONLY if applicable)]]+CLIN2_Labour102[[#This Row],[Profit ]]</f>
        <v>0</v>
      </c>
    </row>
    <row r="32" spans="2:28" ht="15" customHeight="1" x14ac:dyDescent="0.25">
      <c r="B32" t="s">
        <v>188</v>
      </c>
      <c r="C32" t="s">
        <v>76</v>
      </c>
      <c r="D32" s="37"/>
      <c r="E32" s="73"/>
      <c r="F32" s="73"/>
      <c r="G32" s="73"/>
      <c r="H32" s="73"/>
      <c r="I32" s="73"/>
      <c r="J32" s="73"/>
      <c r="K32" s="73"/>
      <c r="L32" s="73"/>
      <c r="M32" s="73"/>
      <c r="N32" s="73"/>
      <c r="O32" s="64"/>
      <c r="P32" s="64"/>
      <c r="Q32" s="64"/>
      <c r="R32" s="64"/>
      <c r="S32" s="64"/>
      <c r="T32" s="64"/>
      <c r="U32" s="64"/>
      <c r="V32" s="64"/>
      <c r="W32" s="64"/>
      <c r="X32" s="64"/>
      <c r="Y32" s="5">
        <f t="array" ref="Y32">SUMPRODUCT(CLIN2_Labour102[[#This Row],[Man-Days
2021]:[Man-Days
2030]],CLIN2_Labour102[[#This Row],[Lab-rate
2021]:[Lab-rate
2030]])</f>
        <v>0</v>
      </c>
      <c r="Z32" s="9"/>
      <c r="AA32" s="70">
        <f>(CLIN2_Labour102[[#This Row],[Extended cost]]+CLIN2_Labour102[[#This Row],[Expat Allowance (ONLY if applicable)]])*$AF$2</f>
        <v>0</v>
      </c>
      <c r="AB32" s="70">
        <f>CLIN2_Labour102[[#This Row],[Extended cost]]+CLIN2_Labour102[[#This Row],[Expat Allowance (ONLY if applicable)]]+CLIN2_Labour102[[#This Row],[Profit ]]</f>
        <v>0</v>
      </c>
    </row>
    <row r="33" spans="2:28" ht="15" customHeight="1" x14ac:dyDescent="0.25">
      <c r="B33" t="s">
        <v>189</v>
      </c>
      <c r="C33" t="s">
        <v>76</v>
      </c>
      <c r="D33" s="37"/>
      <c r="E33" s="73"/>
      <c r="F33" s="73"/>
      <c r="G33" s="73"/>
      <c r="H33" s="73"/>
      <c r="I33" s="73"/>
      <c r="J33" s="73"/>
      <c r="K33" s="73"/>
      <c r="L33" s="73"/>
      <c r="M33" s="73"/>
      <c r="N33" s="73"/>
      <c r="O33" s="64"/>
      <c r="P33" s="64"/>
      <c r="Q33" s="64"/>
      <c r="R33" s="64"/>
      <c r="S33" s="64"/>
      <c r="T33" s="64"/>
      <c r="U33" s="64"/>
      <c r="V33" s="64"/>
      <c r="W33" s="64"/>
      <c r="X33" s="64"/>
      <c r="Y33" s="5">
        <f t="array" ref="Y33">SUMPRODUCT(CLIN2_Labour102[[#This Row],[Man-Days
2021]:[Man-Days
2030]],CLIN2_Labour102[[#This Row],[Lab-rate
2021]:[Lab-rate
2030]])</f>
        <v>0</v>
      </c>
      <c r="Z33" s="9"/>
      <c r="AA33" s="70">
        <f>(CLIN2_Labour102[[#This Row],[Extended cost]]+CLIN2_Labour102[[#This Row],[Expat Allowance (ONLY if applicable)]])*$AF$2</f>
        <v>0</v>
      </c>
      <c r="AB33" s="70">
        <f>CLIN2_Labour102[[#This Row],[Extended cost]]+CLIN2_Labour102[[#This Row],[Expat Allowance (ONLY if applicable)]]+CLIN2_Labour102[[#This Row],[Profit ]]</f>
        <v>0</v>
      </c>
    </row>
    <row r="34" spans="2:28" ht="15" customHeight="1" x14ac:dyDescent="0.25">
      <c r="B34" t="s">
        <v>193</v>
      </c>
      <c r="C34" t="s">
        <v>76</v>
      </c>
      <c r="D34" s="37"/>
      <c r="E34" s="73"/>
      <c r="F34" s="73"/>
      <c r="G34" s="73"/>
      <c r="H34" s="73"/>
      <c r="I34" s="73"/>
      <c r="J34" s="73"/>
      <c r="K34" s="73"/>
      <c r="L34" s="73"/>
      <c r="M34" s="73"/>
      <c r="N34" s="73"/>
      <c r="O34" s="64"/>
      <c r="P34" s="64"/>
      <c r="Q34" s="64"/>
      <c r="R34" s="64"/>
      <c r="S34" s="64"/>
      <c r="T34" s="64"/>
      <c r="U34" s="64"/>
      <c r="V34" s="64"/>
      <c r="W34" s="64"/>
      <c r="X34" s="64"/>
      <c r="Y34" s="5">
        <f t="array" ref="Y34">SUMPRODUCT(CLIN2_Labour102[[#This Row],[Man-Days
2021]:[Man-Days
2030]],CLIN2_Labour102[[#This Row],[Lab-rate
2021]:[Lab-rate
2030]])</f>
        <v>0</v>
      </c>
      <c r="Z34" s="9"/>
      <c r="AA34" s="70">
        <f>(CLIN2_Labour102[[#This Row],[Extended cost]]+CLIN2_Labour102[[#This Row],[Expat Allowance (ONLY if applicable)]])*$AF$2</f>
        <v>0</v>
      </c>
      <c r="AB34" s="70">
        <f>CLIN2_Labour102[[#This Row],[Extended cost]]+CLIN2_Labour102[[#This Row],[Expat Allowance (ONLY if applicable)]]+CLIN2_Labour102[[#This Row],[Profit ]]</f>
        <v>0</v>
      </c>
    </row>
    <row r="35" spans="2:28" ht="15" customHeight="1" x14ac:dyDescent="0.25">
      <c r="B35" t="s">
        <v>194</v>
      </c>
      <c r="C35" t="s">
        <v>76</v>
      </c>
      <c r="D35" s="37"/>
      <c r="E35" s="73"/>
      <c r="F35" s="73"/>
      <c r="G35" s="73"/>
      <c r="H35" s="73"/>
      <c r="I35" s="73"/>
      <c r="J35" s="73"/>
      <c r="K35" s="73"/>
      <c r="L35" s="73"/>
      <c r="M35" s="73"/>
      <c r="N35" s="73"/>
      <c r="O35" s="64"/>
      <c r="P35" s="64"/>
      <c r="Q35" s="64"/>
      <c r="R35" s="64"/>
      <c r="S35" s="64"/>
      <c r="T35" s="64"/>
      <c r="U35" s="64"/>
      <c r="V35" s="64"/>
      <c r="W35" s="64"/>
      <c r="X35" s="64"/>
      <c r="Y35" s="5">
        <f t="array" ref="Y35">SUMPRODUCT(CLIN2_Labour102[[#This Row],[Man-Days
2021]:[Man-Days
2030]],CLIN2_Labour102[[#This Row],[Lab-rate
2021]:[Lab-rate
2030]])</f>
        <v>0</v>
      </c>
      <c r="Z35" s="9"/>
      <c r="AA35" s="70">
        <f>(CLIN2_Labour102[[#This Row],[Extended cost]]+CLIN2_Labour102[[#This Row],[Expat Allowance (ONLY if applicable)]])*$AF$2</f>
        <v>0</v>
      </c>
      <c r="AB35" s="70">
        <f>CLIN2_Labour102[[#This Row],[Extended cost]]+CLIN2_Labour102[[#This Row],[Expat Allowance (ONLY if applicable)]]+CLIN2_Labour102[[#This Row],[Profit ]]</f>
        <v>0</v>
      </c>
    </row>
    <row r="36" spans="2:28" ht="15" customHeight="1" x14ac:dyDescent="0.25">
      <c r="B36" t="s">
        <v>195</v>
      </c>
      <c r="C36" t="s">
        <v>76</v>
      </c>
      <c r="D36" s="37"/>
      <c r="E36" s="73"/>
      <c r="F36" s="73"/>
      <c r="G36" s="73"/>
      <c r="H36" s="73"/>
      <c r="I36" s="73"/>
      <c r="J36" s="73"/>
      <c r="K36" s="73"/>
      <c r="L36" s="73"/>
      <c r="M36" s="73"/>
      <c r="N36" s="73"/>
      <c r="O36" s="64"/>
      <c r="P36" s="64"/>
      <c r="Q36" s="64"/>
      <c r="R36" s="64"/>
      <c r="S36" s="64"/>
      <c r="T36" s="64"/>
      <c r="U36" s="64"/>
      <c r="V36" s="64"/>
      <c r="W36" s="64"/>
      <c r="X36" s="64"/>
      <c r="Y36" s="5">
        <f t="array" ref="Y36">SUMPRODUCT(CLIN2_Labour102[[#This Row],[Man-Days
2021]:[Man-Days
2030]],CLIN2_Labour102[[#This Row],[Lab-rate
2021]:[Lab-rate
2030]])</f>
        <v>0</v>
      </c>
      <c r="Z36" s="9"/>
      <c r="AA36" s="70">
        <f>(CLIN2_Labour102[[#This Row],[Extended cost]]+CLIN2_Labour102[[#This Row],[Expat Allowance (ONLY if applicable)]])*$AF$2</f>
        <v>0</v>
      </c>
      <c r="AB36" s="70">
        <f>CLIN2_Labour102[[#This Row],[Extended cost]]+CLIN2_Labour102[[#This Row],[Expat Allowance (ONLY if applicable)]]+CLIN2_Labour102[[#This Row],[Profit ]]</f>
        <v>0</v>
      </c>
    </row>
    <row r="37" spans="2:28" ht="15" customHeight="1" x14ac:dyDescent="0.25">
      <c r="B37" t="s">
        <v>196</v>
      </c>
      <c r="C37" t="s">
        <v>76</v>
      </c>
      <c r="D37" s="37"/>
      <c r="E37" s="73"/>
      <c r="F37" s="73"/>
      <c r="G37" s="73"/>
      <c r="H37" s="73"/>
      <c r="I37" s="73"/>
      <c r="J37" s="73"/>
      <c r="K37" s="73"/>
      <c r="L37" s="73"/>
      <c r="M37" s="73"/>
      <c r="N37" s="73"/>
      <c r="O37" s="64"/>
      <c r="P37" s="64"/>
      <c r="Q37" s="64"/>
      <c r="R37" s="64"/>
      <c r="S37" s="64"/>
      <c r="T37" s="64"/>
      <c r="U37" s="64"/>
      <c r="V37" s="64"/>
      <c r="W37" s="64"/>
      <c r="X37" s="64"/>
      <c r="Y37" s="5">
        <f t="array" ref="Y37">SUMPRODUCT(CLIN2_Labour102[[#This Row],[Man-Days
2021]:[Man-Days
2030]],CLIN2_Labour102[[#This Row],[Lab-rate
2021]:[Lab-rate
2030]])</f>
        <v>0</v>
      </c>
      <c r="Z37" s="9"/>
      <c r="AA37" s="70">
        <f>(CLIN2_Labour102[[#This Row],[Extended cost]]+CLIN2_Labour102[[#This Row],[Expat Allowance (ONLY if applicable)]])*$AF$2</f>
        <v>0</v>
      </c>
      <c r="AB37" s="70">
        <f>CLIN2_Labour102[[#This Row],[Extended cost]]+CLIN2_Labour102[[#This Row],[Expat Allowance (ONLY if applicable)]]+CLIN2_Labour102[[#This Row],[Profit ]]</f>
        <v>0</v>
      </c>
    </row>
    <row r="38" spans="2:28" ht="15" customHeight="1" x14ac:dyDescent="0.25">
      <c r="B38" t="s">
        <v>197</v>
      </c>
      <c r="C38" t="s">
        <v>76</v>
      </c>
      <c r="D38" s="37"/>
      <c r="E38" s="73"/>
      <c r="F38" s="73"/>
      <c r="G38" s="73"/>
      <c r="H38" s="73"/>
      <c r="I38" s="73"/>
      <c r="J38" s="73"/>
      <c r="K38" s="73"/>
      <c r="L38" s="73"/>
      <c r="M38" s="73"/>
      <c r="N38" s="73"/>
      <c r="O38" s="64"/>
      <c r="P38" s="64"/>
      <c r="Q38" s="64"/>
      <c r="R38" s="64"/>
      <c r="S38" s="64"/>
      <c r="T38" s="64"/>
      <c r="U38" s="64"/>
      <c r="V38" s="64"/>
      <c r="W38" s="64"/>
      <c r="X38" s="64"/>
      <c r="Y38" s="5">
        <f t="array" ref="Y38">SUMPRODUCT(CLIN2_Labour102[[#This Row],[Man-Days
2021]:[Man-Days
2030]],CLIN2_Labour102[[#This Row],[Lab-rate
2021]:[Lab-rate
2030]])</f>
        <v>0</v>
      </c>
      <c r="Z38" s="9"/>
      <c r="AA38" s="70">
        <f>(CLIN2_Labour102[[#This Row],[Extended cost]]+CLIN2_Labour102[[#This Row],[Expat Allowance (ONLY if applicable)]])*$AF$2</f>
        <v>0</v>
      </c>
      <c r="AB38" s="70">
        <f>CLIN2_Labour102[[#This Row],[Extended cost]]+CLIN2_Labour102[[#This Row],[Expat Allowance (ONLY if applicable)]]+CLIN2_Labour102[[#This Row],[Profit ]]</f>
        <v>0</v>
      </c>
    </row>
    <row r="39" spans="2:28" ht="15" customHeight="1" x14ac:dyDescent="0.25">
      <c r="B39" t="s">
        <v>198</v>
      </c>
      <c r="C39" t="s">
        <v>76</v>
      </c>
      <c r="D39" s="37"/>
      <c r="E39" s="73"/>
      <c r="F39" s="73"/>
      <c r="G39" s="73"/>
      <c r="H39" s="73"/>
      <c r="I39" s="73"/>
      <c r="J39" s="73"/>
      <c r="K39" s="73"/>
      <c r="L39" s="73"/>
      <c r="M39" s="73"/>
      <c r="N39" s="73"/>
      <c r="O39" s="64"/>
      <c r="P39" s="64"/>
      <c r="Q39" s="64"/>
      <c r="R39" s="64"/>
      <c r="S39" s="64"/>
      <c r="T39" s="64"/>
      <c r="U39" s="64"/>
      <c r="V39" s="64"/>
      <c r="W39" s="64"/>
      <c r="X39" s="64"/>
      <c r="Y39" s="5">
        <f t="array" ref="Y39">SUMPRODUCT(CLIN2_Labour102[[#This Row],[Man-Days
2021]:[Man-Days
2030]],CLIN2_Labour102[[#This Row],[Lab-rate
2021]:[Lab-rate
2030]])</f>
        <v>0</v>
      </c>
      <c r="Z39" s="9"/>
      <c r="AA39" s="70">
        <f>(CLIN2_Labour102[[#This Row],[Extended cost]]+CLIN2_Labour102[[#This Row],[Expat Allowance (ONLY if applicable)]])*$AF$2</f>
        <v>0</v>
      </c>
      <c r="AB39" s="70">
        <f>CLIN2_Labour102[[#This Row],[Extended cost]]+CLIN2_Labour102[[#This Row],[Expat Allowance (ONLY if applicable)]]+CLIN2_Labour102[[#This Row],[Profit ]]</f>
        <v>0</v>
      </c>
    </row>
    <row r="40" spans="2:28" ht="15" customHeight="1" x14ac:dyDescent="0.25">
      <c r="B40" t="s">
        <v>466</v>
      </c>
      <c r="C40" t="s">
        <v>76</v>
      </c>
      <c r="D40" s="37"/>
      <c r="E40" s="73"/>
      <c r="F40" s="73"/>
      <c r="G40" s="73"/>
      <c r="H40" s="73"/>
      <c r="I40" s="73"/>
      <c r="J40" s="73"/>
      <c r="K40" s="73"/>
      <c r="L40" s="73"/>
      <c r="M40" s="73"/>
      <c r="N40" s="73"/>
      <c r="O40" s="64"/>
      <c r="P40" s="64"/>
      <c r="Q40" s="64"/>
      <c r="R40" s="64"/>
      <c r="S40" s="64"/>
      <c r="T40" s="64"/>
      <c r="U40" s="64"/>
      <c r="V40" s="64"/>
      <c r="W40" s="64"/>
      <c r="X40" s="64"/>
      <c r="Y40" s="5">
        <f t="array" ref="Y40">SUMPRODUCT(CLIN2_Labour102[[#This Row],[Man-Days
2021]:[Man-Days
2030]],CLIN2_Labour102[[#This Row],[Lab-rate
2021]:[Lab-rate
2030]])</f>
        <v>0</v>
      </c>
      <c r="Z40" s="9"/>
      <c r="AA40" s="70">
        <f>(CLIN2_Labour102[[#This Row],[Extended cost]]+CLIN2_Labour102[[#This Row],[Expat Allowance (ONLY if applicable)]])*$AF$2</f>
        <v>0</v>
      </c>
      <c r="AB40" s="70">
        <f>CLIN2_Labour102[[#This Row],[Extended cost]]+CLIN2_Labour102[[#This Row],[Expat Allowance (ONLY if applicable)]]+CLIN2_Labour102[[#This Row],[Profit ]]</f>
        <v>0</v>
      </c>
    </row>
    <row r="41" spans="2:28" ht="15" customHeight="1" x14ac:dyDescent="0.25">
      <c r="B41" t="s">
        <v>467</v>
      </c>
      <c r="C41" t="s">
        <v>76</v>
      </c>
      <c r="D41" s="37"/>
      <c r="E41" s="73"/>
      <c r="F41" s="73"/>
      <c r="G41" s="73"/>
      <c r="H41" s="73"/>
      <c r="I41" s="73"/>
      <c r="J41" s="73"/>
      <c r="K41" s="73"/>
      <c r="L41" s="73"/>
      <c r="M41" s="73"/>
      <c r="N41" s="73"/>
      <c r="O41" s="64"/>
      <c r="P41" s="64"/>
      <c r="Q41" s="64"/>
      <c r="R41" s="64"/>
      <c r="S41" s="64"/>
      <c r="T41" s="64"/>
      <c r="U41" s="64"/>
      <c r="V41" s="64"/>
      <c r="W41" s="64"/>
      <c r="X41" s="64"/>
      <c r="Y41" s="5">
        <f t="array" ref="Y41">SUMPRODUCT(CLIN2_Labour102[[#This Row],[Man-Days
2021]:[Man-Days
2030]],CLIN2_Labour102[[#This Row],[Lab-rate
2021]:[Lab-rate
2030]])</f>
        <v>0</v>
      </c>
      <c r="Z41" s="9"/>
      <c r="AA41" s="70">
        <f>(CLIN2_Labour102[[#This Row],[Extended cost]]+CLIN2_Labour102[[#This Row],[Expat Allowance (ONLY if applicable)]])*$AF$2</f>
        <v>0</v>
      </c>
      <c r="AB41" s="70">
        <f>CLIN2_Labour102[[#This Row],[Extended cost]]+CLIN2_Labour102[[#This Row],[Expat Allowance (ONLY if applicable)]]+CLIN2_Labour102[[#This Row],[Profit ]]</f>
        <v>0</v>
      </c>
    </row>
    <row r="42" spans="2:28" ht="15" customHeight="1" x14ac:dyDescent="0.25">
      <c r="B42" t="s">
        <v>468</v>
      </c>
      <c r="C42" t="s">
        <v>76</v>
      </c>
      <c r="D42" s="37"/>
      <c r="E42" s="73"/>
      <c r="F42" s="73"/>
      <c r="G42" s="73"/>
      <c r="H42" s="73"/>
      <c r="I42" s="73"/>
      <c r="J42" s="73"/>
      <c r="K42" s="73"/>
      <c r="L42" s="73"/>
      <c r="M42" s="73"/>
      <c r="N42" s="73"/>
      <c r="O42" s="64"/>
      <c r="P42" s="64"/>
      <c r="Q42" s="64"/>
      <c r="R42" s="64"/>
      <c r="S42" s="64"/>
      <c r="T42" s="64"/>
      <c r="U42" s="64"/>
      <c r="V42" s="64"/>
      <c r="W42" s="64"/>
      <c r="X42" s="64"/>
      <c r="Y42" s="5">
        <f t="array" ref="Y42">SUMPRODUCT(CLIN2_Labour102[[#This Row],[Man-Days
2021]:[Man-Days
2030]],CLIN2_Labour102[[#This Row],[Lab-rate
2021]:[Lab-rate
2030]])</f>
        <v>0</v>
      </c>
      <c r="Z42" s="9"/>
      <c r="AA42" s="70">
        <f>(CLIN2_Labour102[[#This Row],[Extended cost]]+CLIN2_Labour102[[#This Row],[Expat Allowance (ONLY if applicable)]])*$AF$2</f>
        <v>0</v>
      </c>
      <c r="AB42" s="70">
        <f>CLIN2_Labour102[[#This Row],[Extended cost]]+CLIN2_Labour102[[#This Row],[Expat Allowance (ONLY if applicable)]]+CLIN2_Labour102[[#This Row],[Profit ]]</f>
        <v>0</v>
      </c>
    </row>
    <row r="43" spans="2:28" ht="15" customHeight="1" x14ac:dyDescent="0.25">
      <c r="B43" t="s">
        <v>469</v>
      </c>
      <c r="C43" t="s">
        <v>76</v>
      </c>
      <c r="D43" s="37"/>
      <c r="E43" s="73"/>
      <c r="F43" s="73"/>
      <c r="G43" s="73"/>
      <c r="H43" s="73"/>
      <c r="I43" s="73"/>
      <c r="J43" s="73"/>
      <c r="K43" s="73"/>
      <c r="L43" s="73"/>
      <c r="M43" s="73"/>
      <c r="N43" s="73"/>
      <c r="O43" s="64"/>
      <c r="P43" s="64"/>
      <c r="Q43" s="64"/>
      <c r="R43" s="64"/>
      <c r="S43" s="64"/>
      <c r="T43" s="64"/>
      <c r="U43" s="64"/>
      <c r="V43" s="64"/>
      <c r="W43" s="64"/>
      <c r="X43" s="64"/>
      <c r="Y43" s="5">
        <f t="array" ref="Y43">SUMPRODUCT(CLIN2_Labour102[[#This Row],[Man-Days
2021]:[Man-Days
2030]],CLIN2_Labour102[[#This Row],[Lab-rate
2021]:[Lab-rate
2030]])</f>
        <v>0</v>
      </c>
      <c r="Z43" s="9"/>
      <c r="AA43" s="70">
        <f>(CLIN2_Labour102[[#This Row],[Extended cost]]+CLIN2_Labour102[[#This Row],[Expat Allowance (ONLY if applicable)]])*$AF$2</f>
        <v>0</v>
      </c>
      <c r="AB43" s="70">
        <f>CLIN2_Labour102[[#This Row],[Extended cost]]+CLIN2_Labour102[[#This Row],[Expat Allowance (ONLY if applicable)]]+CLIN2_Labour102[[#This Row],[Profit ]]</f>
        <v>0</v>
      </c>
    </row>
    <row r="44" spans="2:28" ht="15" customHeight="1" x14ac:dyDescent="0.25">
      <c r="B44" t="s">
        <v>470</v>
      </c>
      <c r="C44" t="s">
        <v>76</v>
      </c>
      <c r="D44" s="37"/>
      <c r="E44" s="73"/>
      <c r="F44" s="73"/>
      <c r="G44" s="73"/>
      <c r="H44" s="73"/>
      <c r="I44" s="73"/>
      <c r="J44" s="73"/>
      <c r="K44" s="73"/>
      <c r="L44" s="73"/>
      <c r="M44" s="73"/>
      <c r="N44" s="73"/>
      <c r="O44" s="64"/>
      <c r="P44" s="64"/>
      <c r="Q44" s="64"/>
      <c r="R44" s="64"/>
      <c r="S44" s="64"/>
      <c r="T44" s="64"/>
      <c r="U44" s="64"/>
      <c r="V44" s="64"/>
      <c r="W44" s="64"/>
      <c r="X44" s="64"/>
      <c r="Y44" s="5">
        <f t="array" ref="Y44">SUMPRODUCT(CLIN2_Labour102[[#This Row],[Man-Days
2021]:[Man-Days
2030]],CLIN2_Labour102[[#This Row],[Lab-rate
2021]:[Lab-rate
2030]])</f>
        <v>0</v>
      </c>
      <c r="Z44" s="9"/>
      <c r="AA44" s="70">
        <f>(CLIN2_Labour102[[#This Row],[Extended cost]]+CLIN2_Labour102[[#This Row],[Expat Allowance (ONLY if applicable)]])*$AF$2</f>
        <v>0</v>
      </c>
      <c r="AB44" s="70">
        <f>CLIN2_Labour102[[#This Row],[Extended cost]]+CLIN2_Labour102[[#This Row],[Expat Allowance (ONLY if applicable)]]+CLIN2_Labour102[[#This Row],[Profit ]]</f>
        <v>0</v>
      </c>
    </row>
    <row r="45" spans="2:28" ht="15" customHeight="1" x14ac:dyDescent="0.25">
      <c r="B45" t="s">
        <v>471</v>
      </c>
      <c r="C45" t="s">
        <v>76</v>
      </c>
      <c r="D45" s="37"/>
      <c r="E45" s="73"/>
      <c r="F45" s="73"/>
      <c r="G45" s="73"/>
      <c r="H45" s="73"/>
      <c r="I45" s="73"/>
      <c r="J45" s="73"/>
      <c r="K45" s="73"/>
      <c r="L45" s="73"/>
      <c r="M45" s="73"/>
      <c r="N45" s="73"/>
      <c r="O45" s="64"/>
      <c r="P45" s="64"/>
      <c r="Q45" s="64"/>
      <c r="R45" s="64"/>
      <c r="S45" s="64"/>
      <c r="T45" s="64"/>
      <c r="U45" s="64"/>
      <c r="V45" s="64"/>
      <c r="W45" s="64"/>
      <c r="X45" s="64"/>
      <c r="Y45" s="5">
        <f t="array" ref="Y45">SUMPRODUCT(CLIN2_Labour102[[#This Row],[Man-Days
2021]:[Man-Days
2030]],CLIN2_Labour102[[#This Row],[Lab-rate
2021]:[Lab-rate
2030]])</f>
        <v>0</v>
      </c>
      <c r="Z45" s="9"/>
      <c r="AA45" s="70">
        <f>(CLIN2_Labour102[[#This Row],[Extended cost]]+CLIN2_Labour102[[#This Row],[Expat Allowance (ONLY if applicable)]])*$AF$2</f>
        <v>0</v>
      </c>
      <c r="AB45" s="70">
        <f>CLIN2_Labour102[[#This Row],[Extended cost]]+CLIN2_Labour102[[#This Row],[Expat Allowance (ONLY if applicable)]]+CLIN2_Labour102[[#This Row],[Profit ]]</f>
        <v>0</v>
      </c>
    </row>
    <row r="46" spans="2:28" ht="15" customHeight="1" x14ac:dyDescent="0.25">
      <c r="B46" t="s">
        <v>202</v>
      </c>
      <c r="C46" t="s">
        <v>76</v>
      </c>
      <c r="D46" s="37"/>
      <c r="E46" s="73"/>
      <c r="F46" s="73"/>
      <c r="G46" s="73"/>
      <c r="H46" s="73"/>
      <c r="I46" s="73"/>
      <c r="J46" s="73"/>
      <c r="K46" s="73"/>
      <c r="L46" s="73"/>
      <c r="M46" s="73"/>
      <c r="N46" s="73"/>
      <c r="O46" s="64"/>
      <c r="P46" s="64"/>
      <c r="Q46" s="64"/>
      <c r="R46" s="64"/>
      <c r="S46" s="64"/>
      <c r="T46" s="64"/>
      <c r="U46" s="64"/>
      <c r="V46" s="64"/>
      <c r="W46" s="64"/>
      <c r="X46" s="64"/>
      <c r="Y46" s="5">
        <f t="array" ref="Y46">SUMPRODUCT(CLIN2_Labour102[[#This Row],[Man-Days
2021]:[Man-Days
2030]],CLIN2_Labour102[[#This Row],[Lab-rate
2021]:[Lab-rate
2030]])</f>
        <v>0</v>
      </c>
      <c r="Z46" s="9"/>
      <c r="AA46" s="70">
        <f>(CLIN2_Labour102[[#This Row],[Extended cost]]+CLIN2_Labour102[[#This Row],[Expat Allowance (ONLY if applicable)]])*$AF$2</f>
        <v>0</v>
      </c>
      <c r="AB46" s="70">
        <f>CLIN2_Labour102[[#This Row],[Extended cost]]+CLIN2_Labour102[[#This Row],[Expat Allowance (ONLY if applicable)]]+CLIN2_Labour102[[#This Row],[Profit ]]</f>
        <v>0</v>
      </c>
    </row>
    <row r="47" spans="2:28" ht="15" customHeight="1" x14ac:dyDescent="0.25">
      <c r="B47" t="s">
        <v>203</v>
      </c>
      <c r="C47" t="s">
        <v>76</v>
      </c>
      <c r="D47" s="37"/>
      <c r="E47" s="73"/>
      <c r="F47" s="73"/>
      <c r="G47" s="73"/>
      <c r="H47" s="73"/>
      <c r="I47" s="73"/>
      <c r="J47" s="73"/>
      <c r="K47" s="73"/>
      <c r="L47" s="73"/>
      <c r="M47" s="73"/>
      <c r="N47" s="73"/>
      <c r="O47" s="64"/>
      <c r="P47" s="64"/>
      <c r="Q47" s="64"/>
      <c r="R47" s="64"/>
      <c r="S47" s="64"/>
      <c r="T47" s="64"/>
      <c r="U47" s="64"/>
      <c r="V47" s="64"/>
      <c r="W47" s="64"/>
      <c r="X47" s="64"/>
      <c r="Y47" s="5">
        <f t="array" ref="Y47">SUMPRODUCT(CLIN2_Labour102[[#This Row],[Man-Days
2021]:[Man-Days
2030]],CLIN2_Labour102[[#This Row],[Lab-rate
2021]:[Lab-rate
2030]])</f>
        <v>0</v>
      </c>
      <c r="Z47" s="9"/>
      <c r="AA47" s="70">
        <f>(CLIN2_Labour102[[#This Row],[Extended cost]]+CLIN2_Labour102[[#This Row],[Expat Allowance (ONLY if applicable)]])*$AF$2</f>
        <v>0</v>
      </c>
      <c r="AB47" s="70">
        <f>CLIN2_Labour102[[#This Row],[Extended cost]]+CLIN2_Labour102[[#This Row],[Expat Allowance (ONLY if applicable)]]+CLIN2_Labour102[[#This Row],[Profit ]]</f>
        <v>0</v>
      </c>
    </row>
    <row r="48" spans="2:28" ht="15" customHeight="1" x14ac:dyDescent="0.25">
      <c r="B48" t="s">
        <v>204</v>
      </c>
      <c r="C48" t="s">
        <v>76</v>
      </c>
      <c r="D48" s="37"/>
      <c r="E48" s="73"/>
      <c r="F48" s="73"/>
      <c r="G48" s="73"/>
      <c r="H48" s="73"/>
      <c r="I48" s="73"/>
      <c r="J48" s="73"/>
      <c r="K48" s="73"/>
      <c r="L48" s="73"/>
      <c r="M48" s="73"/>
      <c r="N48" s="73"/>
      <c r="O48" s="64"/>
      <c r="P48" s="64"/>
      <c r="Q48" s="64"/>
      <c r="R48" s="64"/>
      <c r="S48" s="64"/>
      <c r="T48" s="64"/>
      <c r="U48" s="64"/>
      <c r="V48" s="64"/>
      <c r="W48" s="64"/>
      <c r="X48" s="64"/>
      <c r="Y48" s="5">
        <f t="array" ref="Y48">SUMPRODUCT(CLIN2_Labour102[[#This Row],[Man-Days
2021]:[Man-Days
2030]],CLIN2_Labour102[[#This Row],[Lab-rate
2021]:[Lab-rate
2030]])</f>
        <v>0</v>
      </c>
      <c r="Z48" s="9"/>
      <c r="AA48" s="70">
        <f>(CLIN2_Labour102[[#This Row],[Extended cost]]+CLIN2_Labour102[[#This Row],[Expat Allowance (ONLY if applicable)]])*$AF$2</f>
        <v>0</v>
      </c>
      <c r="AB48" s="70">
        <f>CLIN2_Labour102[[#This Row],[Extended cost]]+CLIN2_Labour102[[#This Row],[Expat Allowance (ONLY if applicable)]]+CLIN2_Labour102[[#This Row],[Profit ]]</f>
        <v>0</v>
      </c>
    </row>
    <row r="49" spans="2:29" ht="15" customHeight="1" x14ac:dyDescent="0.25">
      <c r="B49" t="s">
        <v>208</v>
      </c>
      <c r="C49" t="s">
        <v>76</v>
      </c>
      <c r="D49" s="37"/>
      <c r="E49" s="73"/>
      <c r="F49" s="73"/>
      <c r="G49" s="73"/>
      <c r="H49" s="73"/>
      <c r="I49" s="73"/>
      <c r="J49" s="73"/>
      <c r="K49" s="73"/>
      <c r="L49" s="73"/>
      <c r="M49" s="73"/>
      <c r="N49" s="73"/>
      <c r="O49" s="64"/>
      <c r="P49" s="64"/>
      <c r="Q49" s="64"/>
      <c r="R49" s="64"/>
      <c r="S49" s="64"/>
      <c r="T49" s="64"/>
      <c r="U49" s="64"/>
      <c r="V49" s="64"/>
      <c r="W49" s="64"/>
      <c r="X49" s="64"/>
      <c r="Y49" s="5">
        <f t="array" ref="Y49">SUMPRODUCT(CLIN2_Labour102[[#This Row],[Man-Days
2021]:[Man-Days
2030]],CLIN2_Labour102[[#This Row],[Lab-rate
2021]:[Lab-rate
2030]])</f>
        <v>0</v>
      </c>
      <c r="Z49" s="9"/>
      <c r="AA49" s="70">
        <f>(CLIN2_Labour102[[#This Row],[Extended cost]]+CLIN2_Labour102[[#This Row],[Expat Allowance (ONLY if applicable)]])*$AF$2</f>
        <v>0</v>
      </c>
      <c r="AB49" s="70">
        <f>CLIN2_Labour102[[#This Row],[Extended cost]]+CLIN2_Labour102[[#This Row],[Expat Allowance (ONLY if applicable)]]+CLIN2_Labour102[[#This Row],[Profit ]]</f>
        <v>0</v>
      </c>
    </row>
    <row r="50" spans="2:29" ht="15" customHeight="1" x14ac:dyDescent="0.25">
      <c r="B50" t="s">
        <v>328</v>
      </c>
      <c r="C50" t="s">
        <v>76</v>
      </c>
      <c r="D50" s="37"/>
      <c r="E50" s="73"/>
      <c r="F50" s="73"/>
      <c r="G50" s="73"/>
      <c r="H50" s="73"/>
      <c r="I50" s="73"/>
      <c r="J50" s="73"/>
      <c r="K50" s="73"/>
      <c r="L50" s="73"/>
      <c r="M50" s="73"/>
      <c r="N50" s="73"/>
      <c r="O50" s="64"/>
      <c r="P50" s="64"/>
      <c r="Q50" s="64"/>
      <c r="R50" s="64"/>
      <c r="S50" s="64"/>
      <c r="T50" s="64"/>
      <c r="U50" s="64"/>
      <c r="V50" s="64"/>
      <c r="W50" s="64"/>
      <c r="X50" s="64"/>
      <c r="Y50" s="5">
        <f t="array" ref="Y50">SUMPRODUCT(CLIN2_Labour102[[#This Row],[Man-Days
2021]:[Man-Days
2030]],CLIN2_Labour102[[#This Row],[Lab-rate
2021]:[Lab-rate
2030]])</f>
        <v>0</v>
      </c>
      <c r="Z50" s="9"/>
      <c r="AA50" s="70">
        <f>(CLIN2_Labour102[[#This Row],[Extended cost]]+CLIN2_Labour102[[#This Row],[Expat Allowance (ONLY if applicable)]])*$AF$2</f>
        <v>0</v>
      </c>
      <c r="AB50" s="70">
        <f>CLIN2_Labour102[[#This Row],[Extended cost]]+CLIN2_Labour102[[#This Row],[Expat Allowance (ONLY if applicable)]]+CLIN2_Labour102[[#This Row],[Profit ]]</f>
        <v>0</v>
      </c>
    </row>
    <row r="51" spans="2:29" ht="15" customHeight="1" x14ac:dyDescent="0.25">
      <c r="B51" t="s">
        <v>329</v>
      </c>
      <c r="C51" t="s">
        <v>76</v>
      </c>
      <c r="D51" s="37"/>
      <c r="E51" s="73"/>
      <c r="F51" s="73"/>
      <c r="G51" s="73"/>
      <c r="H51" s="73"/>
      <c r="I51" s="73"/>
      <c r="J51" s="73"/>
      <c r="K51" s="73"/>
      <c r="L51" s="73"/>
      <c r="M51" s="73"/>
      <c r="N51" s="73"/>
      <c r="O51" s="64"/>
      <c r="P51" s="64"/>
      <c r="Q51" s="64"/>
      <c r="R51" s="64"/>
      <c r="S51" s="64"/>
      <c r="T51" s="64"/>
      <c r="U51" s="64"/>
      <c r="V51" s="64"/>
      <c r="W51" s="64"/>
      <c r="X51" s="64"/>
      <c r="Y51" s="5">
        <f t="array" ref="Y51">SUMPRODUCT(CLIN2_Labour102[[#This Row],[Man-Days
2021]:[Man-Days
2030]],CLIN2_Labour102[[#This Row],[Lab-rate
2021]:[Lab-rate
2030]])</f>
        <v>0</v>
      </c>
      <c r="Z51" s="9"/>
      <c r="AA51" s="70">
        <f>(CLIN2_Labour102[[#This Row],[Extended cost]]+CLIN2_Labour102[[#This Row],[Expat Allowance (ONLY if applicable)]])*$AF$2</f>
        <v>0</v>
      </c>
      <c r="AB51" s="70">
        <f>CLIN2_Labour102[[#This Row],[Extended cost]]+CLIN2_Labour102[[#This Row],[Expat Allowance (ONLY if applicable)]]+CLIN2_Labour102[[#This Row],[Profit ]]</f>
        <v>0</v>
      </c>
    </row>
    <row r="52" spans="2:29" ht="15" customHeight="1" x14ac:dyDescent="0.25">
      <c r="B52" t="s">
        <v>209</v>
      </c>
      <c r="C52" t="s">
        <v>76</v>
      </c>
      <c r="D52" s="37"/>
      <c r="E52" s="73"/>
      <c r="F52" s="73"/>
      <c r="G52" s="73"/>
      <c r="H52" s="73"/>
      <c r="I52" s="73"/>
      <c r="J52" s="73"/>
      <c r="K52" s="73"/>
      <c r="L52" s="73"/>
      <c r="M52" s="73"/>
      <c r="N52" s="73"/>
      <c r="O52" s="64"/>
      <c r="P52" s="64"/>
      <c r="Q52" s="64"/>
      <c r="R52" s="64"/>
      <c r="S52" s="64"/>
      <c r="T52" s="64"/>
      <c r="U52" s="64"/>
      <c r="V52" s="64"/>
      <c r="W52" s="64"/>
      <c r="X52" s="64"/>
      <c r="Y52" s="5">
        <f t="array" ref="Y52">SUMPRODUCT(CLIN2_Labour102[[#This Row],[Man-Days
2021]:[Man-Days
2030]],CLIN2_Labour102[[#This Row],[Lab-rate
2021]:[Lab-rate
2030]])</f>
        <v>0</v>
      </c>
      <c r="Z52" s="9"/>
      <c r="AA52" s="70">
        <f>(CLIN2_Labour102[[#This Row],[Extended cost]]+CLIN2_Labour102[[#This Row],[Expat Allowance (ONLY if applicable)]])*$AF$2</f>
        <v>0</v>
      </c>
      <c r="AB52" s="70">
        <f>CLIN2_Labour102[[#This Row],[Extended cost]]+CLIN2_Labour102[[#This Row],[Expat Allowance (ONLY if applicable)]]+CLIN2_Labour102[[#This Row],[Profit ]]</f>
        <v>0</v>
      </c>
    </row>
    <row r="53" spans="2:29" ht="15" customHeight="1" x14ac:dyDescent="0.25">
      <c r="B53" t="s">
        <v>210</v>
      </c>
      <c r="C53" t="s">
        <v>76</v>
      </c>
      <c r="D53" s="37"/>
      <c r="E53" s="73"/>
      <c r="F53" s="73"/>
      <c r="G53" s="73"/>
      <c r="H53" s="73"/>
      <c r="I53" s="73"/>
      <c r="J53" s="73"/>
      <c r="K53" s="73"/>
      <c r="L53" s="73"/>
      <c r="M53" s="73"/>
      <c r="N53" s="73"/>
      <c r="O53" s="64"/>
      <c r="P53" s="64"/>
      <c r="Q53" s="64"/>
      <c r="R53" s="64"/>
      <c r="S53" s="64"/>
      <c r="T53" s="64"/>
      <c r="U53" s="64"/>
      <c r="V53" s="64"/>
      <c r="W53" s="64"/>
      <c r="X53" s="64"/>
      <c r="Y53" s="5">
        <f t="array" ref="Y53">SUMPRODUCT(CLIN2_Labour102[[#This Row],[Man-Days
2021]:[Man-Days
2030]],CLIN2_Labour102[[#This Row],[Lab-rate
2021]:[Lab-rate
2030]])</f>
        <v>0</v>
      </c>
      <c r="Z53" s="9"/>
      <c r="AA53" s="70">
        <f>(CLIN2_Labour102[[#This Row],[Extended cost]]+CLIN2_Labour102[[#This Row],[Expat Allowance (ONLY if applicable)]])*$AF$2</f>
        <v>0</v>
      </c>
      <c r="AB53" s="70">
        <f>CLIN2_Labour102[[#This Row],[Extended cost]]+CLIN2_Labour102[[#This Row],[Expat Allowance (ONLY if applicable)]]+CLIN2_Labour102[[#This Row],[Profit ]]</f>
        <v>0</v>
      </c>
    </row>
    <row r="54" spans="2:29" ht="15" customHeight="1" x14ac:dyDescent="0.25">
      <c r="B54" t="s">
        <v>211</v>
      </c>
      <c r="C54" t="s">
        <v>76</v>
      </c>
      <c r="D54" s="37"/>
      <c r="E54" s="73"/>
      <c r="F54" s="73"/>
      <c r="G54" s="73"/>
      <c r="H54" s="73"/>
      <c r="I54" s="73"/>
      <c r="J54" s="73"/>
      <c r="K54" s="73"/>
      <c r="L54" s="73"/>
      <c r="M54" s="73"/>
      <c r="N54" s="73"/>
      <c r="O54" s="64"/>
      <c r="P54" s="64"/>
      <c r="Q54" s="64"/>
      <c r="R54" s="64"/>
      <c r="S54" s="64"/>
      <c r="T54" s="64"/>
      <c r="U54" s="64"/>
      <c r="V54" s="64"/>
      <c r="W54" s="64"/>
      <c r="X54" s="64"/>
      <c r="Y54" s="5">
        <f t="array" ref="Y54">SUMPRODUCT(CLIN2_Labour102[[#This Row],[Man-Days
2021]:[Man-Days
2030]],CLIN2_Labour102[[#This Row],[Lab-rate
2021]:[Lab-rate
2030]])</f>
        <v>0</v>
      </c>
      <c r="Z54" s="9"/>
      <c r="AA54" s="70">
        <f>(CLIN2_Labour102[[#This Row],[Extended cost]]+CLIN2_Labour102[[#This Row],[Expat Allowance (ONLY if applicable)]])*$AF$2</f>
        <v>0</v>
      </c>
      <c r="AB54" s="70">
        <f>CLIN2_Labour102[[#This Row],[Extended cost]]+CLIN2_Labour102[[#This Row],[Expat Allowance (ONLY if applicable)]]+CLIN2_Labour102[[#This Row],[Profit ]]</f>
        <v>0</v>
      </c>
    </row>
    <row r="55" spans="2:29" ht="15" customHeight="1" x14ac:dyDescent="0.25">
      <c r="B55" t="s">
        <v>472</v>
      </c>
      <c r="C55" t="s">
        <v>76</v>
      </c>
      <c r="D55" s="37"/>
      <c r="E55" s="73"/>
      <c r="F55" s="73"/>
      <c r="G55" s="73"/>
      <c r="H55" s="73"/>
      <c r="I55" s="73"/>
      <c r="J55" s="73"/>
      <c r="K55" s="73"/>
      <c r="L55" s="73"/>
      <c r="M55" s="73"/>
      <c r="N55" s="73"/>
      <c r="O55" s="64"/>
      <c r="P55" s="64"/>
      <c r="Q55" s="64"/>
      <c r="R55" s="64"/>
      <c r="S55" s="64"/>
      <c r="T55" s="64"/>
      <c r="U55" s="64"/>
      <c r="V55" s="64"/>
      <c r="W55" s="64"/>
      <c r="X55" s="64"/>
      <c r="Y55" s="5">
        <f t="array" ref="Y55">SUMPRODUCT(CLIN2_Labour102[[#This Row],[Man-Days
2021]:[Man-Days
2030]],CLIN2_Labour102[[#This Row],[Lab-rate
2021]:[Lab-rate
2030]])</f>
        <v>0</v>
      </c>
      <c r="Z55" s="9"/>
      <c r="AA55" s="70">
        <f>(CLIN2_Labour102[[#This Row],[Extended cost]]+CLIN2_Labour102[[#This Row],[Expat Allowance (ONLY if applicable)]])*$AF$2</f>
        <v>0</v>
      </c>
      <c r="AB55" s="70">
        <f>CLIN2_Labour102[[#This Row],[Extended cost]]+CLIN2_Labour102[[#This Row],[Expat Allowance (ONLY if applicable)]]+CLIN2_Labour102[[#This Row],[Profit ]]</f>
        <v>0</v>
      </c>
    </row>
    <row r="56" spans="2:29" ht="15" customHeight="1" x14ac:dyDescent="0.25">
      <c r="B56" t="s">
        <v>473</v>
      </c>
      <c r="C56" t="s">
        <v>76</v>
      </c>
      <c r="D56" s="37"/>
      <c r="E56" s="73"/>
      <c r="F56" s="73"/>
      <c r="G56" s="73"/>
      <c r="H56" s="73"/>
      <c r="I56" s="73"/>
      <c r="J56" s="73"/>
      <c r="K56" s="73"/>
      <c r="L56" s="73"/>
      <c r="M56" s="73"/>
      <c r="N56" s="73"/>
      <c r="O56" s="64"/>
      <c r="P56" s="64"/>
      <c r="Q56" s="64"/>
      <c r="R56" s="64"/>
      <c r="S56" s="64"/>
      <c r="T56" s="64"/>
      <c r="U56" s="64"/>
      <c r="V56" s="64"/>
      <c r="W56" s="64"/>
      <c r="X56" s="64"/>
      <c r="Y56" s="5">
        <f t="array" ref="Y56">SUMPRODUCT(CLIN2_Labour102[[#This Row],[Man-Days
2021]:[Man-Days
2030]],CLIN2_Labour102[[#This Row],[Lab-rate
2021]:[Lab-rate
2030]])</f>
        <v>0</v>
      </c>
      <c r="Z56" s="9"/>
      <c r="AA56" s="70">
        <f>(CLIN2_Labour102[[#This Row],[Extended cost]]+CLIN2_Labour102[[#This Row],[Expat Allowance (ONLY if applicable)]])*$AF$2</f>
        <v>0</v>
      </c>
      <c r="AB56" s="70">
        <f>CLIN2_Labour102[[#This Row],[Extended cost]]+CLIN2_Labour102[[#This Row],[Expat Allowance (ONLY if applicable)]]+CLIN2_Labour102[[#This Row],[Profit ]]</f>
        <v>0</v>
      </c>
    </row>
    <row r="57" spans="2:29" ht="15" customHeight="1" x14ac:dyDescent="0.25">
      <c r="B57" t="s">
        <v>474</v>
      </c>
      <c r="C57" t="s">
        <v>76</v>
      </c>
      <c r="D57" s="37"/>
      <c r="E57" s="73"/>
      <c r="F57" s="73"/>
      <c r="G57" s="73"/>
      <c r="H57" s="73"/>
      <c r="I57" s="73"/>
      <c r="J57" s="73"/>
      <c r="K57" s="73"/>
      <c r="L57" s="73"/>
      <c r="M57" s="73"/>
      <c r="N57" s="73"/>
      <c r="O57" s="64"/>
      <c r="P57" s="64"/>
      <c r="Q57" s="64"/>
      <c r="R57" s="64"/>
      <c r="S57" s="64"/>
      <c r="T57" s="64"/>
      <c r="U57" s="64"/>
      <c r="V57" s="64"/>
      <c r="W57" s="64"/>
      <c r="X57" s="64"/>
      <c r="Y57" s="5">
        <f t="array" ref="Y57">SUMPRODUCT(CLIN2_Labour102[[#This Row],[Man-Days
2021]:[Man-Days
2030]],CLIN2_Labour102[[#This Row],[Lab-rate
2021]:[Lab-rate
2030]])</f>
        <v>0</v>
      </c>
      <c r="Z57" s="9"/>
      <c r="AA57" s="70">
        <f>(CLIN2_Labour102[[#This Row],[Extended cost]]+CLIN2_Labour102[[#This Row],[Expat Allowance (ONLY if applicable)]])*$AF$2</f>
        <v>0</v>
      </c>
      <c r="AB57" s="70">
        <f>CLIN2_Labour102[[#This Row],[Extended cost]]+CLIN2_Labour102[[#This Row],[Expat Allowance (ONLY if applicable)]]+CLIN2_Labour102[[#This Row],[Profit ]]</f>
        <v>0</v>
      </c>
    </row>
    <row r="58" spans="2:29" ht="15" customHeight="1" x14ac:dyDescent="0.25">
      <c r="B58" t="s">
        <v>475</v>
      </c>
      <c r="C58" t="s">
        <v>76</v>
      </c>
      <c r="D58" s="37"/>
      <c r="E58" s="73"/>
      <c r="F58" s="73"/>
      <c r="G58" s="73"/>
      <c r="H58" s="73"/>
      <c r="I58" s="73"/>
      <c r="J58" s="73"/>
      <c r="K58" s="73"/>
      <c r="L58" s="73"/>
      <c r="M58" s="73"/>
      <c r="N58" s="73"/>
      <c r="O58" s="64"/>
      <c r="P58" s="64"/>
      <c r="Q58" s="64"/>
      <c r="R58" s="64"/>
      <c r="S58" s="64"/>
      <c r="T58" s="64"/>
      <c r="U58" s="64"/>
      <c r="V58" s="64"/>
      <c r="W58" s="64"/>
      <c r="X58" s="64"/>
      <c r="Y58" s="5">
        <f t="array" ref="Y58">SUMPRODUCT(CLIN2_Labour102[[#This Row],[Man-Days
2021]:[Man-Days
2030]],CLIN2_Labour102[[#This Row],[Lab-rate
2021]:[Lab-rate
2030]])</f>
        <v>0</v>
      </c>
      <c r="Z58" s="9"/>
      <c r="AA58" s="70">
        <f>(CLIN2_Labour102[[#This Row],[Extended cost]]+CLIN2_Labour102[[#This Row],[Expat Allowance (ONLY if applicable)]])*$AF$2</f>
        <v>0</v>
      </c>
      <c r="AB58" s="70">
        <f>CLIN2_Labour102[[#This Row],[Extended cost]]+CLIN2_Labour102[[#This Row],[Expat Allowance (ONLY if applicable)]]+CLIN2_Labour102[[#This Row],[Profit ]]</f>
        <v>0</v>
      </c>
    </row>
    <row r="59" spans="2:29" ht="15" customHeight="1" x14ac:dyDescent="0.25">
      <c r="B59" t="s">
        <v>476</v>
      </c>
      <c r="C59" t="s">
        <v>76</v>
      </c>
      <c r="D59" s="37"/>
      <c r="E59" s="73"/>
      <c r="F59" s="73"/>
      <c r="G59" s="73"/>
      <c r="H59" s="73"/>
      <c r="I59" s="73"/>
      <c r="J59" s="73"/>
      <c r="K59" s="73"/>
      <c r="L59" s="73"/>
      <c r="M59" s="73"/>
      <c r="N59" s="73"/>
      <c r="O59" s="64"/>
      <c r="P59" s="64"/>
      <c r="Q59" s="64"/>
      <c r="R59" s="64"/>
      <c r="S59" s="64"/>
      <c r="T59" s="64"/>
      <c r="U59" s="64"/>
      <c r="V59" s="64"/>
      <c r="W59" s="64"/>
      <c r="X59" s="64"/>
      <c r="Y59" s="5">
        <f t="array" ref="Y59">SUMPRODUCT(CLIN2_Labour102[[#This Row],[Man-Days
2021]:[Man-Days
2030]],CLIN2_Labour102[[#This Row],[Lab-rate
2021]:[Lab-rate
2030]])</f>
        <v>0</v>
      </c>
      <c r="Z59" s="9"/>
      <c r="AA59" s="70">
        <f>(CLIN2_Labour102[[#This Row],[Extended cost]]+CLIN2_Labour102[[#This Row],[Expat Allowance (ONLY if applicable)]])*$AF$2</f>
        <v>0</v>
      </c>
      <c r="AB59" s="70">
        <f>CLIN2_Labour102[[#This Row],[Extended cost]]+CLIN2_Labour102[[#This Row],[Expat Allowance (ONLY if applicable)]]+CLIN2_Labour102[[#This Row],[Profit ]]</f>
        <v>0</v>
      </c>
    </row>
    <row r="60" spans="2:29" x14ac:dyDescent="0.25">
      <c r="B60" t="s">
        <v>477</v>
      </c>
      <c r="C60" t="s">
        <v>76</v>
      </c>
      <c r="D60" s="37"/>
      <c r="E60" s="73"/>
      <c r="F60" s="73"/>
      <c r="G60" s="73"/>
      <c r="H60" s="73"/>
      <c r="I60" s="73"/>
      <c r="J60" s="73"/>
      <c r="K60" s="73"/>
      <c r="L60" s="73"/>
      <c r="M60" s="73"/>
      <c r="N60" s="73"/>
      <c r="O60" s="64"/>
      <c r="P60" s="64"/>
      <c r="Q60" s="64"/>
      <c r="R60" s="64"/>
      <c r="S60" s="64"/>
      <c r="T60" s="64"/>
      <c r="U60" s="64"/>
      <c r="V60" s="64"/>
      <c r="W60" s="64"/>
      <c r="X60" s="64"/>
      <c r="Y60" s="5">
        <f t="array" ref="Y60">SUMPRODUCT(CLIN2_Labour102[[#This Row],[Man-Days
2021]:[Man-Days
2030]],CLIN2_Labour102[[#This Row],[Lab-rate
2021]:[Lab-rate
2030]])</f>
        <v>0</v>
      </c>
      <c r="Z60" s="9"/>
      <c r="AA60" s="70">
        <f>(CLIN2_Labour102[[#This Row],[Extended cost]]+CLIN2_Labour102[[#This Row],[Expat Allowance (ONLY if applicable)]])*$AF$2</f>
        <v>0</v>
      </c>
      <c r="AB60" s="70">
        <f>CLIN2_Labour102[[#This Row],[Extended cost]]+CLIN2_Labour102[[#This Row],[Expat Allowance (ONLY if applicable)]]+CLIN2_Labour102[[#This Row],[Profit ]]</f>
        <v>0</v>
      </c>
    </row>
    <row r="61" spans="2:29" x14ac:dyDescent="0.25">
      <c r="B61" t="s">
        <v>478</v>
      </c>
      <c r="C61" t="s">
        <v>76</v>
      </c>
      <c r="D61" s="37"/>
      <c r="E61" s="73"/>
      <c r="F61" s="73"/>
      <c r="G61" s="73"/>
      <c r="H61" s="73"/>
      <c r="I61" s="73"/>
      <c r="J61" s="73"/>
      <c r="K61" s="73"/>
      <c r="L61" s="73"/>
      <c r="M61" s="73"/>
      <c r="N61" s="73"/>
      <c r="O61" s="64"/>
      <c r="P61" s="64"/>
      <c r="Q61" s="64"/>
      <c r="R61" s="64"/>
      <c r="S61" s="64"/>
      <c r="T61" s="64"/>
      <c r="U61" s="64"/>
      <c r="V61" s="64"/>
      <c r="W61" s="64"/>
      <c r="X61" s="64"/>
      <c r="Y61" s="5">
        <f t="array" ref="Y61">SUMPRODUCT(CLIN2_Labour102[[#This Row],[Man-Days
2021]:[Man-Days
2030]],CLIN2_Labour102[[#This Row],[Lab-rate
2021]:[Lab-rate
2030]])</f>
        <v>0</v>
      </c>
      <c r="Z61" s="9"/>
      <c r="AA61" s="70">
        <f>(CLIN2_Labour102[[#This Row],[Extended cost]]+CLIN2_Labour102[[#This Row],[Expat Allowance (ONLY if applicable)]])*$AF$2</f>
        <v>0</v>
      </c>
      <c r="AB61" s="70">
        <f>CLIN2_Labour102[[#This Row],[Extended cost]]+CLIN2_Labour102[[#This Row],[Expat Allowance (ONLY if applicable)]]+CLIN2_Labour102[[#This Row],[Profit ]]</f>
        <v>0</v>
      </c>
    </row>
    <row r="62" spans="2:29" x14ac:dyDescent="0.25">
      <c r="B62" t="s">
        <v>479</v>
      </c>
      <c r="C62" t="s">
        <v>76</v>
      </c>
      <c r="D62" s="37"/>
      <c r="E62" s="73"/>
      <c r="F62" s="73"/>
      <c r="G62" s="73"/>
      <c r="H62" s="73"/>
      <c r="I62" s="73"/>
      <c r="J62" s="73"/>
      <c r="K62" s="73"/>
      <c r="L62" s="73"/>
      <c r="M62" s="73"/>
      <c r="N62" s="73"/>
      <c r="O62" s="64"/>
      <c r="P62" s="64"/>
      <c r="Q62" s="64"/>
      <c r="R62" s="64"/>
      <c r="S62" s="64"/>
      <c r="T62" s="64"/>
      <c r="U62" s="64"/>
      <c r="V62" s="64"/>
      <c r="W62" s="64"/>
      <c r="X62" s="64"/>
      <c r="Y62" s="5">
        <f t="array" ref="Y62">SUMPRODUCT(CLIN2_Labour102[[#This Row],[Man-Days
2021]:[Man-Days
2030]],CLIN2_Labour102[[#This Row],[Lab-rate
2021]:[Lab-rate
2030]])</f>
        <v>0</v>
      </c>
      <c r="Z62" s="9"/>
      <c r="AA62" s="70">
        <f>(CLIN2_Labour102[[#This Row],[Extended cost]]+CLIN2_Labour102[[#This Row],[Expat Allowance (ONLY if applicable)]])*$AF$2</f>
        <v>0</v>
      </c>
      <c r="AB62" s="70">
        <f>CLIN2_Labour102[[#This Row],[Extended cost]]+CLIN2_Labour102[[#This Row],[Expat Allowance (ONLY if applicable)]]+CLIN2_Labour102[[#This Row],[Profit ]]</f>
        <v>0</v>
      </c>
    </row>
    <row r="63" spans="2:29" x14ac:dyDescent="0.25">
      <c r="B63" t="s">
        <v>480</v>
      </c>
      <c r="C63" t="s">
        <v>76</v>
      </c>
      <c r="D63" s="37"/>
      <c r="E63" s="73"/>
      <c r="F63" s="73"/>
      <c r="G63" s="73"/>
      <c r="H63" s="73"/>
      <c r="I63" s="73"/>
      <c r="J63" s="73"/>
      <c r="K63" s="73"/>
      <c r="L63" s="73"/>
      <c r="M63" s="73"/>
      <c r="N63" s="73"/>
      <c r="O63" s="64"/>
      <c r="P63" s="64"/>
      <c r="Q63" s="64"/>
      <c r="R63" s="64"/>
      <c r="S63" s="64"/>
      <c r="T63" s="64"/>
      <c r="U63" s="64"/>
      <c r="V63" s="64"/>
      <c r="W63" s="64"/>
      <c r="X63" s="64"/>
      <c r="Y63" s="5">
        <f t="array" ref="Y63">SUMPRODUCT(CLIN2_Labour102[[#This Row],[Man-Days
2021]:[Man-Days
2030]],CLIN2_Labour102[[#This Row],[Lab-rate
2021]:[Lab-rate
2030]])</f>
        <v>0</v>
      </c>
      <c r="Z63" s="9"/>
      <c r="AA63" s="70">
        <f>(CLIN2_Labour102[[#This Row],[Extended cost]]+CLIN2_Labour102[[#This Row],[Expat Allowance (ONLY if applicable)]])*$AF$2</f>
        <v>0</v>
      </c>
      <c r="AB63" s="70">
        <f>CLIN2_Labour102[[#This Row],[Extended cost]]+CLIN2_Labour102[[#This Row],[Expat Allowance (ONLY if applicable)]]+CLIN2_Labour102[[#This Row],[Profit ]]</f>
        <v>0</v>
      </c>
    </row>
    <row r="64" spans="2:29" x14ac:dyDescent="0.25">
      <c r="B64" t="s">
        <v>57</v>
      </c>
      <c r="D64" s="226"/>
      <c r="O64" s="226"/>
      <c r="P64" s="226"/>
      <c r="Q64" s="226"/>
      <c r="R64" s="226"/>
      <c r="S64" s="226"/>
      <c r="T64" s="226"/>
      <c r="U64" s="226"/>
      <c r="V64" s="226"/>
      <c r="W64" s="226"/>
      <c r="X64" s="226"/>
      <c r="Y64" s="226"/>
      <c r="AA64" s="226"/>
      <c r="AB64" s="186">
        <f>SUBTOTAL(109,CLIN2_Labour102[Fully burdened cost])</f>
        <v>0</v>
      </c>
      <c r="AC64" s="226"/>
    </row>
    <row r="65" spans="2:2" x14ac:dyDescent="0.25">
      <c r="B65" s="214" t="s">
        <v>392</v>
      </c>
    </row>
  </sheetData>
  <mergeCells count="1">
    <mergeCell ref="AE1:AF1"/>
  </mergeCells>
  <dataValidations count="2">
    <dataValidation type="list" allowBlank="1" showInputMessage="1" showErrorMessage="1" sqref="B3:B63">
      <formula1>Clin_List</formula1>
    </dataValidation>
    <dataValidation type="list" allowBlank="1" showInputMessage="1" showErrorMessage="1" sqref="D3:D63">
      <formula1>rngCurrencies</formula1>
    </dataValidation>
  </dataValidations>
  <pageMargins left="0.70866141732283472" right="0.70866141732283472" top="0.74803149606299213" bottom="0.74803149606299213" header="0.31496062992125984" footer="0.31496062992125984"/>
  <pageSetup paperSize="9" scale="4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AF65"/>
  <sheetViews>
    <sheetView zoomScale="85" zoomScaleNormal="85" workbookViewId="0">
      <pane xSplit="1" ySplit="2" topLeftCell="B3" activePane="bottomRight" state="frozen"/>
      <selection activeCell="D21" sqref="C21:D21"/>
      <selection pane="topRight" activeCell="D21" sqref="C21:D21"/>
      <selection pane="bottomLeft" activeCell="D21" sqref="C21:D21"/>
      <selection pane="bottomRight" activeCell="E4" sqref="E4"/>
    </sheetView>
  </sheetViews>
  <sheetFormatPr defaultRowHeight="15" x14ac:dyDescent="0.25"/>
  <cols>
    <col min="1" max="1" width="1.7109375" customWidth="1"/>
    <col min="2" max="2" width="20.7109375" customWidth="1"/>
    <col min="3" max="3" width="34.28515625" customWidth="1"/>
    <col min="4" max="4" width="41.28515625" customWidth="1"/>
    <col min="5" max="5" width="18" customWidth="1"/>
    <col min="16" max="26" width="10.42578125" customWidth="1"/>
    <col min="27" max="27" width="17.5703125" customWidth="1"/>
    <col min="28" max="28" width="15.140625" style="7" customWidth="1"/>
    <col min="29" max="29" width="26" customWidth="1"/>
    <col min="30" max="30" width="3.7109375" customWidth="1"/>
  </cols>
  <sheetData>
    <row r="1" spans="2:32" ht="113.25" x14ac:dyDescent="0.25">
      <c r="B1" s="211" t="s">
        <v>492</v>
      </c>
      <c r="C1" s="211" t="s">
        <v>367</v>
      </c>
      <c r="D1" s="211" t="s">
        <v>368</v>
      </c>
      <c r="E1" s="211" t="s">
        <v>364</v>
      </c>
      <c r="F1" s="211" t="s">
        <v>247</v>
      </c>
      <c r="G1" s="211" t="s">
        <v>248</v>
      </c>
      <c r="H1" s="211" t="s">
        <v>249</v>
      </c>
      <c r="I1" s="211" t="s">
        <v>250</v>
      </c>
      <c r="J1" s="211" t="s">
        <v>251</v>
      </c>
      <c r="K1" s="211" t="s">
        <v>252</v>
      </c>
      <c r="L1" s="211" t="s">
        <v>253</v>
      </c>
      <c r="M1" s="211" t="s">
        <v>254</v>
      </c>
      <c r="N1" s="211" t="s">
        <v>255</v>
      </c>
      <c r="O1" s="211" t="s">
        <v>256</v>
      </c>
      <c r="P1" s="211" t="s">
        <v>265</v>
      </c>
      <c r="Q1" s="211" t="s">
        <v>266</v>
      </c>
      <c r="R1" s="211" t="s">
        <v>267</v>
      </c>
      <c r="S1" s="211" t="s">
        <v>268</v>
      </c>
      <c r="T1" s="211" t="s">
        <v>269</v>
      </c>
      <c r="U1" s="211" t="s">
        <v>270</v>
      </c>
      <c r="V1" s="211" t="s">
        <v>271</v>
      </c>
      <c r="W1" s="211" t="s">
        <v>272</v>
      </c>
      <c r="X1" s="211" t="s">
        <v>273</v>
      </c>
      <c r="Y1" s="211" t="s">
        <v>274</v>
      </c>
      <c r="Z1" s="211" t="s">
        <v>369</v>
      </c>
      <c r="AA1" s="211" t="s">
        <v>366</v>
      </c>
      <c r="AB1" s="211" t="s">
        <v>361</v>
      </c>
      <c r="AC1" s="212" t="s">
        <v>362</v>
      </c>
      <c r="AD1" s="213"/>
      <c r="AE1" s="249" t="s">
        <v>120</v>
      </c>
      <c r="AF1" s="249"/>
    </row>
    <row r="2" spans="2:32" ht="30" x14ac:dyDescent="0.25">
      <c r="B2" s="1" t="s">
        <v>12</v>
      </c>
      <c r="C2" s="1" t="s">
        <v>88</v>
      </c>
      <c r="D2" s="38" t="s">
        <v>3</v>
      </c>
      <c r="E2" s="11" t="s">
        <v>86</v>
      </c>
      <c r="F2" s="13" t="s">
        <v>257</v>
      </c>
      <c r="G2" s="13" t="s">
        <v>258</v>
      </c>
      <c r="H2" s="13" t="s">
        <v>259</v>
      </c>
      <c r="I2" s="13" t="s">
        <v>260</v>
      </c>
      <c r="J2" s="13" t="s">
        <v>261</v>
      </c>
      <c r="K2" s="13" t="s">
        <v>262</v>
      </c>
      <c r="L2" s="13" t="s">
        <v>263</v>
      </c>
      <c r="M2" s="13" t="s">
        <v>264</v>
      </c>
      <c r="N2" s="13" t="s">
        <v>305</v>
      </c>
      <c r="O2" s="13" t="s">
        <v>389</v>
      </c>
      <c r="P2" s="13" t="s">
        <v>344</v>
      </c>
      <c r="Q2" s="13" t="s">
        <v>345</v>
      </c>
      <c r="R2" s="13" t="s">
        <v>346</v>
      </c>
      <c r="S2" s="13" t="s">
        <v>347</v>
      </c>
      <c r="T2" s="13" t="s">
        <v>348</v>
      </c>
      <c r="U2" s="13" t="s">
        <v>349</v>
      </c>
      <c r="V2" s="13" t="s">
        <v>350</v>
      </c>
      <c r="W2" s="13" t="s">
        <v>351</v>
      </c>
      <c r="X2" s="13" t="s">
        <v>352</v>
      </c>
      <c r="Y2" s="13" t="s">
        <v>390</v>
      </c>
      <c r="Z2" s="13" t="s">
        <v>72</v>
      </c>
      <c r="AA2" s="13" t="s">
        <v>2</v>
      </c>
      <c r="AB2" s="12" t="s">
        <v>87</v>
      </c>
      <c r="AC2" s="12" t="s">
        <v>41</v>
      </c>
      <c r="AE2" s="176" t="s">
        <v>113</v>
      </c>
      <c r="AF2" s="63">
        <v>0</v>
      </c>
    </row>
    <row r="3" spans="2:32" ht="15" customHeight="1" x14ac:dyDescent="0.3">
      <c r="B3" s="45" t="s">
        <v>332</v>
      </c>
      <c r="C3" s="48" t="s">
        <v>95</v>
      </c>
      <c r="D3" s="49" t="s">
        <v>96</v>
      </c>
      <c r="E3" s="68" t="s">
        <v>23</v>
      </c>
      <c r="F3" s="60">
        <v>10</v>
      </c>
      <c r="G3" s="60" t="s">
        <v>117</v>
      </c>
      <c r="H3" s="60">
        <v>25</v>
      </c>
      <c r="I3" s="60">
        <v>5</v>
      </c>
      <c r="J3" s="60" t="s">
        <v>112</v>
      </c>
      <c r="K3" s="60" t="s">
        <v>116</v>
      </c>
      <c r="L3" s="60" t="s">
        <v>118</v>
      </c>
      <c r="M3" s="60" t="s">
        <v>117</v>
      </c>
      <c r="N3" s="60" t="s">
        <v>116</v>
      </c>
      <c r="O3" s="60" t="s">
        <v>112</v>
      </c>
      <c r="P3" s="61" t="s">
        <v>275</v>
      </c>
      <c r="Q3" s="61" t="s">
        <v>276</v>
      </c>
      <c r="R3" s="61" t="s">
        <v>277</v>
      </c>
      <c r="S3" s="61" t="s">
        <v>278</v>
      </c>
      <c r="T3" s="61" t="s">
        <v>279</v>
      </c>
      <c r="U3" s="61" t="s">
        <v>280</v>
      </c>
      <c r="V3" s="61" t="s">
        <v>281</v>
      </c>
      <c r="W3" s="61" t="s">
        <v>283</v>
      </c>
      <c r="X3" s="61" t="s">
        <v>284</v>
      </c>
      <c r="Y3" s="61" t="s">
        <v>282</v>
      </c>
      <c r="Z3" s="72" t="s">
        <v>285</v>
      </c>
      <c r="AA3" s="72" t="s">
        <v>286</v>
      </c>
      <c r="AB3" s="71" t="s">
        <v>287</v>
      </c>
      <c r="AC3" s="71" t="s">
        <v>94</v>
      </c>
      <c r="AD3" s="44"/>
      <c r="AE3" s="44" t="s">
        <v>92</v>
      </c>
    </row>
    <row r="4" spans="2:32" x14ac:dyDescent="0.25">
      <c r="B4" t="s">
        <v>171</v>
      </c>
      <c r="C4" t="s">
        <v>48</v>
      </c>
      <c r="D4" t="s">
        <v>50</v>
      </c>
      <c r="E4" s="37"/>
      <c r="F4" s="169"/>
      <c r="G4" s="169"/>
      <c r="H4" s="169"/>
      <c r="I4" s="169"/>
      <c r="J4" s="169"/>
      <c r="K4" s="169"/>
      <c r="L4" s="169"/>
      <c r="M4" s="169"/>
      <c r="N4" s="169"/>
      <c r="O4" s="169"/>
      <c r="P4" s="168"/>
      <c r="Q4" s="168"/>
      <c r="R4" s="168"/>
      <c r="S4" s="168"/>
      <c r="T4" s="168"/>
      <c r="U4" s="168"/>
      <c r="V4" s="168"/>
      <c r="W4" s="168"/>
      <c r="X4" s="168"/>
      <c r="Y4" s="168"/>
      <c r="Z4" s="70">
        <f t="array" ref="Z4">SUMPRODUCT(CLIN1_Material11[[#This Row],[Quantity
2021]:[Quantity
2030]],CLIN1_Material11[[#This Row],[Unit cost
2021]:[Unit cost
2030]])</f>
        <v>0</v>
      </c>
      <c r="AA4" s="70">
        <f>CLIN1_Material11[[#This Row],[Extended cost]]*$AF$2</f>
        <v>0</v>
      </c>
      <c r="AB4" s="70">
        <f>CLIN1_Material11[[#This Row],[Extended cost]]+CLIN1_Material11[[#This Row],[Profit]]</f>
        <v>0</v>
      </c>
      <c r="AC4" s="7"/>
    </row>
    <row r="5" spans="2:32" x14ac:dyDescent="0.25">
      <c r="B5" t="s">
        <v>172</v>
      </c>
      <c r="C5" t="s">
        <v>48</v>
      </c>
      <c r="D5" t="s">
        <v>50</v>
      </c>
      <c r="E5" s="37"/>
      <c r="F5" s="169"/>
      <c r="G5" s="169"/>
      <c r="H5" s="169"/>
      <c r="I5" s="169"/>
      <c r="J5" s="169"/>
      <c r="K5" s="169"/>
      <c r="L5" s="169"/>
      <c r="M5" s="169"/>
      <c r="N5" s="169"/>
      <c r="O5" s="169"/>
      <c r="P5" s="168"/>
      <c r="Q5" s="168"/>
      <c r="R5" s="168"/>
      <c r="S5" s="168"/>
      <c r="T5" s="168"/>
      <c r="U5" s="168"/>
      <c r="V5" s="168"/>
      <c r="W5" s="168"/>
      <c r="X5" s="168"/>
      <c r="Y5" s="168"/>
      <c r="Z5" s="70">
        <f t="array" ref="Z5">SUMPRODUCT(CLIN1_Material11[[#This Row],[Quantity
2021]:[Quantity
2030]],CLIN1_Material11[[#This Row],[Unit cost
2021]:[Unit cost
2030]])</f>
        <v>0</v>
      </c>
      <c r="AA5" s="70">
        <f>CLIN1_Material11[[#This Row],[Extended cost]]*$AF$2</f>
        <v>0</v>
      </c>
      <c r="AB5" s="70">
        <f>CLIN1_Material11[[#This Row],[Extended cost]]+CLIN1_Material11[[#This Row],[Profit]]</f>
        <v>0</v>
      </c>
      <c r="AC5" s="7"/>
    </row>
    <row r="6" spans="2:32" x14ac:dyDescent="0.25">
      <c r="B6" t="s">
        <v>173</v>
      </c>
      <c r="C6" t="s">
        <v>48</v>
      </c>
      <c r="D6" t="s">
        <v>50</v>
      </c>
      <c r="E6" s="37"/>
      <c r="F6" s="169"/>
      <c r="G6" s="169"/>
      <c r="H6" s="169"/>
      <c r="I6" s="169"/>
      <c r="J6" s="169"/>
      <c r="K6" s="169"/>
      <c r="L6" s="169"/>
      <c r="M6" s="169"/>
      <c r="N6" s="169"/>
      <c r="O6" s="169"/>
      <c r="P6" s="168"/>
      <c r="Q6" s="168"/>
      <c r="R6" s="168"/>
      <c r="S6" s="168"/>
      <c r="T6" s="168"/>
      <c r="U6" s="168"/>
      <c r="V6" s="168"/>
      <c r="W6" s="168"/>
      <c r="X6" s="168"/>
      <c r="Y6" s="168"/>
      <c r="Z6" s="70">
        <f t="array" ref="Z6">SUMPRODUCT(CLIN1_Material11[[#This Row],[Quantity
2021]:[Quantity
2030]],CLIN1_Material11[[#This Row],[Unit cost
2021]:[Unit cost
2030]])</f>
        <v>0</v>
      </c>
      <c r="AA6" s="70">
        <f>CLIN1_Material11[[#This Row],[Extended cost]]*$AF$2</f>
        <v>0</v>
      </c>
      <c r="AB6" s="70">
        <f>CLIN1_Material11[[#This Row],[Extended cost]]+CLIN1_Material11[[#This Row],[Profit]]</f>
        <v>0</v>
      </c>
      <c r="AC6" s="7"/>
    </row>
    <row r="7" spans="2:32" x14ac:dyDescent="0.25">
      <c r="B7" t="s">
        <v>311</v>
      </c>
      <c r="C7" t="s">
        <v>48</v>
      </c>
      <c r="D7" t="s">
        <v>50</v>
      </c>
      <c r="E7" s="37"/>
      <c r="F7" s="169"/>
      <c r="G7" s="169"/>
      <c r="H7" s="169"/>
      <c r="I7" s="169"/>
      <c r="J7" s="169"/>
      <c r="K7" s="169"/>
      <c r="L7" s="169"/>
      <c r="M7" s="169"/>
      <c r="N7" s="169"/>
      <c r="O7" s="169"/>
      <c r="P7" s="168"/>
      <c r="Q7" s="168"/>
      <c r="R7" s="168"/>
      <c r="S7" s="168"/>
      <c r="T7" s="168"/>
      <c r="U7" s="168"/>
      <c r="V7" s="168"/>
      <c r="W7" s="168"/>
      <c r="X7" s="168"/>
      <c r="Y7" s="168"/>
      <c r="Z7" s="70">
        <f t="array" ref="Z7">SUMPRODUCT(CLIN1_Material11[[#This Row],[Quantity
2021]:[Quantity
2030]],CLIN1_Material11[[#This Row],[Unit cost
2021]:[Unit cost
2030]])</f>
        <v>0</v>
      </c>
      <c r="AA7" s="70">
        <f>CLIN1_Material11[[#This Row],[Extended cost]]*$AF$2</f>
        <v>0</v>
      </c>
      <c r="AB7" s="70">
        <f>CLIN1_Material11[[#This Row],[Extended cost]]+CLIN1_Material11[[#This Row],[Profit]]</f>
        <v>0</v>
      </c>
      <c r="AC7" s="7"/>
    </row>
    <row r="8" spans="2:32" x14ac:dyDescent="0.25">
      <c r="B8" t="s">
        <v>312</v>
      </c>
      <c r="C8" t="s">
        <v>48</v>
      </c>
      <c r="D8" t="s">
        <v>50</v>
      </c>
      <c r="E8" s="37"/>
      <c r="F8" s="169"/>
      <c r="G8" s="169"/>
      <c r="H8" s="169"/>
      <c r="I8" s="169"/>
      <c r="J8" s="169"/>
      <c r="K8" s="169"/>
      <c r="L8" s="169"/>
      <c r="M8" s="169"/>
      <c r="N8" s="169"/>
      <c r="O8" s="169"/>
      <c r="P8" s="168"/>
      <c r="Q8" s="168"/>
      <c r="R8" s="168"/>
      <c r="S8" s="168"/>
      <c r="T8" s="168"/>
      <c r="U8" s="168"/>
      <c r="V8" s="168"/>
      <c r="W8" s="168"/>
      <c r="X8" s="168"/>
      <c r="Y8" s="168"/>
      <c r="Z8" s="70">
        <f t="array" ref="Z8">SUMPRODUCT(CLIN1_Material11[[#This Row],[Quantity
2021]:[Quantity
2030]],CLIN1_Material11[[#This Row],[Unit cost
2021]:[Unit cost
2030]])</f>
        <v>0</v>
      </c>
      <c r="AA8" s="70">
        <f>CLIN1_Material11[[#This Row],[Extended cost]]*$AF$2</f>
        <v>0</v>
      </c>
      <c r="AB8" s="70">
        <f>CLIN1_Material11[[#This Row],[Extended cost]]+CLIN1_Material11[[#This Row],[Profit]]</f>
        <v>0</v>
      </c>
      <c r="AC8" s="7"/>
    </row>
    <row r="9" spans="2:32" x14ac:dyDescent="0.25">
      <c r="B9" t="s">
        <v>313</v>
      </c>
      <c r="C9" t="s">
        <v>48</v>
      </c>
      <c r="D9" t="s">
        <v>50</v>
      </c>
      <c r="E9" s="37"/>
      <c r="F9" s="169"/>
      <c r="G9" s="169"/>
      <c r="H9" s="169"/>
      <c r="I9" s="169"/>
      <c r="J9" s="169"/>
      <c r="K9" s="169"/>
      <c r="L9" s="169"/>
      <c r="M9" s="169"/>
      <c r="N9" s="169"/>
      <c r="O9" s="169"/>
      <c r="P9" s="168"/>
      <c r="Q9" s="168"/>
      <c r="R9" s="168"/>
      <c r="S9" s="168"/>
      <c r="T9" s="168"/>
      <c r="U9" s="168"/>
      <c r="V9" s="168"/>
      <c r="W9" s="168"/>
      <c r="X9" s="168"/>
      <c r="Y9" s="168"/>
      <c r="Z9" s="70">
        <f t="array" ref="Z9">SUMPRODUCT(CLIN1_Material11[[#This Row],[Quantity
2021]:[Quantity
2030]],CLIN1_Material11[[#This Row],[Unit cost
2021]:[Unit cost
2030]])</f>
        <v>0</v>
      </c>
      <c r="AA9" s="70">
        <f>CLIN1_Material11[[#This Row],[Extended cost]]*$AF$2</f>
        <v>0</v>
      </c>
      <c r="AB9" s="70">
        <f>CLIN1_Material11[[#This Row],[Extended cost]]+CLIN1_Material11[[#This Row],[Profit]]</f>
        <v>0</v>
      </c>
      <c r="AC9" s="7"/>
    </row>
    <row r="10" spans="2:32" x14ac:dyDescent="0.25">
      <c r="B10" t="s">
        <v>454</v>
      </c>
      <c r="C10" t="s">
        <v>48</v>
      </c>
      <c r="D10" t="s">
        <v>50</v>
      </c>
      <c r="E10" s="37"/>
      <c r="F10" s="169"/>
      <c r="G10" s="169"/>
      <c r="H10" s="169"/>
      <c r="I10" s="169"/>
      <c r="J10" s="169"/>
      <c r="K10" s="169"/>
      <c r="L10" s="169"/>
      <c r="M10" s="169"/>
      <c r="N10" s="169"/>
      <c r="O10" s="169"/>
      <c r="P10" s="168"/>
      <c r="Q10" s="168"/>
      <c r="R10" s="168"/>
      <c r="S10" s="168"/>
      <c r="T10" s="168"/>
      <c r="U10" s="168"/>
      <c r="V10" s="168"/>
      <c r="W10" s="168"/>
      <c r="X10" s="168"/>
      <c r="Y10" s="168"/>
      <c r="Z10" s="70">
        <f t="array" ref="Z10">SUMPRODUCT(CLIN1_Material11[[#This Row],[Quantity
2021]:[Quantity
2030]],CLIN1_Material11[[#This Row],[Unit cost
2021]:[Unit cost
2030]])</f>
        <v>0</v>
      </c>
      <c r="AA10" s="70">
        <f>CLIN1_Material11[[#This Row],[Extended cost]]*$AF$2</f>
        <v>0</v>
      </c>
      <c r="AB10" s="70">
        <f>CLIN1_Material11[[#This Row],[Extended cost]]+CLIN1_Material11[[#This Row],[Profit]]</f>
        <v>0</v>
      </c>
      <c r="AC10" s="7"/>
    </row>
    <row r="11" spans="2:32" x14ac:dyDescent="0.25">
      <c r="B11" t="s">
        <v>455</v>
      </c>
      <c r="C11" t="s">
        <v>48</v>
      </c>
      <c r="D11" t="s">
        <v>50</v>
      </c>
      <c r="E11" s="37"/>
      <c r="F11" s="169"/>
      <c r="G11" s="169"/>
      <c r="H11" s="169"/>
      <c r="I11" s="169"/>
      <c r="J11" s="169"/>
      <c r="K11" s="169"/>
      <c r="L11" s="169"/>
      <c r="M11" s="169"/>
      <c r="N11" s="169"/>
      <c r="O11" s="169"/>
      <c r="P11" s="168"/>
      <c r="Q11" s="168"/>
      <c r="R11" s="168"/>
      <c r="S11" s="168"/>
      <c r="T11" s="168"/>
      <c r="U11" s="168"/>
      <c r="V11" s="168"/>
      <c r="W11" s="168"/>
      <c r="X11" s="168"/>
      <c r="Y11" s="168"/>
      <c r="Z11" s="70">
        <f t="array" ref="Z11">SUMPRODUCT(CLIN1_Material11[[#This Row],[Quantity
2021]:[Quantity
2030]],CLIN1_Material11[[#This Row],[Unit cost
2021]:[Unit cost
2030]])</f>
        <v>0</v>
      </c>
      <c r="AA11" s="70">
        <f>CLIN1_Material11[[#This Row],[Extended cost]]*$AF$2</f>
        <v>0</v>
      </c>
      <c r="AB11" s="70">
        <f>CLIN1_Material11[[#This Row],[Extended cost]]+CLIN1_Material11[[#This Row],[Profit]]</f>
        <v>0</v>
      </c>
      <c r="AC11" s="7"/>
    </row>
    <row r="12" spans="2:32" x14ac:dyDescent="0.25">
      <c r="B12" t="s">
        <v>456</v>
      </c>
      <c r="C12" t="s">
        <v>48</v>
      </c>
      <c r="D12" t="s">
        <v>50</v>
      </c>
      <c r="E12" s="37"/>
      <c r="F12" s="169"/>
      <c r="G12" s="169"/>
      <c r="H12" s="169"/>
      <c r="I12" s="169"/>
      <c r="J12" s="169"/>
      <c r="K12" s="169"/>
      <c r="L12" s="169"/>
      <c r="M12" s="169"/>
      <c r="N12" s="169"/>
      <c r="O12" s="169"/>
      <c r="P12" s="168"/>
      <c r="Q12" s="168"/>
      <c r="R12" s="168"/>
      <c r="S12" s="168"/>
      <c r="T12" s="168"/>
      <c r="U12" s="168"/>
      <c r="V12" s="168"/>
      <c r="W12" s="168"/>
      <c r="X12" s="168"/>
      <c r="Y12" s="168"/>
      <c r="Z12" s="70">
        <f t="array" ref="Z12">SUMPRODUCT(CLIN1_Material11[[#This Row],[Quantity
2021]:[Quantity
2030]],CLIN1_Material11[[#This Row],[Unit cost
2021]:[Unit cost
2030]])</f>
        <v>0</v>
      </c>
      <c r="AA12" s="70">
        <f>CLIN1_Material11[[#This Row],[Extended cost]]*$AF$2</f>
        <v>0</v>
      </c>
      <c r="AB12" s="70">
        <f>CLIN1_Material11[[#This Row],[Extended cost]]+CLIN1_Material11[[#This Row],[Profit]]</f>
        <v>0</v>
      </c>
      <c r="AC12" s="7"/>
    </row>
    <row r="13" spans="2:32" x14ac:dyDescent="0.25">
      <c r="B13" t="s">
        <v>457</v>
      </c>
      <c r="C13" t="s">
        <v>48</v>
      </c>
      <c r="D13" t="s">
        <v>50</v>
      </c>
      <c r="E13" s="37"/>
      <c r="F13" s="169"/>
      <c r="G13" s="169"/>
      <c r="H13" s="169"/>
      <c r="I13" s="169"/>
      <c r="J13" s="169"/>
      <c r="K13" s="169"/>
      <c r="L13" s="169"/>
      <c r="M13" s="169"/>
      <c r="N13" s="169"/>
      <c r="O13" s="169"/>
      <c r="P13" s="168"/>
      <c r="Q13" s="168"/>
      <c r="R13" s="168"/>
      <c r="S13" s="168"/>
      <c r="T13" s="168"/>
      <c r="U13" s="168"/>
      <c r="V13" s="168"/>
      <c r="W13" s="168"/>
      <c r="X13" s="168"/>
      <c r="Y13" s="168"/>
      <c r="Z13" s="70">
        <f t="array" ref="Z13">SUMPRODUCT(CLIN1_Material11[[#This Row],[Quantity
2021]:[Quantity
2030]],CLIN1_Material11[[#This Row],[Unit cost
2021]:[Unit cost
2030]])</f>
        <v>0</v>
      </c>
      <c r="AA13" s="70">
        <f>CLIN1_Material11[[#This Row],[Extended cost]]*$AF$2</f>
        <v>0</v>
      </c>
      <c r="AB13" s="70">
        <f>CLIN1_Material11[[#This Row],[Extended cost]]+CLIN1_Material11[[#This Row],[Profit]]</f>
        <v>0</v>
      </c>
      <c r="AC13" s="7"/>
    </row>
    <row r="14" spans="2:32" x14ac:dyDescent="0.25">
      <c r="B14" t="s">
        <v>458</v>
      </c>
      <c r="C14" t="s">
        <v>48</v>
      </c>
      <c r="D14" t="s">
        <v>50</v>
      </c>
      <c r="E14" s="37"/>
      <c r="F14" s="169"/>
      <c r="G14" s="169"/>
      <c r="H14" s="169"/>
      <c r="I14" s="169"/>
      <c r="J14" s="169"/>
      <c r="K14" s="169"/>
      <c r="L14" s="169"/>
      <c r="M14" s="169"/>
      <c r="N14" s="169"/>
      <c r="O14" s="169"/>
      <c r="P14" s="168"/>
      <c r="Q14" s="168"/>
      <c r="R14" s="168"/>
      <c r="S14" s="168"/>
      <c r="T14" s="168"/>
      <c r="U14" s="168"/>
      <c r="V14" s="168"/>
      <c r="W14" s="168"/>
      <c r="X14" s="168"/>
      <c r="Y14" s="168"/>
      <c r="Z14" s="70">
        <f t="array" ref="Z14">SUMPRODUCT(CLIN1_Material11[[#This Row],[Quantity
2021]:[Quantity
2030]],CLIN1_Material11[[#This Row],[Unit cost
2021]:[Unit cost
2030]])</f>
        <v>0</v>
      </c>
      <c r="AA14" s="70">
        <f>CLIN1_Material11[[#This Row],[Extended cost]]*$AF$2</f>
        <v>0</v>
      </c>
      <c r="AB14" s="70">
        <f>CLIN1_Material11[[#This Row],[Extended cost]]+CLIN1_Material11[[#This Row],[Profit]]</f>
        <v>0</v>
      </c>
      <c r="AC14" s="7"/>
    </row>
    <row r="15" spans="2:32" x14ac:dyDescent="0.25">
      <c r="B15" t="s">
        <v>459</v>
      </c>
      <c r="C15" t="s">
        <v>48</v>
      </c>
      <c r="D15" t="s">
        <v>50</v>
      </c>
      <c r="E15" s="37"/>
      <c r="F15" s="169"/>
      <c r="G15" s="169"/>
      <c r="H15" s="169"/>
      <c r="I15" s="169"/>
      <c r="J15" s="169"/>
      <c r="K15" s="169"/>
      <c r="L15" s="169"/>
      <c r="M15" s="169"/>
      <c r="N15" s="169"/>
      <c r="O15" s="169"/>
      <c r="P15" s="168"/>
      <c r="Q15" s="168"/>
      <c r="R15" s="168"/>
      <c r="S15" s="168"/>
      <c r="T15" s="168"/>
      <c r="U15" s="168"/>
      <c r="V15" s="168"/>
      <c r="W15" s="168"/>
      <c r="X15" s="168"/>
      <c r="Y15" s="168"/>
      <c r="Z15" s="70">
        <f t="array" ref="Z15">SUMPRODUCT(CLIN1_Material11[[#This Row],[Quantity
2021]:[Quantity
2030]],CLIN1_Material11[[#This Row],[Unit cost
2021]:[Unit cost
2030]])</f>
        <v>0</v>
      </c>
      <c r="AA15" s="70">
        <f>CLIN1_Material11[[#This Row],[Extended cost]]*$AF$2</f>
        <v>0</v>
      </c>
      <c r="AB15" s="70">
        <f>CLIN1_Material11[[#This Row],[Extended cost]]+CLIN1_Material11[[#This Row],[Profit]]</f>
        <v>0</v>
      </c>
      <c r="AC15" s="7"/>
    </row>
    <row r="16" spans="2:32" x14ac:dyDescent="0.25">
      <c r="B16" t="s">
        <v>176</v>
      </c>
      <c r="C16" t="s">
        <v>48</v>
      </c>
      <c r="D16" t="s">
        <v>50</v>
      </c>
      <c r="E16" s="37"/>
      <c r="F16" s="169"/>
      <c r="G16" s="169"/>
      <c r="H16" s="169"/>
      <c r="I16" s="169"/>
      <c r="J16" s="169"/>
      <c r="K16" s="169"/>
      <c r="L16" s="169"/>
      <c r="M16" s="169"/>
      <c r="N16" s="169"/>
      <c r="O16" s="169"/>
      <c r="P16" s="168"/>
      <c r="Q16" s="168"/>
      <c r="R16" s="168"/>
      <c r="S16" s="168"/>
      <c r="T16" s="168"/>
      <c r="U16" s="168"/>
      <c r="V16" s="168"/>
      <c r="W16" s="168"/>
      <c r="X16" s="168"/>
      <c r="Y16" s="168"/>
      <c r="Z16" s="70">
        <f t="array" ref="Z16">SUMPRODUCT(CLIN1_Material11[[#This Row],[Quantity
2021]:[Quantity
2030]],CLIN1_Material11[[#This Row],[Unit cost
2021]:[Unit cost
2030]])</f>
        <v>0</v>
      </c>
      <c r="AA16" s="70">
        <f>CLIN1_Material11[[#This Row],[Extended cost]]*$AF$2</f>
        <v>0</v>
      </c>
      <c r="AB16" s="70">
        <f>CLIN1_Material11[[#This Row],[Extended cost]]+CLIN1_Material11[[#This Row],[Profit]]</f>
        <v>0</v>
      </c>
      <c r="AC16" s="7"/>
    </row>
    <row r="17" spans="2:29" x14ac:dyDescent="0.25">
      <c r="B17" t="s">
        <v>177</v>
      </c>
      <c r="C17" t="s">
        <v>48</v>
      </c>
      <c r="D17" t="s">
        <v>50</v>
      </c>
      <c r="E17" s="37"/>
      <c r="F17" s="169"/>
      <c r="G17" s="169"/>
      <c r="H17" s="169"/>
      <c r="I17" s="169"/>
      <c r="J17" s="169"/>
      <c r="K17" s="169"/>
      <c r="L17" s="169"/>
      <c r="M17" s="169"/>
      <c r="N17" s="169"/>
      <c r="O17" s="169"/>
      <c r="P17" s="168"/>
      <c r="Q17" s="168"/>
      <c r="R17" s="168"/>
      <c r="S17" s="168"/>
      <c r="T17" s="168"/>
      <c r="U17" s="168"/>
      <c r="V17" s="168"/>
      <c r="W17" s="168"/>
      <c r="X17" s="168"/>
      <c r="Y17" s="168"/>
      <c r="Z17" s="70">
        <f t="array" ref="Z17">SUMPRODUCT(CLIN1_Material11[[#This Row],[Quantity
2021]:[Quantity
2030]],CLIN1_Material11[[#This Row],[Unit cost
2021]:[Unit cost
2030]])</f>
        <v>0</v>
      </c>
      <c r="AA17" s="70">
        <f>CLIN1_Material11[[#This Row],[Extended cost]]*$AF$2</f>
        <v>0</v>
      </c>
      <c r="AB17" s="70">
        <f>CLIN1_Material11[[#This Row],[Extended cost]]+CLIN1_Material11[[#This Row],[Profit]]</f>
        <v>0</v>
      </c>
      <c r="AC17" s="7"/>
    </row>
    <row r="18" spans="2:29" x14ac:dyDescent="0.25">
      <c r="B18" t="s">
        <v>178</v>
      </c>
      <c r="C18" t="s">
        <v>48</v>
      </c>
      <c r="D18" t="s">
        <v>50</v>
      </c>
      <c r="E18" s="37"/>
      <c r="F18" s="169"/>
      <c r="G18" s="169"/>
      <c r="H18" s="169"/>
      <c r="I18" s="169"/>
      <c r="J18" s="169"/>
      <c r="K18" s="169"/>
      <c r="L18" s="169"/>
      <c r="M18" s="169"/>
      <c r="N18" s="169"/>
      <c r="O18" s="169"/>
      <c r="P18" s="168"/>
      <c r="Q18" s="168"/>
      <c r="R18" s="168"/>
      <c r="S18" s="168"/>
      <c r="T18" s="168"/>
      <c r="U18" s="168"/>
      <c r="V18" s="168"/>
      <c r="W18" s="168"/>
      <c r="X18" s="168"/>
      <c r="Y18" s="168"/>
      <c r="Z18" s="70">
        <f t="array" ref="Z18">SUMPRODUCT(CLIN1_Material11[[#This Row],[Quantity
2021]:[Quantity
2030]],CLIN1_Material11[[#This Row],[Unit cost
2021]:[Unit cost
2030]])</f>
        <v>0</v>
      </c>
      <c r="AA18" s="70">
        <f>CLIN1_Material11[[#This Row],[Extended cost]]*$AF$2</f>
        <v>0</v>
      </c>
      <c r="AB18" s="70">
        <f>CLIN1_Material11[[#This Row],[Extended cost]]+CLIN1_Material11[[#This Row],[Profit]]</f>
        <v>0</v>
      </c>
      <c r="AC18" s="7"/>
    </row>
    <row r="19" spans="2:29" x14ac:dyDescent="0.25">
      <c r="B19" t="s">
        <v>181</v>
      </c>
      <c r="C19" t="s">
        <v>48</v>
      </c>
      <c r="D19" t="s">
        <v>50</v>
      </c>
      <c r="E19" s="37"/>
      <c r="F19" s="169"/>
      <c r="G19" s="169"/>
      <c r="H19" s="169"/>
      <c r="I19" s="169"/>
      <c r="J19" s="169"/>
      <c r="K19" s="169"/>
      <c r="L19" s="169"/>
      <c r="M19" s="169"/>
      <c r="N19" s="169"/>
      <c r="O19" s="169"/>
      <c r="P19" s="168"/>
      <c r="Q19" s="168"/>
      <c r="R19" s="168"/>
      <c r="S19" s="168"/>
      <c r="T19" s="168"/>
      <c r="U19" s="168"/>
      <c r="V19" s="168"/>
      <c r="W19" s="168"/>
      <c r="X19" s="168"/>
      <c r="Y19" s="168"/>
      <c r="Z19" s="70">
        <f t="array" ref="Z19">SUMPRODUCT(CLIN1_Material11[[#This Row],[Quantity
2021]:[Quantity
2030]],CLIN1_Material11[[#This Row],[Unit cost
2021]:[Unit cost
2030]])</f>
        <v>0</v>
      </c>
      <c r="AA19" s="70">
        <f>CLIN1_Material11[[#This Row],[Extended cost]]*$AF$2</f>
        <v>0</v>
      </c>
      <c r="AB19" s="70">
        <f>CLIN1_Material11[[#This Row],[Extended cost]]+CLIN1_Material11[[#This Row],[Profit]]</f>
        <v>0</v>
      </c>
      <c r="AC19" s="7"/>
    </row>
    <row r="20" spans="2:29" x14ac:dyDescent="0.25">
      <c r="B20" t="s">
        <v>182</v>
      </c>
      <c r="C20" t="s">
        <v>48</v>
      </c>
      <c r="D20" t="s">
        <v>50</v>
      </c>
      <c r="E20" s="37"/>
      <c r="F20" s="169"/>
      <c r="G20" s="169"/>
      <c r="H20" s="169"/>
      <c r="I20" s="169"/>
      <c r="J20" s="169"/>
      <c r="K20" s="169"/>
      <c r="L20" s="169"/>
      <c r="M20" s="169"/>
      <c r="N20" s="169"/>
      <c r="O20" s="169"/>
      <c r="P20" s="168"/>
      <c r="Q20" s="168"/>
      <c r="R20" s="168"/>
      <c r="S20" s="168"/>
      <c r="T20" s="168"/>
      <c r="U20" s="168"/>
      <c r="V20" s="168"/>
      <c r="W20" s="168"/>
      <c r="X20" s="168"/>
      <c r="Y20" s="168"/>
      <c r="Z20" s="70">
        <f t="array" ref="Z20">SUMPRODUCT(CLIN1_Material11[[#This Row],[Quantity
2021]:[Quantity
2030]],CLIN1_Material11[[#This Row],[Unit cost
2021]:[Unit cost
2030]])</f>
        <v>0</v>
      </c>
      <c r="AA20" s="70">
        <f>CLIN1_Material11[[#This Row],[Extended cost]]*$AF$2</f>
        <v>0</v>
      </c>
      <c r="AB20" s="70">
        <f>CLIN1_Material11[[#This Row],[Extended cost]]+CLIN1_Material11[[#This Row],[Profit]]</f>
        <v>0</v>
      </c>
      <c r="AC20" s="7"/>
    </row>
    <row r="21" spans="2:29" x14ac:dyDescent="0.25">
      <c r="B21" t="s">
        <v>183</v>
      </c>
      <c r="C21" t="s">
        <v>48</v>
      </c>
      <c r="D21" t="s">
        <v>50</v>
      </c>
      <c r="E21" s="37"/>
      <c r="F21" s="169"/>
      <c r="G21" s="169"/>
      <c r="H21" s="169"/>
      <c r="I21" s="169"/>
      <c r="J21" s="169"/>
      <c r="K21" s="169"/>
      <c r="L21" s="169"/>
      <c r="M21" s="169"/>
      <c r="N21" s="169"/>
      <c r="O21" s="169"/>
      <c r="P21" s="168"/>
      <c r="Q21" s="168"/>
      <c r="R21" s="168"/>
      <c r="S21" s="168"/>
      <c r="T21" s="168"/>
      <c r="U21" s="168"/>
      <c r="V21" s="168"/>
      <c r="W21" s="168"/>
      <c r="X21" s="168"/>
      <c r="Y21" s="168"/>
      <c r="Z21" s="70">
        <f t="array" ref="Z21">SUMPRODUCT(CLIN1_Material11[[#This Row],[Quantity
2021]:[Quantity
2030]],CLIN1_Material11[[#This Row],[Unit cost
2021]:[Unit cost
2030]])</f>
        <v>0</v>
      </c>
      <c r="AA21" s="70">
        <f>CLIN1_Material11[[#This Row],[Extended cost]]*$AF$2</f>
        <v>0</v>
      </c>
      <c r="AB21" s="70">
        <f>CLIN1_Material11[[#This Row],[Extended cost]]+CLIN1_Material11[[#This Row],[Profit]]</f>
        <v>0</v>
      </c>
      <c r="AC21" s="7"/>
    </row>
    <row r="22" spans="2:29" x14ac:dyDescent="0.25">
      <c r="B22" t="s">
        <v>184</v>
      </c>
      <c r="C22" t="s">
        <v>48</v>
      </c>
      <c r="D22" t="s">
        <v>50</v>
      </c>
      <c r="E22" s="37"/>
      <c r="F22" s="169"/>
      <c r="G22" s="169"/>
      <c r="H22" s="169"/>
      <c r="I22" s="169"/>
      <c r="J22" s="169"/>
      <c r="K22" s="169"/>
      <c r="L22" s="169"/>
      <c r="M22" s="169"/>
      <c r="N22" s="169"/>
      <c r="O22" s="169"/>
      <c r="P22" s="168"/>
      <c r="Q22" s="168"/>
      <c r="R22" s="168"/>
      <c r="S22" s="168"/>
      <c r="T22" s="168"/>
      <c r="U22" s="168"/>
      <c r="V22" s="168"/>
      <c r="W22" s="168"/>
      <c r="X22" s="168"/>
      <c r="Y22" s="168"/>
      <c r="Z22" s="70">
        <f t="array" ref="Z22">SUMPRODUCT(CLIN1_Material11[[#This Row],[Quantity
2021]:[Quantity
2030]],CLIN1_Material11[[#This Row],[Unit cost
2021]:[Unit cost
2030]])</f>
        <v>0</v>
      </c>
      <c r="AA22" s="70">
        <f>CLIN1_Material11[[#This Row],[Extended cost]]*$AF$2</f>
        <v>0</v>
      </c>
      <c r="AB22" s="70">
        <f>CLIN1_Material11[[#This Row],[Extended cost]]+CLIN1_Material11[[#This Row],[Profit]]</f>
        <v>0</v>
      </c>
      <c r="AC22" s="7"/>
    </row>
    <row r="23" spans="2:29" x14ac:dyDescent="0.25">
      <c r="B23" t="s">
        <v>319</v>
      </c>
      <c r="C23" t="s">
        <v>48</v>
      </c>
      <c r="D23" t="s">
        <v>50</v>
      </c>
      <c r="E23" s="37"/>
      <c r="F23" s="169"/>
      <c r="G23" s="169"/>
      <c r="H23" s="169"/>
      <c r="I23" s="169"/>
      <c r="J23" s="169"/>
      <c r="K23" s="169"/>
      <c r="L23" s="169"/>
      <c r="M23" s="169"/>
      <c r="N23" s="169"/>
      <c r="O23" s="169"/>
      <c r="P23" s="168"/>
      <c r="Q23" s="168"/>
      <c r="R23" s="168"/>
      <c r="S23" s="168"/>
      <c r="T23" s="168"/>
      <c r="U23" s="168"/>
      <c r="V23" s="168"/>
      <c r="W23" s="168"/>
      <c r="X23" s="168"/>
      <c r="Y23" s="168"/>
      <c r="Z23" s="70">
        <f t="array" ref="Z23">SUMPRODUCT(CLIN1_Material11[[#This Row],[Quantity
2021]:[Quantity
2030]],CLIN1_Material11[[#This Row],[Unit cost
2021]:[Unit cost
2030]])</f>
        <v>0</v>
      </c>
      <c r="AA23" s="70">
        <f>CLIN1_Material11[[#This Row],[Extended cost]]*$AF$2</f>
        <v>0</v>
      </c>
      <c r="AB23" s="70">
        <f>CLIN1_Material11[[#This Row],[Extended cost]]+CLIN1_Material11[[#This Row],[Profit]]</f>
        <v>0</v>
      </c>
      <c r="AC23" s="7"/>
    </row>
    <row r="24" spans="2:29" x14ac:dyDescent="0.25">
      <c r="B24" t="s">
        <v>320</v>
      </c>
      <c r="C24" t="s">
        <v>48</v>
      </c>
      <c r="D24" t="s">
        <v>50</v>
      </c>
      <c r="E24" s="37"/>
      <c r="F24" s="169"/>
      <c r="G24" s="169"/>
      <c r="H24" s="169"/>
      <c r="I24" s="169"/>
      <c r="J24" s="169"/>
      <c r="K24" s="169"/>
      <c r="L24" s="169"/>
      <c r="M24" s="169"/>
      <c r="N24" s="169"/>
      <c r="O24" s="169"/>
      <c r="P24" s="168"/>
      <c r="Q24" s="168"/>
      <c r="R24" s="168"/>
      <c r="S24" s="168"/>
      <c r="T24" s="168"/>
      <c r="U24" s="168"/>
      <c r="V24" s="168"/>
      <c r="W24" s="168"/>
      <c r="X24" s="168"/>
      <c r="Y24" s="168"/>
      <c r="Z24" s="70">
        <f t="array" ref="Z24">SUMPRODUCT(CLIN1_Material11[[#This Row],[Quantity
2021]:[Quantity
2030]],CLIN1_Material11[[#This Row],[Unit cost
2021]:[Unit cost
2030]])</f>
        <v>0</v>
      </c>
      <c r="AA24" s="70">
        <f>CLIN1_Material11[[#This Row],[Extended cost]]*$AF$2</f>
        <v>0</v>
      </c>
      <c r="AB24" s="70">
        <f>CLIN1_Material11[[#This Row],[Extended cost]]+CLIN1_Material11[[#This Row],[Profit]]</f>
        <v>0</v>
      </c>
      <c r="AC24" s="7"/>
    </row>
    <row r="25" spans="2:29" x14ac:dyDescent="0.25">
      <c r="B25" t="s">
        <v>460</v>
      </c>
      <c r="C25" t="s">
        <v>48</v>
      </c>
      <c r="D25" t="s">
        <v>50</v>
      </c>
      <c r="E25" s="37"/>
      <c r="F25" s="169"/>
      <c r="G25" s="169"/>
      <c r="H25" s="169"/>
      <c r="I25" s="169"/>
      <c r="J25" s="169"/>
      <c r="K25" s="169"/>
      <c r="L25" s="169"/>
      <c r="M25" s="169"/>
      <c r="N25" s="169"/>
      <c r="O25" s="169"/>
      <c r="P25" s="168"/>
      <c r="Q25" s="168"/>
      <c r="R25" s="168"/>
      <c r="S25" s="168"/>
      <c r="T25" s="168"/>
      <c r="U25" s="168"/>
      <c r="V25" s="168"/>
      <c r="W25" s="168"/>
      <c r="X25" s="168"/>
      <c r="Y25" s="168"/>
      <c r="Z25" s="70">
        <f t="array" ref="Z25">SUMPRODUCT(CLIN1_Material11[[#This Row],[Quantity
2021]:[Quantity
2030]],CLIN1_Material11[[#This Row],[Unit cost
2021]:[Unit cost
2030]])</f>
        <v>0</v>
      </c>
      <c r="AA25" s="70">
        <f>CLIN1_Material11[[#This Row],[Extended cost]]*$AF$2</f>
        <v>0</v>
      </c>
      <c r="AB25" s="70">
        <f>CLIN1_Material11[[#This Row],[Extended cost]]+CLIN1_Material11[[#This Row],[Profit]]</f>
        <v>0</v>
      </c>
      <c r="AC25" s="7"/>
    </row>
    <row r="26" spans="2:29" x14ac:dyDescent="0.25">
      <c r="B26" t="s">
        <v>461</v>
      </c>
      <c r="C26" t="s">
        <v>48</v>
      </c>
      <c r="D26" t="s">
        <v>50</v>
      </c>
      <c r="E26" s="37"/>
      <c r="F26" s="169"/>
      <c r="G26" s="169"/>
      <c r="H26" s="169"/>
      <c r="I26" s="169"/>
      <c r="J26" s="169"/>
      <c r="K26" s="169"/>
      <c r="L26" s="169"/>
      <c r="M26" s="169"/>
      <c r="N26" s="169"/>
      <c r="O26" s="169"/>
      <c r="P26" s="168"/>
      <c r="Q26" s="168"/>
      <c r="R26" s="168"/>
      <c r="S26" s="168"/>
      <c r="T26" s="168"/>
      <c r="U26" s="168"/>
      <c r="V26" s="168"/>
      <c r="W26" s="168"/>
      <c r="X26" s="168"/>
      <c r="Y26" s="168"/>
      <c r="Z26" s="70">
        <f t="array" ref="Z26">SUMPRODUCT(CLIN1_Material11[[#This Row],[Quantity
2021]:[Quantity
2030]],CLIN1_Material11[[#This Row],[Unit cost
2021]:[Unit cost
2030]])</f>
        <v>0</v>
      </c>
      <c r="AA26" s="70">
        <f>CLIN1_Material11[[#This Row],[Extended cost]]*$AF$2</f>
        <v>0</v>
      </c>
      <c r="AB26" s="70">
        <f>CLIN1_Material11[[#This Row],[Extended cost]]+CLIN1_Material11[[#This Row],[Profit]]</f>
        <v>0</v>
      </c>
      <c r="AC26" s="7"/>
    </row>
    <row r="27" spans="2:29" x14ac:dyDescent="0.25">
      <c r="B27" t="s">
        <v>462</v>
      </c>
      <c r="C27" t="s">
        <v>48</v>
      </c>
      <c r="D27" t="s">
        <v>50</v>
      </c>
      <c r="E27" s="37"/>
      <c r="F27" s="169"/>
      <c r="G27" s="169"/>
      <c r="H27" s="169"/>
      <c r="I27" s="169"/>
      <c r="J27" s="169"/>
      <c r="K27" s="169"/>
      <c r="L27" s="169"/>
      <c r="M27" s="169"/>
      <c r="N27" s="169"/>
      <c r="O27" s="169"/>
      <c r="P27" s="168"/>
      <c r="Q27" s="168"/>
      <c r="R27" s="168"/>
      <c r="S27" s="168"/>
      <c r="T27" s="168"/>
      <c r="U27" s="168"/>
      <c r="V27" s="168"/>
      <c r="W27" s="168"/>
      <c r="X27" s="168"/>
      <c r="Y27" s="168"/>
      <c r="Z27" s="70">
        <f t="array" ref="Z27">SUMPRODUCT(CLIN1_Material11[[#This Row],[Quantity
2021]:[Quantity
2030]],CLIN1_Material11[[#This Row],[Unit cost
2021]:[Unit cost
2030]])</f>
        <v>0</v>
      </c>
      <c r="AA27" s="70">
        <f>CLIN1_Material11[[#This Row],[Extended cost]]*$AF$2</f>
        <v>0</v>
      </c>
      <c r="AB27" s="70">
        <f>CLIN1_Material11[[#This Row],[Extended cost]]+CLIN1_Material11[[#This Row],[Profit]]</f>
        <v>0</v>
      </c>
      <c r="AC27" s="7"/>
    </row>
    <row r="28" spans="2:29" x14ac:dyDescent="0.25">
      <c r="B28" t="s">
        <v>463</v>
      </c>
      <c r="C28" t="s">
        <v>48</v>
      </c>
      <c r="D28" t="s">
        <v>50</v>
      </c>
      <c r="E28" s="37"/>
      <c r="F28" s="169"/>
      <c r="G28" s="169"/>
      <c r="H28" s="169"/>
      <c r="I28" s="169"/>
      <c r="J28" s="169"/>
      <c r="K28" s="169"/>
      <c r="L28" s="169"/>
      <c r="M28" s="169"/>
      <c r="N28" s="169"/>
      <c r="O28" s="169"/>
      <c r="P28" s="168"/>
      <c r="Q28" s="168"/>
      <c r="R28" s="168"/>
      <c r="S28" s="168"/>
      <c r="T28" s="168"/>
      <c r="U28" s="168"/>
      <c r="V28" s="168"/>
      <c r="W28" s="168"/>
      <c r="X28" s="168"/>
      <c r="Y28" s="168"/>
      <c r="Z28" s="70">
        <f t="array" ref="Z28">SUMPRODUCT(CLIN1_Material11[[#This Row],[Quantity
2021]:[Quantity
2030]],CLIN1_Material11[[#This Row],[Unit cost
2021]:[Unit cost
2030]])</f>
        <v>0</v>
      </c>
      <c r="AA28" s="70">
        <f>CLIN1_Material11[[#This Row],[Extended cost]]*$AF$2</f>
        <v>0</v>
      </c>
      <c r="AB28" s="70">
        <f>CLIN1_Material11[[#This Row],[Extended cost]]+CLIN1_Material11[[#This Row],[Profit]]</f>
        <v>0</v>
      </c>
      <c r="AC28" s="7"/>
    </row>
    <row r="29" spans="2:29" x14ac:dyDescent="0.25">
      <c r="B29" t="s">
        <v>464</v>
      </c>
      <c r="C29" t="s">
        <v>48</v>
      </c>
      <c r="D29" t="s">
        <v>50</v>
      </c>
      <c r="E29" s="37"/>
      <c r="F29" s="169"/>
      <c r="G29" s="169"/>
      <c r="H29" s="169"/>
      <c r="I29" s="169"/>
      <c r="J29" s="169"/>
      <c r="K29" s="169"/>
      <c r="L29" s="169"/>
      <c r="M29" s="169"/>
      <c r="N29" s="169"/>
      <c r="O29" s="169"/>
      <c r="P29" s="168"/>
      <c r="Q29" s="168"/>
      <c r="R29" s="168"/>
      <c r="S29" s="168"/>
      <c r="T29" s="168"/>
      <c r="U29" s="168"/>
      <c r="V29" s="168"/>
      <c r="W29" s="168"/>
      <c r="X29" s="168"/>
      <c r="Y29" s="168"/>
      <c r="Z29" s="70">
        <f t="array" ref="Z29">SUMPRODUCT(CLIN1_Material11[[#This Row],[Quantity
2021]:[Quantity
2030]],CLIN1_Material11[[#This Row],[Unit cost
2021]:[Unit cost
2030]])</f>
        <v>0</v>
      </c>
      <c r="AA29" s="70">
        <f>CLIN1_Material11[[#This Row],[Extended cost]]*$AF$2</f>
        <v>0</v>
      </c>
      <c r="AB29" s="70">
        <f>CLIN1_Material11[[#This Row],[Extended cost]]+CLIN1_Material11[[#This Row],[Profit]]</f>
        <v>0</v>
      </c>
      <c r="AC29" s="7"/>
    </row>
    <row r="30" spans="2:29" x14ac:dyDescent="0.25">
      <c r="B30" t="s">
        <v>465</v>
      </c>
      <c r="C30" t="s">
        <v>48</v>
      </c>
      <c r="D30" t="s">
        <v>50</v>
      </c>
      <c r="E30" s="37"/>
      <c r="F30" s="169"/>
      <c r="G30" s="169"/>
      <c r="H30" s="169"/>
      <c r="I30" s="169"/>
      <c r="J30" s="169"/>
      <c r="K30" s="169"/>
      <c r="L30" s="169"/>
      <c r="M30" s="169"/>
      <c r="N30" s="169"/>
      <c r="O30" s="169"/>
      <c r="P30" s="168"/>
      <c r="Q30" s="168"/>
      <c r="R30" s="168"/>
      <c r="S30" s="168"/>
      <c r="T30" s="168"/>
      <c r="U30" s="168"/>
      <c r="V30" s="168"/>
      <c r="W30" s="168"/>
      <c r="X30" s="168"/>
      <c r="Y30" s="168"/>
      <c r="Z30" s="70">
        <f t="array" ref="Z30">SUMPRODUCT(CLIN1_Material11[[#This Row],[Quantity
2021]:[Quantity
2030]],CLIN1_Material11[[#This Row],[Unit cost
2021]:[Unit cost
2030]])</f>
        <v>0</v>
      </c>
      <c r="AA30" s="70">
        <f>CLIN1_Material11[[#This Row],[Extended cost]]*$AF$2</f>
        <v>0</v>
      </c>
      <c r="AB30" s="70">
        <f>CLIN1_Material11[[#This Row],[Extended cost]]+CLIN1_Material11[[#This Row],[Profit]]</f>
        <v>0</v>
      </c>
      <c r="AC30" s="7"/>
    </row>
    <row r="31" spans="2:29" x14ac:dyDescent="0.25">
      <c r="B31" t="s">
        <v>187</v>
      </c>
      <c r="C31" t="s">
        <v>48</v>
      </c>
      <c r="D31" t="s">
        <v>50</v>
      </c>
      <c r="E31" s="37"/>
      <c r="F31" s="169"/>
      <c r="G31" s="169"/>
      <c r="H31" s="169"/>
      <c r="I31" s="169"/>
      <c r="J31" s="169"/>
      <c r="K31" s="169"/>
      <c r="L31" s="169"/>
      <c r="M31" s="169"/>
      <c r="N31" s="169"/>
      <c r="O31" s="169"/>
      <c r="P31" s="168"/>
      <c r="Q31" s="168"/>
      <c r="R31" s="168"/>
      <c r="S31" s="168"/>
      <c r="T31" s="168"/>
      <c r="U31" s="168"/>
      <c r="V31" s="168"/>
      <c r="W31" s="168"/>
      <c r="X31" s="168"/>
      <c r="Y31" s="168"/>
      <c r="Z31" s="70">
        <f t="array" ref="Z31">SUMPRODUCT(CLIN1_Material11[[#This Row],[Quantity
2021]:[Quantity
2030]],CLIN1_Material11[[#This Row],[Unit cost
2021]:[Unit cost
2030]])</f>
        <v>0</v>
      </c>
      <c r="AA31" s="70">
        <f>CLIN1_Material11[[#This Row],[Extended cost]]*$AF$2</f>
        <v>0</v>
      </c>
      <c r="AB31" s="70">
        <f>CLIN1_Material11[[#This Row],[Extended cost]]+CLIN1_Material11[[#This Row],[Profit]]</f>
        <v>0</v>
      </c>
      <c r="AC31" s="7"/>
    </row>
    <row r="32" spans="2:29" x14ac:dyDescent="0.25">
      <c r="B32" t="s">
        <v>188</v>
      </c>
      <c r="C32" t="s">
        <v>48</v>
      </c>
      <c r="D32" t="s">
        <v>50</v>
      </c>
      <c r="E32" s="37"/>
      <c r="F32" s="169"/>
      <c r="G32" s="169"/>
      <c r="H32" s="169"/>
      <c r="I32" s="169"/>
      <c r="J32" s="169"/>
      <c r="K32" s="169"/>
      <c r="L32" s="169"/>
      <c r="M32" s="169"/>
      <c r="N32" s="169"/>
      <c r="O32" s="169"/>
      <c r="P32" s="168"/>
      <c r="Q32" s="168"/>
      <c r="R32" s="168"/>
      <c r="S32" s="168"/>
      <c r="T32" s="168"/>
      <c r="U32" s="168"/>
      <c r="V32" s="168"/>
      <c r="W32" s="168"/>
      <c r="X32" s="168"/>
      <c r="Y32" s="168"/>
      <c r="Z32" s="70">
        <f t="array" ref="Z32">SUMPRODUCT(CLIN1_Material11[[#This Row],[Quantity
2021]:[Quantity
2030]],CLIN1_Material11[[#This Row],[Unit cost
2021]:[Unit cost
2030]])</f>
        <v>0</v>
      </c>
      <c r="AA32" s="70">
        <f>CLIN1_Material11[[#This Row],[Extended cost]]*$AF$2</f>
        <v>0</v>
      </c>
      <c r="AB32" s="70">
        <f>CLIN1_Material11[[#This Row],[Extended cost]]+CLIN1_Material11[[#This Row],[Profit]]</f>
        <v>0</v>
      </c>
      <c r="AC32" s="7"/>
    </row>
    <row r="33" spans="2:29" x14ac:dyDescent="0.25">
      <c r="B33" t="s">
        <v>189</v>
      </c>
      <c r="C33" t="s">
        <v>48</v>
      </c>
      <c r="D33" t="s">
        <v>50</v>
      </c>
      <c r="E33" s="37"/>
      <c r="F33" s="169"/>
      <c r="G33" s="169"/>
      <c r="H33" s="169"/>
      <c r="I33" s="169"/>
      <c r="J33" s="169"/>
      <c r="K33" s="169"/>
      <c r="L33" s="169"/>
      <c r="M33" s="169"/>
      <c r="N33" s="169"/>
      <c r="O33" s="169"/>
      <c r="P33" s="168"/>
      <c r="Q33" s="168"/>
      <c r="R33" s="168"/>
      <c r="S33" s="168"/>
      <c r="T33" s="168"/>
      <c r="U33" s="168"/>
      <c r="V33" s="168"/>
      <c r="W33" s="168"/>
      <c r="X33" s="168"/>
      <c r="Y33" s="168"/>
      <c r="Z33" s="70">
        <f t="array" ref="Z33">SUMPRODUCT(CLIN1_Material11[[#This Row],[Quantity
2021]:[Quantity
2030]],CLIN1_Material11[[#This Row],[Unit cost
2021]:[Unit cost
2030]])</f>
        <v>0</v>
      </c>
      <c r="AA33" s="70">
        <f>CLIN1_Material11[[#This Row],[Extended cost]]*$AF$2</f>
        <v>0</v>
      </c>
      <c r="AB33" s="70">
        <f>CLIN1_Material11[[#This Row],[Extended cost]]+CLIN1_Material11[[#This Row],[Profit]]</f>
        <v>0</v>
      </c>
      <c r="AC33" s="7"/>
    </row>
    <row r="34" spans="2:29" x14ac:dyDescent="0.25">
      <c r="B34" t="s">
        <v>193</v>
      </c>
      <c r="C34" t="s">
        <v>48</v>
      </c>
      <c r="D34" t="s">
        <v>50</v>
      </c>
      <c r="E34" s="37"/>
      <c r="F34" s="169"/>
      <c r="G34" s="169"/>
      <c r="H34" s="169"/>
      <c r="I34" s="169"/>
      <c r="J34" s="169"/>
      <c r="K34" s="169"/>
      <c r="L34" s="169"/>
      <c r="M34" s="169"/>
      <c r="N34" s="169"/>
      <c r="O34" s="169"/>
      <c r="P34" s="168"/>
      <c r="Q34" s="168"/>
      <c r="R34" s="168"/>
      <c r="S34" s="168"/>
      <c r="T34" s="168"/>
      <c r="U34" s="168"/>
      <c r="V34" s="168"/>
      <c r="W34" s="168"/>
      <c r="X34" s="168"/>
      <c r="Y34" s="168"/>
      <c r="Z34" s="70">
        <f t="array" ref="Z34">SUMPRODUCT(CLIN1_Material11[[#This Row],[Quantity
2021]:[Quantity
2030]],CLIN1_Material11[[#This Row],[Unit cost
2021]:[Unit cost
2030]])</f>
        <v>0</v>
      </c>
      <c r="AA34" s="70">
        <f>CLIN1_Material11[[#This Row],[Extended cost]]*$AF$2</f>
        <v>0</v>
      </c>
      <c r="AB34" s="70">
        <f>CLIN1_Material11[[#This Row],[Extended cost]]+CLIN1_Material11[[#This Row],[Profit]]</f>
        <v>0</v>
      </c>
      <c r="AC34" s="7"/>
    </row>
    <row r="35" spans="2:29" x14ac:dyDescent="0.25">
      <c r="B35" t="s">
        <v>194</v>
      </c>
      <c r="C35" t="s">
        <v>48</v>
      </c>
      <c r="D35" t="s">
        <v>50</v>
      </c>
      <c r="E35" s="37"/>
      <c r="F35" s="169"/>
      <c r="G35" s="169"/>
      <c r="H35" s="169"/>
      <c r="I35" s="169"/>
      <c r="J35" s="169"/>
      <c r="K35" s="169"/>
      <c r="L35" s="169"/>
      <c r="M35" s="169"/>
      <c r="N35" s="169"/>
      <c r="O35" s="169"/>
      <c r="P35" s="168"/>
      <c r="Q35" s="168"/>
      <c r="R35" s="168"/>
      <c r="S35" s="168"/>
      <c r="T35" s="168"/>
      <c r="U35" s="168"/>
      <c r="V35" s="168"/>
      <c r="W35" s="168"/>
      <c r="X35" s="168"/>
      <c r="Y35" s="168"/>
      <c r="Z35" s="70">
        <f t="array" ref="Z35">SUMPRODUCT(CLIN1_Material11[[#This Row],[Quantity
2021]:[Quantity
2030]],CLIN1_Material11[[#This Row],[Unit cost
2021]:[Unit cost
2030]])</f>
        <v>0</v>
      </c>
      <c r="AA35" s="70">
        <f>CLIN1_Material11[[#This Row],[Extended cost]]*$AF$2</f>
        <v>0</v>
      </c>
      <c r="AB35" s="70">
        <f>CLIN1_Material11[[#This Row],[Extended cost]]+CLIN1_Material11[[#This Row],[Profit]]</f>
        <v>0</v>
      </c>
      <c r="AC35" s="7"/>
    </row>
    <row r="36" spans="2:29" x14ac:dyDescent="0.25">
      <c r="B36" t="s">
        <v>195</v>
      </c>
      <c r="C36" t="s">
        <v>48</v>
      </c>
      <c r="D36" t="s">
        <v>50</v>
      </c>
      <c r="E36" s="37"/>
      <c r="F36" s="169"/>
      <c r="G36" s="169"/>
      <c r="H36" s="169"/>
      <c r="I36" s="169"/>
      <c r="J36" s="169"/>
      <c r="K36" s="169"/>
      <c r="L36" s="169"/>
      <c r="M36" s="169"/>
      <c r="N36" s="169"/>
      <c r="O36" s="169"/>
      <c r="P36" s="168"/>
      <c r="Q36" s="168"/>
      <c r="R36" s="168"/>
      <c r="S36" s="168"/>
      <c r="T36" s="168"/>
      <c r="U36" s="168"/>
      <c r="V36" s="168"/>
      <c r="W36" s="168"/>
      <c r="X36" s="168"/>
      <c r="Y36" s="168"/>
      <c r="Z36" s="70">
        <f t="array" ref="Z36">SUMPRODUCT(CLIN1_Material11[[#This Row],[Quantity
2021]:[Quantity
2030]],CLIN1_Material11[[#This Row],[Unit cost
2021]:[Unit cost
2030]])</f>
        <v>0</v>
      </c>
      <c r="AA36" s="70">
        <f>CLIN1_Material11[[#This Row],[Extended cost]]*$AF$2</f>
        <v>0</v>
      </c>
      <c r="AB36" s="70">
        <f>CLIN1_Material11[[#This Row],[Extended cost]]+CLIN1_Material11[[#This Row],[Profit]]</f>
        <v>0</v>
      </c>
      <c r="AC36" s="7"/>
    </row>
    <row r="37" spans="2:29" x14ac:dyDescent="0.25">
      <c r="B37" t="s">
        <v>196</v>
      </c>
      <c r="C37" t="s">
        <v>48</v>
      </c>
      <c r="D37" t="s">
        <v>50</v>
      </c>
      <c r="E37" s="37"/>
      <c r="F37" s="169"/>
      <c r="G37" s="169"/>
      <c r="H37" s="169"/>
      <c r="I37" s="169"/>
      <c r="J37" s="169"/>
      <c r="K37" s="169"/>
      <c r="L37" s="169"/>
      <c r="M37" s="169"/>
      <c r="N37" s="169"/>
      <c r="O37" s="169"/>
      <c r="P37" s="168"/>
      <c r="Q37" s="168"/>
      <c r="R37" s="168"/>
      <c r="S37" s="168"/>
      <c r="T37" s="168"/>
      <c r="U37" s="168"/>
      <c r="V37" s="168"/>
      <c r="W37" s="168"/>
      <c r="X37" s="168"/>
      <c r="Y37" s="168"/>
      <c r="Z37" s="70">
        <f t="array" ref="Z37">SUMPRODUCT(CLIN1_Material11[[#This Row],[Quantity
2021]:[Quantity
2030]],CLIN1_Material11[[#This Row],[Unit cost
2021]:[Unit cost
2030]])</f>
        <v>0</v>
      </c>
      <c r="AA37" s="70">
        <f>CLIN1_Material11[[#This Row],[Extended cost]]*$AF$2</f>
        <v>0</v>
      </c>
      <c r="AB37" s="70">
        <f>CLIN1_Material11[[#This Row],[Extended cost]]+CLIN1_Material11[[#This Row],[Profit]]</f>
        <v>0</v>
      </c>
      <c r="AC37" s="7"/>
    </row>
    <row r="38" spans="2:29" x14ac:dyDescent="0.25">
      <c r="B38" t="s">
        <v>197</v>
      </c>
      <c r="C38" t="s">
        <v>48</v>
      </c>
      <c r="D38" t="s">
        <v>50</v>
      </c>
      <c r="E38" s="37"/>
      <c r="F38" s="169"/>
      <c r="G38" s="169"/>
      <c r="H38" s="169"/>
      <c r="I38" s="169"/>
      <c r="J38" s="169"/>
      <c r="K38" s="169"/>
      <c r="L38" s="169"/>
      <c r="M38" s="169"/>
      <c r="N38" s="169"/>
      <c r="O38" s="169"/>
      <c r="P38" s="168"/>
      <c r="Q38" s="168"/>
      <c r="R38" s="168"/>
      <c r="S38" s="168"/>
      <c r="T38" s="168"/>
      <c r="U38" s="168"/>
      <c r="V38" s="168"/>
      <c r="W38" s="168"/>
      <c r="X38" s="168"/>
      <c r="Y38" s="168"/>
      <c r="Z38" s="70">
        <f t="array" ref="Z38">SUMPRODUCT(CLIN1_Material11[[#This Row],[Quantity
2021]:[Quantity
2030]],CLIN1_Material11[[#This Row],[Unit cost
2021]:[Unit cost
2030]])</f>
        <v>0</v>
      </c>
      <c r="AA38" s="70">
        <f>CLIN1_Material11[[#This Row],[Extended cost]]*$AF$2</f>
        <v>0</v>
      </c>
      <c r="AB38" s="70">
        <f>CLIN1_Material11[[#This Row],[Extended cost]]+CLIN1_Material11[[#This Row],[Profit]]</f>
        <v>0</v>
      </c>
      <c r="AC38" s="7"/>
    </row>
    <row r="39" spans="2:29" x14ac:dyDescent="0.25">
      <c r="B39" t="s">
        <v>198</v>
      </c>
      <c r="C39" t="s">
        <v>48</v>
      </c>
      <c r="D39" t="s">
        <v>50</v>
      </c>
      <c r="E39" s="37"/>
      <c r="F39" s="169"/>
      <c r="G39" s="169"/>
      <c r="H39" s="169"/>
      <c r="I39" s="169"/>
      <c r="J39" s="169"/>
      <c r="K39" s="169"/>
      <c r="L39" s="169"/>
      <c r="M39" s="169"/>
      <c r="N39" s="169"/>
      <c r="O39" s="169"/>
      <c r="P39" s="168"/>
      <c r="Q39" s="168"/>
      <c r="R39" s="168"/>
      <c r="S39" s="168"/>
      <c r="T39" s="168"/>
      <c r="U39" s="168"/>
      <c r="V39" s="168"/>
      <c r="W39" s="168"/>
      <c r="X39" s="168"/>
      <c r="Y39" s="168"/>
      <c r="Z39" s="70">
        <f t="array" ref="Z39">SUMPRODUCT(CLIN1_Material11[[#This Row],[Quantity
2021]:[Quantity
2030]],CLIN1_Material11[[#This Row],[Unit cost
2021]:[Unit cost
2030]])</f>
        <v>0</v>
      </c>
      <c r="AA39" s="70">
        <f>CLIN1_Material11[[#This Row],[Extended cost]]*$AF$2</f>
        <v>0</v>
      </c>
      <c r="AB39" s="70">
        <f>CLIN1_Material11[[#This Row],[Extended cost]]+CLIN1_Material11[[#This Row],[Profit]]</f>
        <v>0</v>
      </c>
      <c r="AC39" s="7"/>
    </row>
    <row r="40" spans="2:29" x14ac:dyDescent="0.25">
      <c r="B40" t="s">
        <v>466</v>
      </c>
      <c r="C40" t="s">
        <v>48</v>
      </c>
      <c r="D40" t="s">
        <v>50</v>
      </c>
      <c r="E40" s="37"/>
      <c r="F40" s="169"/>
      <c r="G40" s="169"/>
      <c r="H40" s="169"/>
      <c r="I40" s="169"/>
      <c r="J40" s="169"/>
      <c r="K40" s="169"/>
      <c r="L40" s="169"/>
      <c r="M40" s="169"/>
      <c r="N40" s="169"/>
      <c r="O40" s="169"/>
      <c r="P40" s="168"/>
      <c r="Q40" s="168"/>
      <c r="R40" s="168"/>
      <c r="S40" s="168"/>
      <c r="T40" s="168"/>
      <c r="U40" s="168"/>
      <c r="V40" s="168"/>
      <c r="W40" s="168"/>
      <c r="X40" s="168"/>
      <c r="Y40" s="168"/>
      <c r="Z40" s="70">
        <f t="array" ref="Z40">SUMPRODUCT(CLIN1_Material11[[#This Row],[Quantity
2021]:[Quantity
2030]],CLIN1_Material11[[#This Row],[Unit cost
2021]:[Unit cost
2030]])</f>
        <v>0</v>
      </c>
      <c r="AA40" s="70">
        <f>CLIN1_Material11[[#This Row],[Extended cost]]*$AF$2</f>
        <v>0</v>
      </c>
      <c r="AB40" s="70">
        <f>CLIN1_Material11[[#This Row],[Extended cost]]+CLIN1_Material11[[#This Row],[Profit]]</f>
        <v>0</v>
      </c>
      <c r="AC40" s="7"/>
    </row>
    <row r="41" spans="2:29" x14ac:dyDescent="0.25">
      <c r="B41" t="s">
        <v>467</v>
      </c>
      <c r="C41" t="s">
        <v>48</v>
      </c>
      <c r="D41" t="s">
        <v>50</v>
      </c>
      <c r="E41" s="37"/>
      <c r="F41" s="169"/>
      <c r="G41" s="169"/>
      <c r="H41" s="169"/>
      <c r="I41" s="169"/>
      <c r="J41" s="169"/>
      <c r="K41" s="169"/>
      <c r="L41" s="169"/>
      <c r="M41" s="169"/>
      <c r="N41" s="169"/>
      <c r="O41" s="169"/>
      <c r="P41" s="168"/>
      <c r="Q41" s="168"/>
      <c r="R41" s="168"/>
      <c r="S41" s="168"/>
      <c r="T41" s="168"/>
      <c r="U41" s="168"/>
      <c r="V41" s="168"/>
      <c r="W41" s="168"/>
      <c r="X41" s="168"/>
      <c r="Y41" s="168"/>
      <c r="Z41" s="70">
        <f t="array" ref="Z41">SUMPRODUCT(CLIN1_Material11[[#This Row],[Quantity
2021]:[Quantity
2030]],CLIN1_Material11[[#This Row],[Unit cost
2021]:[Unit cost
2030]])</f>
        <v>0</v>
      </c>
      <c r="AA41" s="70">
        <f>CLIN1_Material11[[#This Row],[Extended cost]]*$AF$2</f>
        <v>0</v>
      </c>
      <c r="AB41" s="70">
        <f>CLIN1_Material11[[#This Row],[Extended cost]]+CLIN1_Material11[[#This Row],[Profit]]</f>
        <v>0</v>
      </c>
      <c r="AC41" s="7"/>
    </row>
    <row r="42" spans="2:29" x14ac:dyDescent="0.25">
      <c r="B42" t="s">
        <v>468</v>
      </c>
      <c r="C42" t="s">
        <v>48</v>
      </c>
      <c r="D42" t="s">
        <v>50</v>
      </c>
      <c r="E42" s="37"/>
      <c r="F42" s="169"/>
      <c r="G42" s="169"/>
      <c r="H42" s="169"/>
      <c r="I42" s="169"/>
      <c r="J42" s="169"/>
      <c r="K42" s="169"/>
      <c r="L42" s="169"/>
      <c r="M42" s="169"/>
      <c r="N42" s="169"/>
      <c r="O42" s="169"/>
      <c r="P42" s="168"/>
      <c r="Q42" s="168"/>
      <c r="R42" s="168"/>
      <c r="S42" s="168"/>
      <c r="T42" s="168"/>
      <c r="U42" s="168"/>
      <c r="V42" s="168"/>
      <c r="W42" s="168"/>
      <c r="X42" s="168"/>
      <c r="Y42" s="168"/>
      <c r="Z42" s="70">
        <f t="array" ref="Z42">SUMPRODUCT(CLIN1_Material11[[#This Row],[Quantity
2021]:[Quantity
2030]],CLIN1_Material11[[#This Row],[Unit cost
2021]:[Unit cost
2030]])</f>
        <v>0</v>
      </c>
      <c r="AA42" s="70">
        <f>CLIN1_Material11[[#This Row],[Extended cost]]*$AF$2</f>
        <v>0</v>
      </c>
      <c r="AB42" s="70">
        <f>CLIN1_Material11[[#This Row],[Extended cost]]+CLIN1_Material11[[#This Row],[Profit]]</f>
        <v>0</v>
      </c>
      <c r="AC42" s="7"/>
    </row>
    <row r="43" spans="2:29" x14ac:dyDescent="0.25">
      <c r="B43" t="s">
        <v>469</v>
      </c>
      <c r="C43" t="s">
        <v>48</v>
      </c>
      <c r="D43" t="s">
        <v>50</v>
      </c>
      <c r="E43" s="37"/>
      <c r="F43" s="169"/>
      <c r="G43" s="169"/>
      <c r="H43" s="169"/>
      <c r="I43" s="169"/>
      <c r="J43" s="169"/>
      <c r="K43" s="169"/>
      <c r="L43" s="169"/>
      <c r="M43" s="169"/>
      <c r="N43" s="169"/>
      <c r="O43" s="169"/>
      <c r="P43" s="168"/>
      <c r="Q43" s="168"/>
      <c r="R43" s="168"/>
      <c r="S43" s="168"/>
      <c r="T43" s="168"/>
      <c r="U43" s="168"/>
      <c r="V43" s="168"/>
      <c r="W43" s="168"/>
      <c r="X43" s="168"/>
      <c r="Y43" s="168"/>
      <c r="Z43" s="70">
        <f t="array" ref="Z43">SUMPRODUCT(CLIN1_Material11[[#This Row],[Quantity
2021]:[Quantity
2030]],CLIN1_Material11[[#This Row],[Unit cost
2021]:[Unit cost
2030]])</f>
        <v>0</v>
      </c>
      <c r="AA43" s="70">
        <f>CLIN1_Material11[[#This Row],[Extended cost]]*$AF$2</f>
        <v>0</v>
      </c>
      <c r="AB43" s="70">
        <f>CLIN1_Material11[[#This Row],[Extended cost]]+CLIN1_Material11[[#This Row],[Profit]]</f>
        <v>0</v>
      </c>
      <c r="AC43" s="7"/>
    </row>
    <row r="44" spans="2:29" x14ac:dyDescent="0.25">
      <c r="B44" t="s">
        <v>470</v>
      </c>
      <c r="C44" t="s">
        <v>48</v>
      </c>
      <c r="D44" t="s">
        <v>50</v>
      </c>
      <c r="E44" s="37"/>
      <c r="F44" s="169"/>
      <c r="G44" s="169"/>
      <c r="H44" s="169"/>
      <c r="I44" s="169"/>
      <c r="J44" s="169"/>
      <c r="K44" s="169"/>
      <c r="L44" s="169"/>
      <c r="M44" s="169"/>
      <c r="N44" s="169"/>
      <c r="O44" s="169"/>
      <c r="P44" s="168"/>
      <c r="Q44" s="168"/>
      <c r="R44" s="168"/>
      <c r="S44" s="168"/>
      <c r="T44" s="168"/>
      <c r="U44" s="168"/>
      <c r="V44" s="168"/>
      <c r="W44" s="168"/>
      <c r="X44" s="168"/>
      <c r="Y44" s="168"/>
      <c r="Z44" s="70">
        <f t="array" ref="Z44">SUMPRODUCT(CLIN1_Material11[[#This Row],[Quantity
2021]:[Quantity
2030]],CLIN1_Material11[[#This Row],[Unit cost
2021]:[Unit cost
2030]])</f>
        <v>0</v>
      </c>
      <c r="AA44" s="70">
        <f>CLIN1_Material11[[#This Row],[Extended cost]]*$AF$2</f>
        <v>0</v>
      </c>
      <c r="AB44" s="70">
        <f>CLIN1_Material11[[#This Row],[Extended cost]]+CLIN1_Material11[[#This Row],[Profit]]</f>
        <v>0</v>
      </c>
      <c r="AC44" s="7"/>
    </row>
    <row r="45" spans="2:29" x14ac:dyDescent="0.25">
      <c r="B45" t="s">
        <v>471</v>
      </c>
      <c r="C45" t="s">
        <v>48</v>
      </c>
      <c r="D45" t="s">
        <v>50</v>
      </c>
      <c r="E45" s="37"/>
      <c r="F45" s="169"/>
      <c r="G45" s="169"/>
      <c r="H45" s="169"/>
      <c r="I45" s="169"/>
      <c r="J45" s="169"/>
      <c r="K45" s="169"/>
      <c r="L45" s="169"/>
      <c r="M45" s="169"/>
      <c r="N45" s="169"/>
      <c r="O45" s="169"/>
      <c r="P45" s="168"/>
      <c r="Q45" s="168"/>
      <c r="R45" s="168"/>
      <c r="S45" s="168"/>
      <c r="T45" s="168"/>
      <c r="U45" s="168"/>
      <c r="V45" s="168"/>
      <c r="W45" s="168"/>
      <c r="X45" s="168"/>
      <c r="Y45" s="168"/>
      <c r="Z45" s="70">
        <f t="array" ref="Z45">SUMPRODUCT(CLIN1_Material11[[#This Row],[Quantity
2021]:[Quantity
2030]],CLIN1_Material11[[#This Row],[Unit cost
2021]:[Unit cost
2030]])</f>
        <v>0</v>
      </c>
      <c r="AA45" s="70">
        <f>CLIN1_Material11[[#This Row],[Extended cost]]*$AF$2</f>
        <v>0</v>
      </c>
      <c r="AB45" s="70">
        <f>CLIN1_Material11[[#This Row],[Extended cost]]+CLIN1_Material11[[#This Row],[Profit]]</f>
        <v>0</v>
      </c>
      <c r="AC45" s="7"/>
    </row>
    <row r="46" spans="2:29" x14ac:dyDescent="0.25">
      <c r="B46" t="s">
        <v>202</v>
      </c>
      <c r="C46" t="s">
        <v>48</v>
      </c>
      <c r="D46" t="s">
        <v>50</v>
      </c>
      <c r="E46" s="37"/>
      <c r="F46" s="169"/>
      <c r="G46" s="169"/>
      <c r="H46" s="169"/>
      <c r="I46" s="169"/>
      <c r="J46" s="169"/>
      <c r="K46" s="169"/>
      <c r="L46" s="169"/>
      <c r="M46" s="169"/>
      <c r="N46" s="169"/>
      <c r="O46" s="169"/>
      <c r="P46" s="168"/>
      <c r="Q46" s="168"/>
      <c r="R46" s="168"/>
      <c r="S46" s="168"/>
      <c r="T46" s="168"/>
      <c r="U46" s="168"/>
      <c r="V46" s="168"/>
      <c r="W46" s="168"/>
      <c r="X46" s="168"/>
      <c r="Y46" s="168"/>
      <c r="Z46" s="70">
        <f t="array" ref="Z46">SUMPRODUCT(CLIN1_Material11[[#This Row],[Quantity
2021]:[Quantity
2030]],CLIN1_Material11[[#This Row],[Unit cost
2021]:[Unit cost
2030]])</f>
        <v>0</v>
      </c>
      <c r="AA46" s="70">
        <f>CLIN1_Material11[[#This Row],[Extended cost]]*$AF$2</f>
        <v>0</v>
      </c>
      <c r="AB46" s="70">
        <f>CLIN1_Material11[[#This Row],[Extended cost]]+CLIN1_Material11[[#This Row],[Profit]]</f>
        <v>0</v>
      </c>
      <c r="AC46" s="7"/>
    </row>
    <row r="47" spans="2:29" x14ac:dyDescent="0.25">
      <c r="B47" t="s">
        <v>203</v>
      </c>
      <c r="C47" t="s">
        <v>48</v>
      </c>
      <c r="D47" t="s">
        <v>50</v>
      </c>
      <c r="E47" s="37"/>
      <c r="F47" s="169"/>
      <c r="G47" s="169"/>
      <c r="H47" s="169"/>
      <c r="I47" s="169"/>
      <c r="J47" s="169"/>
      <c r="K47" s="169"/>
      <c r="L47" s="169"/>
      <c r="M47" s="169"/>
      <c r="N47" s="169"/>
      <c r="O47" s="169"/>
      <c r="P47" s="168"/>
      <c r="Q47" s="168"/>
      <c r="R47" s="168"/>
      <c r="S47" s="168"/>
      <c r="T47" s="168"/>
      <c r="U47" s="168"/>
      <c r="V47" s="168"/>
      <c r="W47" s="168"/>
      <c r="X47" s="168"/>
      <c r="Y47" s="168"/>
      <c r="Z47" s="70">
        <f t="array" ref="Z47">SUMPRODUCT(CLIN1_Material11[[#This Row],[Quantity
2021]:[Quantity
2030]],CLIN1_Material11[[#This Row],[Unit cost
2021]:[Unit cost
2030]])</f>
        <v>0</v>
      </c>
      <c r="AA47" s="70">
        <f>CLIN1_Material11[[#This Row],[Extended cost]]*$AF$2</f>
        <v>0</v>
      </c>
      <c r="AB47" s="70">
        <f>CLIN1_Material11[[#This Row],[Extended cost]]+CLIN1_Material11[[#This Row],[Profit]]</f>
        <v>0</v>
      </c>
      <c r="AC47" s="7"/>
    </row>
    <row r="48" spans="2:29" x14ac:dyDescent="0.25">
      <c r="B48" t="s">
        <v>204</v>
      </c>
      <c r="C48" t="s">
        <v>48</v>
      </c>
      <c r="D48" t="s">
        <v>50</v>
      </c>
      <c r="E48" s="37"/>
      <c r="F48" s="169"/>
      <c r="G48" s="169"/>
      <c r="H48" s="169"/>
      <c r="I48" s="169"/>
      <c r="J48" s="169"/>
      <c r="K48" s="169"/>
      <c r="L48" s="169"/>
      <c r="M48" s="169"/>
      <c r="N48" s="169"/>
      <c r="O48" s="169"/>
      <c r="P48" s="168"/>
      <c r="Q48" s="168"/>
      <c r="R48" s="168"/>
      <c r="S48" s="168"/>
      <c r="T48" s="168"/>
      <c r="U48" s="168"/>
      <c r="V48" s="168"/>
      <c r="W48" s="168"/>
      <c r="X48" s="168"/>
      <c r="Y48" s="168"/>
      <c r="Z48" s="70">
        <f t="array" ref="Z48">SUMPRODUCT(CLIN1_Material11[[#This Row],[Quantity
2021]:[Quantity
2030]],CLIN1_Material11[[#This Row],[Unit cost
2021]:[Unit cost
2030]])</f>
        <v>0</v>
      </c>
      <c r="AA48" s="70">
        <f>CLIN1_Material11[[#This Row],[Extended cost]]*$AF$2</f>
        <v>0</v>
      </c>
      <c r="AB48" s="70">
        <f>CLIN1_Material11[[#This Row],[Extended cost]]+CLIN1_Material11[[#This Row],[Profit]]</f>
        <v>0</v>
      </c>
      <c r="AC48" s="7"/>
    </row>
    <row r="49" spans="2:29" x14ac:dyDescent="0.25">
      <c r="B49" t="s">
        <v>208</v>
      </c>
      <c r="C49" t="s">
        <v>48</v>
      </c>
      <c r="D49" t="s">
        <v>50</v>
      </c>
      <c r="E49" s="37"/>
      <c r="F49" s="169"/>
      <c r="G49" s="169"/>
      <c r="H49" s="169"/>
      <c r="I49" s="169"/>
      <c r="J49" s="169"/>
      <c r="K49" s="169"/>
      <c r="L49" s="169"/>
      <c r="M49" s="169"/>
      <c r="N49" s="169"/>
      <c r="O49" s="169"/>
      <c r="P49" s="168"/>
      <c r="Q49" s="168"/>
      <c r="R49" s="168"/>
      <c r="S49" s="168"/>
      <c r="T49" s="168"/>
      <c r="U49" s="168"/>
      <c r="V49" s="168"/>
      <c r="W49" s="168"/>
      <c r="X49" s="168"/>
      <c r="Y49" s="168"/>
      <c r="Z49" s="70">
        <f t="array" ref="Z49">SUMPRODUCT(CLIN1_Material11[[#This Row],[Quantity
2021]:[Quantity
2030]],CLIN1_Material11[[#This Row],[Unit cost
2021]:[Unit cost
2030]])</f>
        <v>0</v>
      </c>
      <c r="AA49" s="70">
        <f>CLIN1_Material11[[#This Row],[Extended cost]]*$AF$2</f>
        <v>0</v>
      </c>
      <c r="AB49" s="70">
        <f>CLIN1_Material11[[#This Row],[Extended cost]]+CLIN1_Material11[[#This Row],[Profit]]</f>
        <v>0</v>
      </c>
      <c r="AC49" s="7"/>
    </row>
    <row r="50" spans="2:29" x14ac:dyDescent="0.25">
      <c r="B50" t="s">
        <v>328</v>
      </c>
      <c r="C50" t="s">
        <v>48</v>
      </c>
      <c r="D50" t="s">
        <v>50</v>
      </c>
      <c r="E50" s="37"/>
      <c r="F50" s="169"/>
      <c r="G50" s="169"/>
      <c r="H50" s="169"/>
      <c r="I50" s="169"/>
      <c r="J50" s="169"/>
      <c r="K50" s="169"/>
      <c r="L50" s="169"/>
      <c r="M50" s="169"/>
      <c r="N50" s="169"/>
      <c r="O50" s="169"/>
      <c r="P50" s="168"/>
      <c r="Q50" s="168"/>
      <c r="R50" s="168"/>
      <c r="S50" s="168"/>
      <c r="T50" s="168"/>
      <c r="U50" s="168"/>
      <c r="V50" s="168"/>
      <c r="W50" s="168"/>
      <c r="X50" s="168"/>
      <c r="Y50" s="168"/>
      <c r="Z50" s="70">
        <f t="array" ref="Z50">SUMPRODUCT(CLIN1_Material11[[#This Row],[Quantity
2021]:[Quantity
2030]],CLIN1_Material11[[#This Row],[Unit cost
2021]:[Unit cost
2030]])</f>
        <v>0</v>
      </c>
      <c r="AA50" s="70">
        <f>CLIN1_Material11[[#This Row],[Extended cost]]*$AF$2</f>
        <v>0</v>
      </c>
      <c r="AB50" s="70">
        <f>CLIN1_Material11[[#This Row],[Extended cost]]+CLIN1_Material11[[#This Row],[Profit]]</f>
        <v>0</v>
      </c>
      <c r="AC50" s="7"/>
    </row>
    <row r="51" spans="2:29" x14ac:dyDescent="0.25">
      <c r="B51" t="s">
        <v>329</v>
      </c>
      <c r="C51" t="s">
        <v>48</v>
      </c>
      <c r="D51" t="s">
        <v>50</v>
      </c>
      <c r="E51" s="37"/>
      <c r="F51" s="169"/>
      <c r="G51" s="169"/>
      <c r="H51" s="169"/>
      <c r="I51" s="169"/>
      <c r="J51" s="169"/>
      <c r="K51" s="169"/>
      <c r="L51" s="169"/>
      <c r="M51" s="169"/>
      <c r="N51" s="169"/>
      <c r="O51" s="169"/>
      <c r="P51" s="168"/>
      <c r="Q51" s="168"/>
      <c r="R51" s="168"/>
      <c r="S51" s="168"/>
      <c r="T51" s="168"/>
      <c r="U51" s="168"/>
      <c r="V51" s="168"/>
      <c r="W51" s="168"/>
      <c r="X51" s="168"/>
      <c r="Y51" s="168"/>
      <c r="Z51" s="70">
        <f t="array" ref="Z51">SUMPRODUCT(CLIN1_Material11[[#This Row],[Quantity
2021]:[Quantity
2030]],CLIN1_Material11[[#This Row],[Unit cost
2021]:[Unit cost
2030]])</f>
        <v>0</v>
      </c>
      <c r="AA51" s="70">
        <f>CLIN1_Material11[[#This Row],[Extended cost]]*$AF$2</f>
        <v>0</v>
      </c>
      <c r="AB51" s="70">
        <f>CLIN1_Material11[[#This Row],[Extended cost]]+CLIN1_Material11[[#This Row],[Profit]]</f>
        <v>0</v>
      </c>
      <c r="AC51" s="7"/>
    </row>
    <row r="52" spans="2:29" x14ac:dyDescent="0.25">
      <c r="B52" t="s">
        <v>209</v>
      </c>
      <c r="C52" t="s">
        <v>48</v>
      </c>
      <c r="D52" t="s">
        <v>50</v>
      </c>
      <c r="E52" s="37"/>
      <c r="F52" s="169"/>
      <c r="G52" s="169"/>
      <c r="H52" s="169"/>
      <c r="I52" s="169"/>
      <c r="J52" s="169"/>
      <c r="K52" s="169"/>
      <c r="L52" s="169"/>
      <c r="M52" s="169"/>
      <c r="N52" s="169"/>
      <c r="O52" s="169"/>
      <c r="P52" s="168"/>
      <c r="Q52" s="168"/>
      <c r="R52" s="168"/>
      <c r="S52" s="168"/>
      <c r="T52" s="168"/>
      <c r="U52" s="168"/>
      <c r="V52" s="168"/>
      <c r="W52" s="168"/>
      <c r="X52" s="168"/>
      <c r="Y52" s="168"/>
      <c r="Z52" s="70">
        <f t="array" ref="Z52">SUMPRODUCT(CLIN1_Material11[[#This Row],[Quantity
2021]:[Quantity
2030]],CLIN1_Material11[[#This Row],[Unit cost
2021]:[Unit cost
2030]])</f>
        <v>0</v>
      </c>
      <c r="AA52" s="70">
        <f>CLIN1_Material11[[#This Row],[Extended cost]]*$AF$2</f>
        <v>0</v>
      </c>
      <c r="AB52" s="70">
        <f>CLIN1_Material11[[#This Row],[Extended cost]]+CLIN1_Material11[[#This Row],[Profit]]</f>
        <v>0</v>
      </c>
      <c r="AC52" s="7"/>
    </row>
    <row r="53" spans="2:29" x14ac:dyDescent="0.25">
      <c r="B53" t="s">
        <v>210</v>
      </c>
      <c r="C53" t="s">
        <v>48</v>
      </c>
      <c r="D53" t="s">
        <v>50</v>
      </c>
      <c r="E53" s="37"/>
      <c r="F53" s="169"/>
      <c r="G53" s="169"/>
      <c r="H53" s="169"/>
      <c r="I53" s="169"/>
      <c r="J53" s="169"/>
      <c r="K53" s="169"/>
      <c r="L53" s="169"/>
      <c r="M53" s="169"/>
      <c r="N53" s="169"/>
      <c r="O53" s="169"/>
      <c r="P53" s="168"/>
      <c r="Q53" s="168"/>
      <c r="R53" s="168"/>
      <c r="S53" s="168"/>
      <c r="T53" s="168"/>
      <c r="U53" s="168"/>
      <c r="V53" s="168"/>
      <c r="W53" s="168"/>
      <c r="X53" s="168"/>
      <c r="Y53" s="168"/>
      <c r="Z53" s="70">
        <f t="array" ref="Z53">SUMPRODUCT(CLIN1_Material11[[#This Row],[Quantity
2021]:[Quantity
2030]],CLIN1_Material11[[#This Row],[Unit cost
2021]:[Unit cost
2030]])</f>
        <v>0</v>
      </c>
      <c r="AA53" s="70">
        <f>CLIN1_Material11[[#This Row],[Extended cost]]*$AF$2</f>
        <v>0</v>
      </c>
      <c r="AB53" s="70">
        <f>CLIN1_Material11[[#This Row],[Extended cost]]+CLIN1_Material11[[#This Row],[Profit]]</f>
        <v>0</v>
      </c>
      <c r="AC53" s="7"/>
    </row>
    <row r="54" spans="2:29" x14ac:dyDescent="0.25">
      <c r="B54" t="s">
        <v>211</v>
      </c>
      <c r="C54" t="s">
        <v>48</v>
      </c>
      <c r="D54" t="s">
        <v>50</v>
      </c>
      <c r="E54" s="37"/>
      <c r="F54" s="169"/>
      <c r="G54" s="169"/>
      <c r="H54" s="169"/>
      <c r="I54" s="169"/>
      <c r="J54" s="169"/>
      <c r="K54" s="169"/>
      <c r="L54" s="169"/>
      <c r="M54" s="169"/>
      <c r="N54" s="169"/>
      <c r="O54" s="169"/>
      <c r="P54" s="168"/>
      <c r="Q54" s="168"/>
      <c r="R54" s="168"/>
      <c r="S54" s="168"/>
      <c r="T54" s="168"/>
      <c r="U54" s="168"/>
      <c r="V54" s="168"/>
      <c r="W54" s="168"/>
      <c r="X54" s="168"/>
      <c r="Y54" s="168"/>
      <c r="Z54" s="70">
        <f t="array" ref="Z54">SUMPRODUCT(CLIN1_Material11[[#This Row],[Quantity
2021]:[Quantity
2030]],CLIN1_Material11[[#This Row],[Unit cost
2021]:[Unit cost
2030]])</f>
        <v>0</v>
      </c>
      <c r="AA54" s="70">
        <f>CLIN1_Material11[[#This Row],[Extended cost]]*$AF$2</f>
        <v>0</v>
      </c>
      <c r="AB54" s="70">
        <f>CLIN1_Material11[[#This Row],[Extended cost]]+CLIN1_Material11[[#This Row],[Profit]]</f>
        <v>0</v>
      </c>
      <c r="AC54" s="7"/>
    </row>
    <row r="55" spans="2:29" x14ac:dyDescent="0.25">
      <c r="B55" t="s">
        <v>472</v>
      </c>
      <c r="C55" t="s">
        <v>48</v>
      </c>
      <c r="D55" t="s">
        <v>50</v>
      </c>
      <c r="E55" s="37"/>
      <c r="F55" s="169"/>
      <c r="G55" s="169"/>
      <c r="H55" s="169"/>
      <c r="I55" s="169"/>
      <c r="J55" s="169"/>
      <c r="K55" s="169"/>
      <c r="L55" s="169"/>
      <c r="M55" s="169"/>
      <c r="N55" s="169"/>
      <c r="O55" s="169"/>
      <c r="P55" s="168"/>
      <c r="Q55" s="168"/>
      <c r="R55" s="168"/>
      <c r="S55" s="168"/>
      <c r="T55" s="168"/>
      <c r="U55" s="168"/>
      <c r="V55" s="168"/>
      <c r="W55" s="168"/>
      <c r="X55" s="168"/>
      <c r="Y55" s="168"/>
      <c r="Z55" s="70">
        <f t="array" ref="Z55">SUMPRODUCT(CLIN1_Material11[[#This Row],[Quantity
2021]:[Quantity
2030]],CLIN1_Material11[[#This Row],[Unit cost
2021]:[Unit cost
2030]])</f>
        <v>0</v>
      </c>
      <c r="AA55" s="70">
        <f>CLIN1_Material11[[#This Row],[Extended cost]]*$AF$2</f>
        <v>0</v>
      </c>
      <c r="AB55" s="70">
        <f>CLIN1_Material11[[#This Row],[Extended cost]]+CLIN1_Material11[[#This Row],[Profit]]</f>
        <v>0</v>
      </c>
      <c r="AC55" s="7"/>
    </row>
    <row r="56" spans="2:29" x14ac:dyDescent="0.25">
      <c r="B56" t="s">
        <v>473</v>
      </c>
      <c r="C56" t="s">
        <v>48</v>
      </c>
      <c r="D56" t="s">
        <v>50</v>
      </c>
      <c r="E56" s="37"/>
      <c r="F56" s="169"/>
      <c r="G56" s="169"/>
      <c r="H56" s="169"/>
      <c r="I56" s="169"/>
      <c r="J56" s="169"/>
      <c r="K56" s="169"/>
      <c r="L56" s="169"/>
      <c r="M56" s="169"/>
      <c r="N56" s="169"/>
      <c r="O56" s="169"/>
      <c r="P56" s="168"/>
      <c r="Q56" s="168"/>
      <c r="R56" s="168"/>
      <c r="S56" s="168"/>
      <c r="T56" s="168"/>
      <c r="U56" s="168"/>
      <c r="V56" s="168"/>
      <c r="W56" s="168"/>
      <c r="X56" s="168"/>
      <c r="Y56" s="168"/>
      <c r="Z56" s="70">
        <f t="array" ref="Z56">SUMPRODUCT(CLIN1_Material11[[#This Row],[Quantity
2021]:[Quantity
2030]],CLIN1_Material11[[#This Row],[Unit cost
2021]:[Unit cost
2030]])</f>
        <v>0</v>
      </c>
      <c r="AA56" s="70">
        <f>CLIN1_Material11[[#This Row],[Extended cost]]*$AF$2</f>
        <v>0</v>
      </c>
      <c r="AB56" s="70">
        <f>CLIN1_Material11[[#This Row],[Extended cost]]+CLIN1_Material11[[#This Row],[Profit]]</f>
        <v>0</v>
      </c>
      <c r="AC56" s="7"/>
    </row>
    <row r="57" spans="2:29" x14ac:dyDescent="0.25">
      <c r="B57" t="s">
        <v>474</v>
      </c>
      <c r="C57" t="s">
        <v>48</v>
      </c>
      <c r="D57" t="s">
        <v>50</v>
      </c>
      <c r="E57" s="37"/>
      <c r="F57" s="169"/>
      <c r="G57" s="169"/>
      <c r="H57" s="169"/>
      <c r="I57" s="169"/>
      <c r="J57" s="169"/>
      <c r="K57" s="169"/>
      <c r="L57" s="169"/>
      <c r="M57" s="169"/>
      <c r="N57" s="169"/>
      <c r="O57" s="169"/>
      <c r="P57" s="168"/>
      <c r="Q57" s="168"/>
      <c r="R57" s="168"/>
      <c r="S57" s="168"/>
      <c r="T57" s="168"/>
      <c r="U57" s="168"/>
      <c r="V57" s="168"/>
      <c r="W57" s="168"/>
      <c r="X57" s="168"/>
      <c r="Y57" s="168"/>
      <c r="Z57" s="70">
        <f t="array" ref="Z57">SUMPRODUCT(CLIN1_Material11[[#This Row],[Quantity
2021]:[Quantity
2030]],CLIN1_Material11[[#This Row],[Unit cost
2021]:[Unit cost
2030]])</f>
        <v>0</v>
      </c>
      <c r="AA57" s="70">
        <f>CLIN1_Material11[[#This Row],[Extended cost]]*$AF$2</f>
        <v>0</v>
      </c>
      <c r="AB57" s="70">
        <f>CLIN1_Material11[[#This Row],[Extended cost]]+CLIN1_Material11[[#This Row],[Profit]]</f>
        <v>0</v>
      </c>
      <c r="AC57" s="7"/>
    </row>
    <row r="58" spans="2:29" x14ac:dyDescent="0.25">
      <c r="B58" t="s">
        <v>475</v>
      </c>
      <c r="C58" t="s">
        <v>48</v>
      </c>
      <c r="D58" t="s">
        <v>50</v>
      </c>
      <c r="E58" s="37"/>
      <c r="F58" s="169"/>
      <c r="G58" s="169"/>
      <c r="H58" s="169"/>
      <c r="I58" s="169"/>
      <c r="J58" s="169"/>
      <c r="K58" s="169"/>
      <c r="L58" s="169"/>
      <c r="M58" s="169"/>
      <c r="N58" s="169"/>
      <c r="O58" s="169"/>
      <c r="P58" s="168"/>
      <c r="Q58" s="168"/>
      <c r="R58" s="168"/>
      <c r="S58" s="168"/>
      <c r="T58" s="168"/>
      <c r="U58" s="168"/>
      <c r="V58" s="168"/>
      <c r="W58" s="168"/>
      <c r="X58" s="168"/>
      <c r="Y58" s="168"/>
      <c r="Z58" s="70">
        <f t="array" ref="Z58">SUMPRODUCT(CLIN1_Material11[[#This Row],[Quantity
2021]:[Quantity
2030]],CLIN1_Material11[[#This Row],[Unit cost
2021]:[Unit cost
2030]])</f>
        <v>0</v>
      </c>
      <c r="AA58" s="70">
        <f>CLIN1_Material11[[#This Row],[Extended cost]]*$AF$2</f>
        <v>0</v>
      </c>
      <c r="AB58" s="70">
        <f>CLIN1_Material11[[#This Row],[Extended cost]]+CLIN1_Material11[[#This Row],[Profit]]</f>
        <v>0</v>
      </c>
      <c r="AC58" s="7"/>
    </row>
    <row r="59" spans="2:29" x14ac:dyDescent="0.25">
      <c r="B59" t="s">
        <v>476</v>
      </c>
      <c r="C59" t="s">
        <v>48</v>
      </c>
      <c r="D59" t="s">
        <v>50</v>
      </c>
      <c r="E59" s="37"/>
      <c r="F59" s="169"/>
      <c r="G59" s="169"/>
      <c r="H59" s="169"/>
      <c r="I59" s="169"/>
      <c r="J59" s="169"/>
      <c r="K59" s="169"/>
      <c r="L59" s="169"/>
      <c r="M59" s="169"/>
      <c r="N59" s="169"/>
      <c r="O59" s="169"/>
      <c r="P59" s="168"/>
      <c r="Q59" s="168"/>
      <c r="R59" s="168"/>
      <c r="S59" s="168"/>
      <c r="T59" s="168"/>
      <c r="U59" s="168"/>
      <c r="V59" s="168"/>
      <c r="W59" s="168"/>
      <c r="X59" s="168"/>
      <c r="Y59" s="168"/>
      <c r="Z59" s="70">
        <f t="array" ref="Z59">SUMPRODUCT(CLIN1_Material11[[#This Row],[Quantity
2021]:[Quantity
2030]],CLIN1_Material11[[#This Row],[Unit cost
2021]:[Unit cost
2030]])</f>
        <v>0</v>
      </c>
      <c r="AA59" s="70">
        <f>CLIN1_Material11[[#This Row],[Extended cost]]*$AF$2</f>
        <v>0</v>
      </c>
      <c r="AB59" s="70">
        <f>CLIN1_Material11[[#This Row],[Extended cost]]+CLIN1_Material11[[#This Row],[Profit]]</f>
        <v>0</v>
      </c>
      <c r="AC59" s="7"/>
    </row>
    <row r="60" spans="2:29" x14ac:dyDescent="0.25">
      <c r="B60" t="s">
        <v>477</v>
      </c>
      <c r="C60" t="s">
        <v>48</v>
      </c>
      <c r="D60" t="s">
        <v>50</v>
      </c>
      <c r="E60" s="37"/>
      <c r="F60" s="169"/>
      <c r="G60" s="169"/>
      <c r="H60" s="169"/>
      <c r="I60" s="169"/>
      <c r="J60" s="169"/>
      <c r="K60" s="169"/>
      <c r="L60" s="169"/>
      <c r="M60" s="169"/>
      <c r="N60" s="169"/>
      <c r="O60" s="169"/>
      <c r="P60" s="168"/>
      <c r="Q60" s="168"/>
      <c r="R60" s="168"/>
      <c r="S60" s="168"/>
      <c r="T60" s="168"/>
      <c r="U60" s="168"/>
      <c r="V60" s="168"/>
      <c r="W60" s="168"/>
      <c r="X60" s="168"/>
      <c r="Y60" s="168"/>
      <c r="Z60" s="70">
        <f t="array" ref="Z60">SUMPRODUCT(CLIN1_Material11[[#This Row],[Quantity
2021]:[Quantity
2030]],CLIN1_Material11[[#This Row],[Unit cost
2021]:[Unit cost
2030]])</f>
        <v>0</v>
      </c>
      <c r="AA60" s="70">
        <f>CLIN1_Material11[[#This Row],[Extended cost]]*$AF$2</f>
        <v>0</v>
      </c>
      <c r="AB60" s="70">
        <f>CLIN1_Material11[[#This Row],[Extended cost]]+CLIN1_Material11[[#This Row],[Profit]]</f>
        <v>0</v>
      </c>
      <c r="AC60" s="7"/>
    </row>
    <row r="61" spans="2:29" x14ac:dyDescent="0.25">
      <c r="B61" t="s">
        <v>478</v>
      </c>
      <c r="C61" t="s">
        <v>48</v>
      </c>
      <c r="D61" t="s">
        <v>50</v>
      </c>
      <c r="E61" s="37"/>
      <c r="F61" s="169"/>
      <c r="G61" s="169"/>
      <c r="H61" s="169"/>
      <c r="I61" s="169"/>
      <c r="J61" s="169"/>
      <c r="K61" s="169"/>
      <c r="L61" s="169"/>
      <c r="M61" s="169"/>
      <c r="N61" s="169"/>
      <c r="O61" s="169"/>
      <c r="P61" s="168"/>
      <c r="Q61" s="168"/>
      <c r="R61" s="168"/>
      <c r="S61" s="168"/>
      <c r="T61" s="168"/>
      <c r="U61" s="168"/>
      <c r="V61" s="168"/>
      <c r="W61" s="168"/>
      <c r="X61" s="168"/>
      <c r="Y61" s="168"/>
      <c r="Z61" s="70">
        <f t="array" ref="Z61">SUMPRODUCT(CLIN1_Material11[[#This Row],[Quantity
2021]:[Quantity
2030]],CLIN1_Material11[[#This Row],[Unit cost
2021]:[Unit cost
2030]])</f>
        <v>0</v>
      </c>
      <c r="AA61" s="70">
        <f>CLIN1_Material11[[#This Row],[Extended cost]]*$AF$2</f>
        <v>0</v>
      </c>
      <c r="AB61" s="70">
        <f>CLIN1_Material11[[#This Row],[Extended cost]]+CLIN1_Material11[[#This Row],[Profit]]</f>
        <v>0</v>
      </c>
      <c r="AC61" s="7"/>
    </row>
    <row r="62" spans="2:29" x14ac:dyDescent="0.25">
      <c r="B62" t="s">
        <v>479</v>
      </c>
      <c r="C62" t="s">
        <v>48</v>
      </c>
      <c r="D62" t="s">
        <v>50</v>
      </c>
      <c r="E62" s="37"/>
      <c r="F62" s="169"/>
      <c r="G62" s="169"/>
      <c r="H62" s="169"/>
      <c r="I62" s="169"/>
      <c r="J62" s="169"/>
      <c r="K62" s="169"/>
      <c r="L62" s="169"/>
      <c r="M62" s="169"/>
      <c r="N62" s="169"/>
      <c r="O62" s="169"/>
      <c r="P62" s="168"/>
      <c r="Q62" s="168"/>
      <c r="R62" s="168"/>
      <c r="S62" s="168"/>
      <c r="T62" s="168"/>
      <c r="U62" s="168"/>
      <c r="V62" s="168"/>
      <c r="W62" s="168"/>
      <c r="X62" s="168"/>
      <c r="Y62" s="168"/>
      <c r="Z62" s="70">
        <f t="array" ref="Z62">SUMPRODUCT(CLIN1_Material11[[#This Row],[Quantity
2021]:[Quantity
2030]],CLIN1_Material11[[#This Row],[Unit cost
2021]:[Unit cost
2030]])</f>
        <v>0</v>
      </c>
      <c r="AA62" s="70">
        <f>CLIN1_Material11[[#This Row],[Extended cost]]*$AF$2</f>
        <v>0</v>
      </c>
      <c r="AB62" s="70">
        <f>CLIN1_Material11[[#This Row],[Extended cost]]+CLIN1_Material11[[#This Row],[Profit]]</f>
        <v>0</v>
      </c>
      <c r="AC62" s="7"/>
    </row>
    <row r="63" spans="2:29" x14ac:dyDescent="0.25">
      <c r="B63" t="s">
        <v>480</v>
      </c>
      <c r="C63" t="s">
        <v>48</v>
      </c>
      <c r="D63" t="s">
        <v>50</v>
      </c>
      <c r="E63" s="37"/>
      <c r="F63" s="169"/>
      <c r="G63" s="169"/>
      <c r="H63" s="169"/>
      <c r="I63" s="169"/>
      <c r="J63" s="169"/>
      <c r="K63" s="169"/>
      <c r="L63" s="169"/>
      <c r="M63" s="169"/>
      <c r="N63" s="169"/>
      <c r="O63" s="169"/>
      <c r="P63" s="168"/>
      <c r="Q63" s="168"/>
      <c r="R63" s="168"/>
      <c r="S63" s="168"/>
      <c r="T63" s="168"/>
      <c r="U63" s="168"/>
      <c r="V63" s="168"/>
      <c r="W63" s="168"/>
      <c r="X63" s="168"/>
      <c r="Y63" s="168"/>
      <c r="Z63" s="70">
        <f t="array" ref="Z63">SUMPRODUCT(CLIN1_Material11[[#This Row],[Quantity
2021]:[Quantity
2030]],CLIN1_Material11[[#This Row],[Unit cost
2021]:[Unit cost
2030]])</f>
        <v>0</v>
      </c>
      <c r="AA63" s="70">
        <f>CLIN1_Material11[[#This Row],[Extended cost]]*$AF$2</f>
        <v>0</v>
      </c>
      <c r="AB63" s="70">
        <f>CLIN1_Material11[[#This Row],[Extended cost]]+CLIN1_Material11[[#This Row],[Profit]]</f>
        <v>0</v>
      </c>
      <c r="AC63" s="7"/>
    </row>
    <row r="64" spans="2:29" x14ac:dyDescent="0.25">
      <c r="B64" t="s">
        <v>57</v>
      </c>
      <c r="F64" s="226"/>
      <c r="P64" s="226"/>
      <c r="Q64" s="226"/>
      <c r="R64" s="226"/>
      <c r="S64" s="226"/>
      <c r="T64" s="226"/>
      <c r="U64" s="226"/>
      <c r="V64" s="226"/>
      <c r="W64" s="226"/>
      <c r="X64" s="226"/>
      <c r="Y64" s="226"/>
      <c r="Z64" s="186"/>
      <c r="AA64" s="186"/>
      <c r="AB64" s="186">
        <f>SUBTOTAL(109,CLIN1_Material11[Fully burdened cost])</f>
        <v>0</v>
      </c>
      <c r="AC64" s="226"/>
    </row>
    <row r="65" spans="2:2" x14ac:dyDescent="0.25">
      <c r="B65" s="215" t="s">
        <v>392</v>
      </c>
    </row>
  </sheetData>
  <mergeCells count="1">
    <mergeCell ref="AE1:AF1"/>
  </mergeCells>
  <dataValidations count="2">
    <dataValidation type="list" allowBlank="1" showInputMessage="1" showErrorMessage="1" sqref="B3:B63">
      <formula1>Clin_List</formula1>
    </dataValidation>
    <dataValidation type="list" allowBlank="1" showInputMessage="1" showErrorMessage="1" sqref="E3:E63">
      <formula1>rngCurrencies</formula1>
    </dataValidation>
  </dataValidations>
  <pageMargins left="0.70866141732283472" right="0.70866141732283472" top="0.74803149606299213" bottom="0.74803149606299213" header="0.31496062992125984" footer="0.31496062992125984"/>
  <pageSetup paperSize="9" scale="46"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P65"/>
  <sheetViews>
    <sheetView zoomScaleNormal="100" workbookViewId="0">
      <pane ySplit="2" topLeftCell="A3" activePane="bottomLeft" state="frozen"/>
      <selection activeCell="D21" sqref="C21:D21"/>
      <selection pane="bottomLeft" activeCell="I1" sqref="I1"/>
    </sheetView>
  </sheetViews>
  <sheetFormatPr defaultRowHeight="15" x14ac:dyDescent="0.25"/>
  <cols>
    <col min="1" max="1" width="1.7109375" customWidth="1"/>
    <col min="2" max="2" width="20.7109375" customWidth="1"/>
    <col min="3" max="3" width="27" customWidth="1"/>
    <col min="4" max="4" width="8" customWidth="1"/>
    <col min="5" max="5" width="13.5703125" customWidth="1"/>
    <col min="6" max="6" width="9.85546875" customWidth="1"/>
    <col min="7" max="7" width="11.28515625" customWidth="1"/>
    <col min="8" max="8" width="14.42578125" bestFit="1" customWidth="1"/>
    <col min="9" max="9" width="16.140625" bestFit="1" customWidth="1"/>
    <col min="10" max="10" width="13.28515625" customWidth="1"/>
    <col min="11" max="11" width="16.28515625" bestFit="1" customWidth="1"/>
    <col min="12" max="12" width="17" customWidth="1"/>
    <col min="13" max="13" width="12.140625" bestFit="1" customWidth="1"/>
    <col min="14" max="14" width="3.7109375" customWidth="1"/>
  </cols>
  <sheetData>
    <row r="1" spans="2:16" ht="113.25" x14ac:dyDescent="0.25">
      <c r="B1" s="211" t="s">
        <v>493</v>
      </c>
      <c r="C1" s="211" t="s">
        <v>370</v>
      </c>
      <c r="D1" s="211" t="s">
        <v>371</v>
      </c>
      <c r="E1" s="211" t="s">
        <v>364</v>
      </c>
      <c r="F1" s="211" t="s">
        <v>372</v>
      </c>
      <c r="G1" s="211" t="s">
        <v>373</v>
      </c>
      <c r="H1" s="211" t="s">
        <v>374</v>
      </c>
      <c r="I1" s="211" t="s">
        <v>375</v>
      </c>
      <c r="J1" s="211" t="s">
        <v>376</v>
      </c>
      <c r="K1" s="211" t="s">
        <v>391</v>
      </c>
      <c r="L1" s="211" t="s">
        <v>366</v>
      </c>
      <c r="M1" s="211" t="s">
        <v>121</v>
      </c>
      <c r="N1" s="213"/>
      <c r="O1" s="249" t="s">
        <v>353</v>
      </c>
      <c r="P1" s="249"/>
    </row>
    <row r="2" spans="2:16" s="2" customFormat="1" ht="30" x14ac:dyDescent="0.25">
      <c r="B2" s="3" t="s">
        <v>12</v>
      </c>
      <c r="C2" s="3" t="s">
        <v>73</v>
      </c>
      <c r="D2" s="3" t="s">
        <v>5</v>
      </c>
      <c r="E2" s="3" t="s">
        <v>0</v>
      </c>
      <c r="F2" s="3" t="s">
        <v>300</v>
      </c>
      <c r="G2" s="3" t="s">
        <v>299</v>
      </c>
      <c r="H2" s="3" t="s">
        <v>298</v>
      </c>
      <c r="I2" s="3" t="s">
        <v>129</v>
      </c>
      <c r="J2" s="30" t="s">
        <v>7</v>
      </c>
      <c r="K2" s="30" t="s">
        <v>72</v>
      </c>
      <c r="L2" s="30" t="s">
        <v>2</v>
      </c>
      <c r="M2" s="30" t="s">
        <v>20</v>
      </c>
      <c r="N2" s="30"/>
      <c r="O2" s="176" t="s">
        <v>113</v>
      </c>
      <c r="P2" s="63">
        <v>0</v>
      </c>
    </row>
    <row r="3" spans="2:16" ht="15" customHeight="1" x14ac:dyDescent="0.3">
      <c r="B3" s="45" t="s">
        <v>332</v>
      </c>
      <c r="C3" s="45" t="s">
        <v>124</v>
      </c>
      <c r="D3" s="45">
        <v>2021</v>
      </c>
      <c r="E3" s="46" t="s">
        <v>23</v>
      </c>
      <c r="F3" s="45">
        <v>4</v>
      </c>
      <c r="G3" s="45">
        <v>3</v>
      </c>
      <c r="H3" s="45">
        <v>5</v>
      </c>
      <c r="I3" s="74">
        <v>600</v>
      </c>
      <c r="J3" s="74">
        <v>150</v>
      </c>
      <c r="K3" s="72" t="s">
        <v>122</v>
      </c>
      <c r="L3" s="72" t="s">
        <v>354</v>
      </c>
      <c r="M3" s="72" t="s">
        <v>355</v>
      </c>
      <c r="N3" s="44"/>
      <c r="O3" s="44" t="s">
        <v>92</v>
      </c>
    </row>
    <row r="4" spans="2:16" x14ac:dyDescent="0.25">
      <c r="B4" t="s">
        <v>171</v>
      </c>
      <c r="C4" t="s">
        <v>77</v>
      </c>
      <c r="E4" s="5"/>
      <c r="F4" s="73"/>
      <c r="G4" s="73"/>
      <c r="H4" s="73"/>
      <c r="I4" s="70"/>
      <c r="J4" s="70"/>
      <c r="K4" s="210">
        <f>Table3812[[#This Row],[Nr of
trips]]*Table3812[[#This Row],[Nr of
people]]*Table3812[[#This Row],[Cost per roundtrip]]+Table3812[[#This Row],[Nr of
trips]]*Table3812[[#This Row],[Nr of
people]]*Table3812[[#This Row],[Nr of Days
per trip]]*Table3812[[#This Row],[Per Diem]]</f>
        <v>0</v>
      </c>
      <c r="L4" s="70">
        <f>Table3812[[#This Row],[Extended cost]]*$P$2</f>
        <v>0</v>
      </c>
      <c r="M4" s="70">
        <f>Table3812[[#This Row],[Extended cost]]+Table3812[[#This Row],[Profit]]</f>
        <v>0</v>
      </c>
    </row>
    <row r="5" spans="2:16" x14ac:dyDescent="0.25">
      <c r="B5" t="s">
        <v>172</v>
      </c>
      <c r="C5" t="s">
        <v>77</v>
      </c>
      <c r="E5" s="5"/>
      <c r="F5" s="73"/>
      <c r="G5" s="73"/>
      <c r="H5" s="73"/>
      <c r="I5" s="70"/>
      <c r="J5" s="70"/>
      <c r="K5" s="210">
        <f>Table3812[[#This Row],[Nr of
trips]]*Table3812[[#This Row],[Nr of
people]]*Table3812[[#This Row],[Cost per roundtrip]]+Table3812[[#This Row],[Nr of
trips]]*Table3812[[#This Row],[Nr of
people]]*Table3812[[#This Row],[Nr of Days
per trip]]*Table3812[[#This Row],[Per Diem]]</f>
        <v>0</v>
      </c>
      <c r="L5" s="70">
        <f>Table3812[[#This Row],[Extended cost]]*$P$2</f>
        <v>0</v>
      </c>
      <c r="M5" s="70">
        <f>Table3812[[#This Row],[Extended cost]]+Table3812[[#This Row],[Profit]]</f>
        <v>0</v>
      </c>
    </row>
    <row r="6" spans="2:16" x14ac:dyDescent="0.25">
      <c r="B6" t="s">
        <v>173</v>
      </c>
      <c r="C6" t="s">
        <v>77</v>
      </c>
      <c r="E6" s="39"/>
      <c r="F6" s="73"/>
      <c r="G6" s="73"/>
      <c r="H6" s="73"/>
      <c r="I6" s="70"/>
      <c r="J6" s="70"/>
      <c r="K6" s="210">
        <f>Table3812[[#This Row],[Nr of
trips]]*Table3812[[#This Row],[Nr of
people]]*Table3812[[#This Row],[Cost per roundtrip]]+Table3812[[#This Row],[Nr of
trips]]*Table3812[[#This Row],[Nr of
people]]*Table3812[[#This Row],[Nr of Days
per trip]]*Table3812[[#This Row],[Per Diem]]</f>
        <v>0</v>
      </c>
      <c r="L6" s="70">
        <f>Table3812[[#This Row],[Extended cost]]*$P$2</f>
        <v>0</v>
      </c>
      <c r="M6" s="70">
        <f>Table3812[[#This Row],[Extended cost]]+Table3812[[#This Row],[Profit]]</f>
        <v>0</v>
      </c>
    </row>
    <row r="7" spans="2:16" x14ac:dyDescent="0.25">
      <c r="B7" t="s">
        <v>311</v>
      </c>
      <c r="C7" t="s">
        <v>77</v>
      </c>
      <c r="E7" s="39"/>
      <c r="F7" s="73"/>
      <c r="G7" s="73"/>
      <c r="H7" s="73"/>
      <c r="I7" s="70"/>
      <c r="J7" s="70"/>
      <c r="K7" s="210">
        <f>Table3812[[#This Row],[Nr of
trips]]*Table3812[[#This Row],[Nr of
people]]*Table3812[[#This Row],[Cost per roundtrip]]+Table3812[[#This Row],[Nr of
trips]]*Table3812[[#This Row],[Nr of
people]]*Table3812[[#This Row],[Nr of Days
per trip]]*Table3812[[#This Row],[Per Diem]]</f>
        <v>0</v>
      </c>
      <c r="L7" s="70">
        <f>Table3812[[#This Row],[Extended cost]]*$P$2</f>
        <v>0</v>
      </c>
      <c r="M7" s="70">
        <f>Table3812[[#This Row],[Extended cost]]+Table3812[[#This Row],[Profit]]</f>
        <v>0</v>
      </c>
    </row>
    <row r="8" spans="2:16" x14ac:dyDescent="0.25">
      <c r="B8" t="s">
        <v>312</v>
      </c>
      <c r="C8" t="s">
        <v>77</v>
      </c>
      <c r="E8" s="39"/>
      <c r="F8" s="73"/>
      <c r="G8" s="73"/>
      <c r="H8" s="73"/>
      <c r="I8" s="70"/>
      <c r="J8" s="70"/>
      <c r="K8" s="210">
        <f>Table3812[[#This Row],[Nr of
trips]]*Table3812[[#This Row],[Nr of
people]]*Table3812[[#This Row],[Cost per roundtrip]]+Table3812[[#This Row],[Nr of
trips]]*Table3812[[#This Row],[Nr of
people]]*Table3812[[#This Row],[Nr of Days
per trip]]*Table3812[[#This Row],[Per Diem]]</f>
        <v>0</v>
      </c>
      <c r="L8" s="70">
        <f>Table3812[[#This Row],[Extended cost]]*$P$2</f>
        <v>0</v>
      </c>
      <c r="M8" s="70">
        <f>Table3812[[#This Row],[Extended cost]]+Table3812[[#This Row],[Profit]]</f>
        <v>0</v>
      </c>
    </row>
    <row r="9" spans="2:16" x14ac:dyDescent="0.25">
      <c r="B9" t="s">
        <v>313</v>
      </c>
      <c r="C9" t="s">
        <v>77</v>
      </c>
      <c r="E9" s="39"/>
      <c r="F9" s="73"/>
      <c r="G9" s="73"/>
      <c r="H9" s="73"/>
      <c r="I9" s="70"/>
      <c r="J9" s="70"/>
      <c r="K9" s="210">
        <f>Table3812[[#This Row],[Nr of
trips]]*Table3812[[#This Row],[Nr of
people]]*Table3812[[#This Row],[Cost per roundtrip]]+Table3812[[#This Row],[Nr of
trips]]*Table3812[[#This Row],[Nr of
people]]*Table3812[[#This Row],[Nr of Days
per trip]]*Table3812[[#This Row],[Per Diem]]</f>
        <v>0</v>
      </c>
      <c r="L9" s="70">
        <f>Table3812[[#This Row],[Extended cost]]*$P$2</f>
        <v>0</v>
      </c>
      <c r="M9" s="70">
        <f>Table3812[[#This Row],[Extended cost]]+Table3812[[#This Row],[Profit]]</f>
        <v>0</v>
      </c>
    </row>
    <row r="10" spans="2:16" x14ac:dyDescent="0.25">
      <c r="B10" t="s">
        <v>454</v>
      </c>
      <c r="C10" t="s">
        <v>77</v>
      </c>
      <c r="E10" s="39"/>
      <c r="F10" s="73"/>
      <c r="G10" s="73"/>
      <c r="H10" s="73"/>
      <c r="I10" s="70"/>
      <c r="J10" s="70"/>
      <c r="K10" s="210">
        <f>Table3812[[#This Row],[Nr of
trips]]*Table3812[[#This Row],[Nr of
people]]*Table3812[[#This Row],[Cost per roundtrip]]+Table3812[[#This Row],[Nr of
trips]]*Table3812[[#This Row],[Nr of
people]]*Table3812[[#This Row],[Nr of Days
per trip]]*Table3812[[#This Row],[Per Diem]]</f>
        <v>0</v>
      </c>
      <c r="L10" s="70">
        <f>Table3812[[#This Row],[Extended cost]]*$P$2</f>
        <v>0</v>
      </c>
      <c r="M10" s="70">
        <f>Table3812[[#This Row],[Extended cost]]+Table3812[[#This Row],[Profit]]</f>
        <v>0</v>
      </c>
    </row>
    <row r="11" spans="2:16" x14ac:dyDescent="0.25">
      <c r="B11" t="s">
        <v>455</v>
      </c>
      <c r="C11" t="s">
        <v>77</v>
      </c>
      <c r="E11" s="39"/>
      <c r="F11" s="73"/>
      <c r="G11" s="73"/>
      <c r="H11" s="73"/>
      <c r="I11" s="70"/>
      <c r="J11" s="70"/>
      <c r="K11" s="210">
        <f>Table3812[[#This Row],[Nr of
trips]]*Table3812[[#This Row],[Nr of
people]]*Table3812[[#This Row],[Cost per roundtrip]]+Table3812[[#This Row],[Nr of
trips]]*Table3812[[#This Row],[Nr of
people]]*Table3812[[#This Row],[Nr of Days
per trip]]*Table3812[[#This Row],[Per Diem]]</f>
        <v>0</v>
      </c>
      <c r="L11" s="70">
        <f>Table3812[[#This Row],[Extended cost]]*$P$2</f>
        <v>0</v>
      </c>
      <c r="M11" s="70">
        <f>Table3812[[#This Row],[Extended cost]]+Table3812[[#This Row],[Profit]]</f>
        <v>0</v>
      </c>
    </row>
    <row r="12" spans="2:16" x14ac:dyDescent="0.25">
      <c r="B12" t="s">
        <v>456</v>
      </c>
      <c r="C12" t="s">
        <v>77</v>
      </c>
      <c r="E12" s="39"/>
      <c r="F12" s="73"/>
      <c r="G12" s="73"/>
      <c r="H12" s="73"/>
      <c r="I12" s="70"/>
      <c r="J12" s="70"/>
      <c r="K12" s="210">
        <f>Table3812[[#This Row],[Nr of
trips]]*Table3812[[#This Row],[Nr of
people]]*Table3812[[#This Row],[Cost per roundtrip]]+Table3812[[#This Row],[Nr of
trips]]*Table3812[[#This Row],[Nr of
people]]*Table3812[[#This Row],[Nr of Days
per trip]]*Table3812[[#This Row],[Per Diem]]</f>
        <v>0</v>
      </c>
      <c r="L12" s="70">
        <f>Table3812[[#This Row],[Extended cost]]*$P$2</f>
        <v>0</v>
      </c>
      <c r="M12" s="70">
        <f>Table3812[[#This Row],[Extended cost]]+Table3812[[#This Row],[Profit]]</f>
        <v>0</v>
      </c>
    </row>
    <row r="13" spans="2:16" x14ac:dyDescent="0.25">
      <c r="B13" t="s">
        <v>457</v>
      </c>
      <c r="C13" t="s">
        <v>77</v>
      </c>
      <c r="E13" s="39"/>
      <c r="F13" s="73"/>
      <c r="G13" s="73"/>
      <c r="H13" s="73"/>
      <c r="I13" s="70"/>
      <c r="J13" s="70"/>
      <c r="K13" s="210">
        <f>Table3812[[#This Row],[Nr of
trips]]*Table3812[[#This Row],[Nr of
people]]*Table3812[[#This Row],[Cost per roundtrip]]+Table3812[[#This Row],[Nr of
trips]]*Table3812[[#This Row],[Nr of
people]]*Table3812[[#This Row],[Nr of Days
per trip]]*Table3812[[#This Row],[Per Diem]]</f>
        <v>0</v>
      </c>
      <c r="L13" s="70">
        <f>Table3812[[#This Row],[Extended cost]]*$P$2</f>
        <v>0</v>
      </c>
      <c r="M13" s="70">
        <f>Table3812[[#This Row],[Extended cost]]+Table3812[[#This Row],[Profit]]</f>
        <v>0</v>
      </c>
    </row>
    <row r="14" spans="2:16" x14ac:dyDescent="0.25">
      <c r="B14" t="s">
        <v>458</v>
      </c>
      <c r="C14" t="s">
        <v>77</v>
      </c>
      <c r="E14" s="39"/>
      <c r="F14" s="73"/>
      <c r="G14" s="73"/>
      <c r="H14" s="73"/>
      <c r="I14" s="70"/>
      <c r="J14" s="70"/>
      <c r="K14" s="210">
        <f>Table3812[[#This Row],[Nr of
trips]]*Table3812[[#This Row],[Nr of
people]]*Table3812[[#This Row],[Cost per roundtrip]]+Table3812[[#This Row],[Nr of
trips]]*Table3812[[#This Row],[Nr of
people]]*Table3812[[#This Row],[Nr of Days
per trip]]*Table3812[[#This Row],[Per Diem]]</f>
        <v>0</v>
      </c>
      <c r="L14" s="70">
        <f>Table3812[[#This Row],[Extended cost]]*$P$2</f>
        <v>0</v>
      </c>
      <c r="M14" s="70">
        <f>Table3812[[#This Row],[Extended cost]]+Table3812[[#This Row],[Profit]]</f>
        <v>0</v>
      </c>
    </row>
    <row r="15" spans="2:16" x14ac:dyDescent="0.25">
      <c r="B15" t="s">
        <v>459</v>
      </c>
      <c r="C15" t="s">
        <v>77</v>
      </c>
      <c r="E15" s="39"/>
      <c r="F15" s="73"/>
      <c r="G15" s="73"/>
      <c r="H15" s="73"/>
      <c r="I15" s="70"/>
      <c r="J15" s="70"/>
      <c r="K15" s="210">
        <f>Table3812[[#This Row],[Nr of
trips]]*Table3812[[#This Row],[Nr of
people]]*Table3812[[#This Row],[Cost per roundtrip]]+Table3812[[#This Row],[Nr of
trips]]*Table3812[[#This Row],[Nr of
people]]*Table3812[[#This Row],[Nr of Days
per trip]]*Table3812[[#This Row],[Per Diem]]</f>
        <v>0</v>
      </c>
      <c r="L15" s="70">
        <f>Table3812[[#This Row],[Extended cost]]*$P$2</f>
        <v>0</v>
      </c>
      <c r="M15" s="70">
        <f>Table3812[[#This Row],[Extended cost]]+Table3812[[#This Row],[Profit]]</f>
        <v>0</v>
      </c>
    </row>
    <row r="16" spans="2:16" x14ac:dyDescent="0.25">
      <c r="B16" t="s">
        <v>176</v>
      </c>
      <c r="C16" t="s">
        <v>77</v>
      </c>
      <c r="E16" s="39"/>
      <c r="F16" s="73"/>
      <c r="G16" s="73"/>
      <c r="H16" s="73"/>
      <c r="I16" s="70"/>
      <c r="J16" s="70"/>
      <c r="K16" s="210">
        <f>Table3812[[#This Row],[Nr of
trips]]*Table3812[[#This Row],[Nr of
people]]*Table3812[[#This Row],[Cost per roundtrip]]+Table3812[[#This Row],[Nr of
trips]]*Table3812[[#This Row],[Nr of
people]]*Table3812[[#This Row],[Nr of Days
per trip]]*Table3812[[#This Row],[Per Diem]]</f>
        <v>0</v>
      </c>
      <c r="L16" s="70">
        <f>Table3812[[#This Row],[Extended cost]]*$P$2</f>
        <v>0</v>
      </c>
      <c r="M16" s="70">
        <f>Table3812[[#This Row],[Extended cost]]+Table3812[[#This Row],[Profit]]</f>
        <v>0</v>
      </c>
    </row>
    <row r="17" spans="2:13" x14ac:dyDescent="0.25">
      <c r="B17" t="s">
        <v>177</v>
      </c>
      <c r="C17" t="s">
        <v>77</v>
      </c>
      <c r="E17" s="39"/>
      <c r="F17" s="73"/>
      <c r="G17" s="73"/>
      <c r="H17" s="73"/>
      <c r="I17" s="70"/>
      <c r="J17" s="70"/>
      <c r="K17" s="210">
        <f>Table3812[[#This Row],[Nr of
trips]]*Table3812[[#This Row],[Nr of
people]]*Table3812[[#This Row],[Cost per roundtrip]]+Table3812[[#This Row],[Nr of
trips]]*Table3812[[#This Row],[Nr of
people]]*Table3812[[#This Row],[Nr of Days
per trip]]*Table3812[[#This Row],[Per Diem]]</f>
        <v>0</v>
      </c>
      <c r="L17" s="70">
        <f>Table3812[[#This Row],[Extended cost]]*$P$2</f>
        <v>0</v>
      </c>
      <c r="M17" s="70">
        <f>Table3812[[#This Row],[Extended cost]]+Table3812[[#This Row],[Profit]]</f>
        <v>0</v>
      </c>
    </row>
    <row r="18" spans="2:13" x14ac:dyDescent="0.25">
      <c r="B18" t="s">
        <v>178</v>
      </c>
      <c r="C18" t="s">
        <v>77</v>
      </c>
      <c r="E18" s="39"/>
      <c r="F18" s="73"/>
      <c r="G18" s="73"/>
      <c r="H18" s="73"/>
      <c r="I18" s="70"/>
      <c r="J18" s="70"/>
      <c r="K18" s="210">
        <f>Table3812[[#This Row],[Nr of
trips]]*Table3812[[#This Row],[Nr of
people]]*Table3812[[#This Row],[Cost per roundtrip]]+Table3812[[#This Row],[Nr of
trips]]*Table3812[[#This Row],[Nr of
people]]*Table3812[[#This Row],[Nr of Days
per trip]]*Table3812[[#This Row],[Per Diem]]</f>
        <v>0</v>
      </c>
      <c r="L18" s="70">
        <f>Table3812[[#This Row],[Extended cost]]*$P$2</f>
        <v>0</v>
      </c>
      <c r="M18" s="70">
        <f>Table3812[[#This Row],[Extended cost]]+Table3812[[#This Row],[Profit]]</f>
        <v>0</v>
      </c>
    </row>
    <row r="19" spans="2:13" x14ac:dyDescent="0.25">
      <c r="B19" t="s">
        <v>181</v>
      </c>
      <c r="C19" t="s">
        <v>77</v>
      </c>
      <c r="E19" s="39"/>
      <c r="F19" s="73"/>
      <c r="G19" s="73"/>
      <c r="H19" s="73"/>
      <c r="I19" s="70"/>
      <c r="J19" s="70"/>
      <c r="K19" s="210">
        <f>Table3812[[#This Row],[Nr of
trips]]*Table3812[[#This Row],[Nr of
people]]*Table3812[[#This Row],[Cost per roundtrip]]+Table3812[[#This Row],[Nr of
trips]]*Table3812[[#This Row],[Nr of
people]]*Table3812[[#This Row],[Nr of Days
per trip]]*Table3812[[#This Row],[Per Diem]]</f>
        <v>0</v>
      </c>
      <c r="L19" s="70">
        <f>Table3812[[#This Row],[Extended cost]]*$P$2</f>
        <v>0</v>
      </c>
      <c r="M19" s="70">
        <f>Table3812[[#This Row],[Extended cost]]+Table3812[[#This Row],[Profit]]</f>
        <v>0</v>
      </c>
    </row>
    <row r="20" spans="2:13" x14ac:dyDescent="0.25">
      <c r="B20" t="s">
        <v>182</v>
      </c>
      <c r="C20" t="s">
        <v>77</v>
      </c>
      <c r="E20" s="39"/>
      <c r="F20" s="73"/>
      <c r="G20" s="73"/>
      <c r="H20" s="73"/>
      <c r="I20" s="70"/>
      <c r="J20" s="70"/>
      <c r="K20" s="210">
        <f>Table3812[[#This Row],[Nr of
trips]]*Table3812[[#This Row],[Nr of
people]]*Table3812[[#This Row],[Cost per roundtrip]]+Table3812[[#This Row],[Nr of
trips]]*Table3812[[#This Row],[Nr of
people]]*Table3812[[#This Row],[Nr of Days
per trip]]*Table3812[[#This Row],[Per Diem]]</f>
        <v>0</v>
      </c>
      <c r="L20" s="70">
        <f>Table3812[[#This Row],[Extended cost]]*$P$2</f>
        <v>0</v>
      </c>
      <c r="M20" s="70">
        <f>Table3812[[#This Row],[Extended cost]]+Table3812[[#This Row],[Profit]]</f>
        <v>0</v>
      </c>
    </row>
    <row r="21" spans="2:13" x14ac:dyDescent="0.25">
      <c r="B21" t="s">
        <v>183</v>
      </c>
      <c r="C21" t="s">
        <v>77</v>
      </c>
      <c r="E21" s="39"/>
      <c r="F21" s="73"/>
      <c r="G21" s="73"/>
      <c r="H21" s="73"/>
      <c r="I21" s="70"/>
      <c r="J21" s="70"/>
      <c r="K21" s="210">
        <f>Table3812[[#This Row],[Nr of
trips]]*Table3812[[#This Row],[Nr of
people]]*Table3812[[#This Row],[Cost per roundtrip]]+Table3812[[#This Row],[Nr of
trips]]*Table3812[[#This Row],[Nr of
people]]*Table3812[[#This Row],[Nr of Days
per trip]]*Table3812[[#This Row],[Per Diem]]</f>
        <v>0</v>
      </c>
      <c r="L21" s="70">
        <f>Table3812[[#This Row],[Extended cost]]*$P$2</f>
        <v>0</v>
      </c>
      <c r="M21" s="70">
        <f>Table3812[[#This Row],[Extended cost]]+Table3812[[#This Row],[Profit]]</f>
        <v>0</v>
      </c>
    </row>
    <row r="22" spans="2:13" x14ac:dyDescent="0.25">
      <c r="B22" t="s">
        <v>184</v>
      </c>
      <c r="C22" t="s">
        <v>77</v>
      </c>
      <c r="E22" s="39"/>
      <c r="F22" s="73"/>
      <c r="G22" s="73"/>
      <c r="H22" s="73"/>
      <c r="I22" s="70"/>
      <c r="J22" s="70"/>
      <c r="K22" s="210">
        <f>Table3812[[#This Row],[Nr of
trips]]*Table3812[[#This Row],[Nr of
people]]*Table3812[[#This Row],[Cost per roundtrip]]+Table3812[[#This Row],[Nr of
trips]]*Table3812[[#This Row],[Nr of
people]]*Table3812[[#This Row],[Nr of Days
per trip]]*Table3812[[#This Row],[Per Diem]]</f>
        <v>0</v>
      </c>
      <c r="L22" s="70">
        <f>Table3812[[#This Row],[Extended cost]]*$P$2</f>
        <v>0</v>
      </c>
      <c r="M22" s="70">
        <f>Table3812[[#This Row],[Extended cost]]+Table3812[[#This Row],[Profit]]</f>
        <v>0</v>
      </c>
    </row>
    <row r="23" spans="2:13" x14ac:dyDescent="0.25">
      <c r="B23" t="s">
        <v>319</v>
      </c>
      <c r="C23" t="s">
        <v>77</v>
      </c>
      <c r="E23" s="39"/>
      <c r="F23" s="73"/>
      <c r="G23" s="73"/>
      <c r="H23" s="73"/>
      <c r="I23" s="70"/>
      <c r="J23" s="70"/>
      <c r="K23" s="210">
        <f>Table3812[[#This Row],[Nr of
trips]]*Table3812[[#This Row],[Nr of
people]]*Table3812[[#This Row],[Cost per roundtrip]]+Table3812[[#This Row],[Nr of
trips]]*Table3812[[#This Row],[Nr of
people]]*Table3812[[#This Row],[Nr of Days
per trip]]*Table3812[[#This Row],[Per Diem]]</f>
        <v>0</v>
      </c>
      <c r="L23" s="70">
        <f>Table3812[[#This Row],[Extended cost]]*$P$2</f>
        <v>0</v>
      </c>
      <c r="M23" s="70">
        <f>Table3812[[#This Row],[Extended cost]]+Table3812[[#This Row],[Profit]]</f>
        <v>0</v>
      </c>
    </row>
    <row r="24" spans="2:13" x14ac:dyDescent="0.25">
      <c r="B24" t="s">
        <v>320</v>
      </c>
      <c r="C24" t="s">
        <v>77</v>
      </c>
      <c r="E24" s="39"/>
      <c r="F24" s="73"/>
      <c r="G24" s="73"/>
      <c r="H24" s="73"/>
      <c r="I24" s="70"/>
      <c r="J24" s="70"/>
      <c r="K24" s="210">
        <f>Table3812[[#This Row],[Nr of
trips]]*Table3812[[#This Row],[Nr of
people]]*Table3812[[#This Row],[Cost per roundtrip]]+Table3812[[#This Row],[Nr of
trips]]*Table3812[[#This Row],[Nr of
people]]*Table3812[[#This Row],[Nr of Days
per trip]]*Table3812[[#This Row],[Per Diem]]</f>
        <v>0</v>
      </c>
      <c r="L24" s="70">
        <f>Table3812[[#This Row],[Extended cost]]*$P$2</f>
        <v>0</v>
      </c>
      <c r="M24" s="70">
        <f>Table3812[[#This Row],[Extended cost]]+Table3812[[#This Row],[Profit]]</f>
        <v>0</v>
      </c>
    </row>
    <row r="25" spans="2:13" x14ac:dyDescent="0.25">
      <c r="B25" t="s">
        <v>460</v>
      </c>
      <c r="C25" t="s">
        <v>77</v>
      </c>
      <c r="E25" s="39"/>
      <c r="F25" s="73"/>
      <c r="G25" s="73"/>
      <c r="H25" s="73"/>
      <c r="I25" s="70"/>
      <c r="J25" s="70"/>
      <c r="K25" s="210">
        <f>Table3812[[#This Row],[Nr of
trips]]*Table3812[[#This Row],[Nr of
people]]*Table3812[[#This Row],[Cost per roundtrip]]+Table3812[[#This Row],[Nr of
trips]]*Table3812[[#This Row],[Nr of
people]]*Table3812[[#This Row],[Nr of Days
per trip]]*Table3812[[#This Row],[Per Diem]]</f>
        <v>0</v>
      </c>
      <c r="L25" s="70">
        <f>Table3812[[#This Row],[Extended cost]]*$P$2</f>
        <v>0</v>
      </c>
      <c r="M25" s="70">
        <f>Table3812[[#This Row],[Extended cost]]+Table3812[[#This Row],[Profit]]</f>
        <v>0</v>
      </c>
    </row>
    <row r="26" spans="2:13" x14ac:dyDescent="0.25">
      <c r="B26" t="s">
        <v>461</v>
      </c>
      <c r="C26" t="s">
        <v>77</v>
      </c>
      <c r="E26" s="39"/>
      <c r="F26" s="73"/>
      <c r="G26" s="73"/>
      <c r="H26" s="73"/>
      <c r="I26" s="70"/>
      <c r="J26" s="70"/>
      <c r="K26" s="210">
        <f>Table3812[[#This Row],[Nr of
trips]]*Table3812[[#This Row],[Nr of
people]]*Table3812[[#This Row],[Cost per roundtrip]]+Table3812[[#This Row],[Nr of
trips]]*Table3812[[#This Row],[Nr of
people]]*Table3812[[#This Row],[Nr of Days
per trip]]*Table3812[[#This Row],[Per Diem]]</f>
        <v>0</v>
      </c>
      <c r="L26" s="70">
        <f>Table3812[[#This Row],[Extended cost]]*$P$2</f>
        <v>0</v>
      </c>
      <c r="M26" s="70">
        <f>Table3812[[#This Row],[Extended cost]]+Table3812[[#This Row],[Profit]]</f>
        <v>0</v>
      </c>
    </row>
    <row r="27" spans="2:13" x14ac:dyDescent="0.25">
      <c r="B27" t="s">
        <v>462</v>
      </c>
      <c r="C27" t="s">
        <v>77</v>
      </c>
      <c r="E27" s="39"/>
      <c r="F27" s="73"/>
      <c r="G27" s="73"/>
      <c r="H27" s="73"/>
      <c r="I27" s="70"/>
      <c r="J27" s="70"/>
      <c r="K27" s="210">
        <f>Table3812[[#This Row],[Nr of
trips]]*Table3812[[#This Row],[Nr of
people]]*Table3812[[#This Row],[Cost per roundtrip]]+Table3812[[#This Row],[Nr of
trips]]*Table3812[[#This Row],[Nr of
people]]*Table3812[[#This Row],[Nr of Days
per trip]]*Table3812[[#This Row],[Per Diem]]</f>
        <v>0</v>
      </c>
      <c r="L27" s="70">
        <f>Table3812[[#This Row],[Extended cost]]*$P$2</f>
        <v>0</v>
      </c>
      <c r="M27" s="70">
        <f>Table3812[[#This Row],[Extended cost]]+Table3812[[#This Row],[Profit]]</f>
        <v>0</v>
      </c>
    </row>
    <row r="28" spans="2:13" x14ac:dyDescent="0.25">
      <c r="B28" t="s">
        <v>463</v>
      </c>
      <c r="C28" t="s">
        <v>77</v>
      </c>
      <c r="E28" s="39"/>
      <c r="F28" s="73"/>
      <c r="G28" s="73"/>
      <c r="H28" s="73"/>
      <c r="I28" s="70"/>
      <c r="J28" s="70"/>
      <c r="K28" s="210">
        <f>Table3812[[#This Row],[Nr of
trips]]*Table3812[[#This Row],[Nr of
people]]*Table3812[[#This Row],[Cost per roundtrip]]+Table3812[[#This Row],[Nr of
trips]]*Table3812[[#This Row],[Nr of
people]]*Table3812[[#This Row],[Nr of Days
per trip]]*Table3812[[#This Row],[Per Diem]]</f>
        <v>0</v>
      </c>
      <c r="L28" s="70">
        <f>Table3812[[#This Row],[Extended cost]]*$P$2</f>
        <v>0</v>
      </c>
      <c r="M28" s="70">
        <f>Table3812[[#This Row],[Extended cost]]+Table3812[[#This Row],[Profit]]</f>
        <v>0</v>
      </c>
    </row>
    <row r="29" spans="2:13" x14ac:dyDescent="0.25">
      <c r="B29" t="s">
        <v>464</v>
      </c>
      <c r="C29" t="s">
        <v>77</v>
      </c>
      <c r="E29" s="39"/>
      <c r="F29" s="73"/>
      <c r="G29" s="73"/>
      <c r="H29" s="73"/>
      <c r="I29" s="70"/>
      <c r="J29" s="70"/>
      <c r="K29" s="210">
        <f>Table3812[[#This Row],[Nr of
trips]]*Table3812[[#This Row],[Nr of
people]]*Table3812[[#This Row],[Cost per roundtrip]]+Table3812[[#This Row],[Nr of
trips]]*Table3812[[#This Row],[Nr of
people]]*Table3812[[#This Row],[Nr of Days
per trip]]*Table3812[[#This Row],[Per Diem]]</f>
        <v>0</v>
      </c>
      <c r="L29" s="70">
        <f>Table3812[[#This Row],[Extended cost]]*$P$2</f>
        <v>0</v>
      </c>
      <c r="M29" s="70">
        <f>Table3812[[#This Row],[Extended cost]]+Table3812[[#This Row],[Profit]]</f>
        <v>0</v>
      </c>
    </row>
    <row r="30" spans="2:13" x14ac:dyDescent="0.25">
      <c r="B30" t="s">
        <v>465</v>
      </c>
      <c r="C30" t="s">
        <v>77</v>
      </c>
      <c r="E30" s="39"/>
      <c r="F30" s="73"/>
      <c r="G30" s="73"/>
      <c r="H30" s="73"/>
      <c r="I30" s="70"/>
      <c r="J30" s="70"/>
      <c r="K30" s="210">
        <f>Table3812[[#This Row],[Nr of
trips]]*Table3812[[#This Row],[Nr of
people]]*Table3812[[#This Row],[Cost per roundtrip]]+Table3812[[#This Row],[Nr of
trips]]*Table3812[[#This Row],[Nr of
people]]*Table3812[[#This Row],[Nr of Days
per trip]]*Table3812[[#This Row],[Per Diem]]</f>
        <v>0</v>
      </c>
      <c r="L30" s="70">
        <f>Table3812[[#This Row],[Extended cost]]*$P$2</f>
        <v>0</v>
      </c>
      <c r="M30" s="70">
        <f>Table3812[[#This Row],[Extended cost]]+Table3812[[#This Row],[Profit]]</f>
        <v>0</v>
      </c>
    </row>
    <row r="31" spans="2:13" x14ac:dyDescent="0.25">
      <c r="B31" t="s">
        <v>187</v>
      </c>
      <c r="C31" t="s">
        <v>77</v>
      </c>
      <c r="E31" s="39"/>
      <c r="F31" s="73"/>
      <c r="G31" s="73"/>
      <c r="H31" s="73"/>
      <c r="I31" s="70"/>
      <c r="J31" s="70"/>
      <c r="K31" s="210">
        <f>Table3812[[#This Row],[Nr of
trips]]*Table3812[[#This Row],[Nr of
people]]*Table3812[[#This Row],[Cost per roundtrip]]+Table3812[[#This Row],[Nr of
trips]]*Table3812[[#This Row],[Nr of
people]]*Table3812[[#This Row],[Nr of Days
per trip]]*Table3812[[#This Row],[Per Diem]]</f>
        <v>0</v>
      </c>
      <c r="L31" s="70">
        <f>Table3812[[#This Row],[Extended cost]]*$P$2</f>
        <v>0</v>
      </c>
      <c r="M31" s="70">
        <f>Table3812[[#This Row],[Extended cost]]+Table3812[[#This Row],[Profit]]</f>
        <v>0</v>
      </c>
    </row>
    <row r="32" spans="2:13" x14ac:dyDescent="0.25">
      <c r="B32" t="s">
        <v>188</v>
      </c>
      <c r="C32" t="s">
        <v>77</v>
      </c>
      <c r="E32" s="39"/>
      <c r="F32" s="73"/>
      <c r="G32" s="73"/>
      <c r="H32" s="73"/>
      <c r="I32" s="70"/>
      <c r="J32" s="70"/>
      <c r="K32" s="210">
        <f>Table3812[[#This Row],[Nr of
trips]]*Table3812[[#This Row],[Nr of
people]]*Table3812[[#This Row],[Cost per roundtrip]]+Table3812[[#This Row],[Nr of
trips]]*Table3812[[#This Row],[Nr of
people]]*Table3812[[#This Row],[Nr of Days
per trip]]*Table3812[[#This Row],[Per Diem]]</f>
        <v>0</v>
      </c>
      <c r="L32" s="70">
        <f>Table3812[[#This Row],[Extended cost]]*$P$2</f>
        <v>0</v>
      </c>
      <c r="M32" s="70">
        <f>Table3812[[#This Row],[Extended cost]]+Table3812[[#This Row],[Profit]]</f>
        <v>0</v>
      </c>
    </row>
    <row r="33" spans="2:13" x14ac:dyDescent="0.25">
      <c r="B33" t="s">
        <v>189</v>
      </c>
      <c r="C33" t="s">
        <v>77</v>
      </c>
      <c r="E33" s="39"/>
      <c r="F33" s="73"/>
      <c r="G33" s="73"/>
      <c r="H33" s="73"/>
      <c r="I33" s="70"/>
      <c r="J33" s="70"/>
      <c r="K33" s="210">
        <f>Table3812[[#This Row],[Nr of
trips]]*Table3812[[#This Row],[Nr of
people]]*Table3812[[#This Row],[Cost per roundtrip]]+Table3812[[#This Row],[Nr of
trips]]*Table3812[[#This Row],[Nr of
people]]*Table3812[[#This Row],[Nr of Days
per trip]]*Table3812[[#This Row],[Per Diem]]</f>
        <v>0</v>
      </c>
      <c r="L33" s="70">
        <f>Table3812[[#This Row],[Extended cost]]*$P$2</f>
        <v>0</v>
      </c>
      <c r="M33" s="70">
        <f>Table3812[[#This Row],[Extended cost]]+Table3812[[#This Row],[Profit]]</f>
        <v>0</v>
      </c>
    </row>
    <row r="34" spans="2:13" x14ac:dyDescent="0.25">
      <c r="B34" t="s">
        <v>193</v>
      </c>
      <c r="C34" t="s">
        <v>77</v>
      </c>
      <c r="E34" s="39"/>
      <c r="F34" s="73"/>
      <c r="G34" s="73"/>
      <c r="H34" s="73"/>
      <c r="I34" s="70"/>
      <c r="J34" s="70"/>
      <c r="K34" s="210">
        <f>Table3812[[#This Row],[Nr of
trips]]*Table3812[[#This Row],[Nr of
people]]*Table3812[[#This Row],[Cost per roundtrip]]+Table3812[[#This Row],[Nr of
trips]]*Table3812[[#This Row],[Nr of
people]]*Table3812[[#This Row],[Nr of Days
per trip]]*Table3812[[#This Row],[Per Diem]]</f>
        <v>0</v>
      </c>
      <c r="L34" s="70">
        <f>Table3812[[#This Row],[Extended cost]]*$P$2</f>
        <v>0</v>
      </c>
      <c r="M34" s="70">
        <f>Table3812[[#This Row],[Extended cost]]+Table3812[[#This Row],[Profit]]</f>
        <v>0</v>
      </c>
    </row>
    <row r="35" spans="2:13" x14ac:dyDescent="0.25">
      <c r="B35" t="s">
        <v>194</v>
      </c>
      <c r="C35" t="s">
        <v>77</v>
      </c>
      <c r="E35" s="39"/>
      <c r="F35" s="73"/>
      <c r="G35" s="73"/>
      <c r="H35" s="73"/>
      <c r="I35" s="70"/>
      <c r="J35" s="70"/>
      <c r="K35" s="210">
        <f>Table3812[[#This Row],[Nr of
trips]]*Table3812[[#This Row],[Nr of
people]]*Table3812[[#This Row],[Cost per roundtrip]]+Table3812[[#This Row],[Nr of
trips]]*Table3812[[#This Row],[Nr of
people]]*Table3812[[#This Row],[Nr of Days
per trip]]*Table3812[[#This Row],[Per Diem]]</f>
        <v>0</v>
      </c>
      <c r="L35" s="70">
        <f>Table3812[[#This Row],[Extended cost]]*$P$2</f>
        <v>0</v>
      </c>
      <c r="M35" s="70">
        <f>Table3812[[#This Row],[Extended cost]]+Table3812[[#This Row],[Profit]]</f>
        <v>0</v>
      </c>
    </row>
    <row r="36" spans="2:13" x14ac:dyDescent="0.25">
      <c r="B36" t="s">
        <v>195</v>
      </c>
      <c r="C36" t="s">
        <v>77</v>
      </c>
      <c r="E36" s="39"/>
      <c r="F36" s="73"/>
      <c r="G36" s="73"/>
      <c r="H36" s="73"/>
      <c r="I36" s="70"/>
      <c r="J36" s="70"/>
      <c r="K36" s="210">
        <f>Table3812[[#This Row],[Nr of
trips]]*Table3812[[#This Row],[Nr of
people]]*Table3812[[#This Row],[Cost per roundtrip]]+Table3812[[#This Row],[Nr of
trips]]*Table3812[[#This Row],[Nr of
people]]*Table3812[[#This Row],[Nr of Days
per trip]]*Table3812[[#This Row],[Per Diem]]</f>
        <v>0</v>
      </c>
      <c r="L36" s="70">
        <f>Table3812[[#This Row],[Extended cost]]*$P$2</f>
        <v>0</v>
      </c>
      <c r="M36" s="70">
        <f>Table3812[[#This Row],[Extended cost]]+Table3812[[#This Row],[Profit]]</f>
        <v>0</v>
      </c>
    </row>
    <row r="37" spans="2:13" x14ac:dyDescent="0.25">
      <c r="B37" t="s">
        <v>196</v>
      </c>
      <c r="C37" t="s">
        <v>77</v>
      </c>
      <c r="E37" s="39"/>
      <c r="F37" s="73"/>
      <c r="G37" s="73"/>
      <c r="H37" s="73"/>
      <c r="I37" s="70"/>
      <c r="J37" s="70"/>
      <c r="K37" s="210">
        <f>Table3812[[#This Row],[Nr of
trips]]*Table3812[[#This Row],[Nr of
people]]*Table3812[[#This Row],[Cost per roundtrip]]+Table3812[[#This Row],[Nr of
trips]]*Table3812[[#This Row],[Nr of
people]]*Table3812[[#This Row],[Nr of Days
per trip]]*Table3812[[#This Row],[Per Diem]]</f>
        <v>0</v>
      </c>
      <c r="L37" s="70">
        <f>Table3812[[#This Row],[Extended cost]]*$P$2</f>
        <v>0</v>
      </c>
      <c r="M37" s="70">
        <f>Table3812[[#This Row],[Extended cost]]+Table3812[[#This Row],[Profit]]</f>
        <v>0</v>
      </c>
    </row>
    <row r="38" spans="2:13" x14ac:dyDescent="0.25">
      <c r="B38" t="s">
        <v>197</v>
      </c>
      <c r="C38" t="s">
        <v>77</v>
      </c>
      <c r="E38" s="39"/>
      <c r="F38" s="73"/>
      <c r="G38" s="73"/>
      <c r="H38" s="73"/>
      <c r="I38" s="70"/>
      <c r="J38" s="70"/>
      <c r="K38" s="210">
        <f>Table3812[[#This Row],[Nr of
trips]]*Table3812[[#This Row],[Nr of
people]]*Table3812[[#This Row],[Cost per roundtrip]]+Table3812[[#This Row],[Nr of
trips]]*Table3812[[#This Row],[Nr of
people]]*Table3812[[#This Row],[Nr of Days
per trip]]*Table3812[[#This Row],[Per Diem]]</f>
        <v>0</v>
      </c>
      <c r="L38" s="70">
        <f>Table3812[[#This Row],[Extended cost]]*$P$2</f>
        <v>0</v>
      </c>
      <c r="M38" s="70">
        <f>Table3812[[#This Row],[Extended cost]]+Table3812[[#This Row],[Profit]]</f>
        <v>0</v>
      </c>
    </row>
    <row r="39" spans="2:13" x14ac:dyDescent="0.25">
      <c r="B39" t="s">
        <v>198</v>
      </c>
      <c r="C39" t="s">
        <v>77</v>
      </c>
      <c r="E39" s="39"/>
      <c r="F39" s="73"/>
      <c r="G39" s="73"/>
      <c r="H39" s="73"/>
      <c r="I39" s="70"/>
      <c r="J39" s="70"/>
      <c r="K39" s="210">
        <f>Table3812[[#This Row],[Nr of
trips]]*Table3812[[#This Row],[Nr of
people]]*Table3812[[#This Row],[Cost per roundtrip]]+Table3812[[#This Row],[Nr of
trips]]*Table3812[[#This Row],[Nr of
people]]*Table3812[[#This Row],[Nr of Days
per trip]]*Table3812[[#This Row],[Per Diem]]</f>
        <v>0</v>
      </c>
      <c r="L39" s="70">
        <f>Table3812[[#This Row],[Extended cost]]*$P$2</f>
        <v>0</v>
      </c>
      <c r="M39" s="70">
        <f>Table3812[[#This Row],[Extended cost]]+Table3812[[#This Row],[Profit]]</f>
        <v>0</v>
      </c>
    </row>
    <row r="40" spans="2:13" x14ac:dyDescent="0.25">
      <c r="B40" t="s">
        <v>466</v>
      </c>
      <c r="C40" t="s">
        <v>77</v>
      </c>
      <c r="E40" s="39"/>
      <c r="F40" s="73"/>
      <c r="G40" s="73"/>
      <c r="H40" s="73"/>
      <c r="I40" s="70"/>
      <c r="J40" s="70"/>
      <c r="K40" s="210">
        <f>Table3812[[#This Row],[Nr of
trips]]*Table3812[[#This Row],[Nr of
people]]*Table3812[[#This Row],[Cost per roundtrip]]+Table3812[[#This Row],[Nr of
trips]]*Table3812[[#This Row],[Nr of
people]]*Table3812[[#This Row],[Nr of Days
per trip]]*Table3812[[#This Row],[Per Diem]]</f>
        <v>0</v>
      </c>
      <c r="L40" s="70">
        <f>Table3812[[#This Row],[Extended cost]]*$P$2</f>
        <v>0</v>
      </c>
      <c r="M40" s="70">
        <f>Table3812[[#This Row],[Extended cost]]+Table3812[[#This Row],[Profit]]</f>
        <v>0</v>
      </c>
    </row>
    <row r="41" spans="2:13" x14ac:dyDescent="0.25">
      <c r="B41" t="s">
        <v>467</v>
      </c>
      <c r="C41" t="s">
        <v>77</v>
      </c>
      <c r="E41" s="39"/>
      <c r="F41" s="73"/>
      <c r="G41" s="73"/>
      <c r="H41" s="73"/>
      <c r="I41" s="70"/>
      <c r="J41" s="70"/>
      <c r="K41" s="210">
        <f>Table3812[[#This Row],[Nr of
trips]]*Table3812[[#This Row],[Nr of
people]]*Table3812[[#This Row],[Cost per roundtrip]]+Table3812[[#This Row],[Nr of
trips]]*Table3812[[#This Row],[Nr of
people]]*Table3812[[#This Row],[Nr of Days
per trip]]*Table3812[[#This Row],[Per Diem]]</f>
        <v>0</v>
      </c>
      <c r="L41" s="70">
        <f>Table3812[[#This Row],[Extended cost]]*$P$2</f>
        <v>0</v>
      </c>
      <c r="M41" s="70">
        <f>Table3812[[#This Row],[Extended cost]]+Table3812[[#This Row],[Profit]]</f>
        <v>0</v>
      </c>
    </row>
    <row r="42" spans="2:13" x14ac:dyDescent="0.25">
      <c r="B42" t="s">
        <v>468</v>
      </c>
      <c r="C42" t="s">
        <v>77</v>
      </c>
      <c r="E42" s="39"/>
      <c r="F42" s="73"/>
      <c r="G42" s="73"/>
      <c r="H42" s="73"/>
      <c r="I42" s="70"/>
      <c r="J42" s="70"/>
      <c r="K42" s="210">
        <f>Table3812[[#This Row],[Nr of
trips]]*Table3812[[#This Row],[Nr of
people]]*Table3812[[#This Row],[Cost per roundtrip]]+Table3812[[#This Row],[Nr of
trips]]*Table3812[[#This Row],[Nr of
people]]*Table3812[[#This Row],[Nr of Days
per trip]]*Table3812[[#This Row],[Per Diem]]</f>
        <v>0</v>
      </c>
      <c r="L42" s="70">
        <f>Table3812[[#This Row],[Extended cost]]*$P$2</f>
        <v>0</v>
      </c>
      <c r="M42" s="70">
        <f>Table3812[[#This Row],[Extended cost]]+Table3812[[#This Row],[Profit]]</f>
        <v>0</v>
      </c>
    </row>
    <row r="43" spans="2:13" x14ac:dyDescent="0.25">
      <c r="B43" t="s">
        <v>469</v>
      </c>
      <c r="C43" t="s">
        <v>77</v>
      </c>
      <c r="E43" s="39"/>
      <c r="F43" s="73"/>
      <c r="G43" s="73"/>
      <c r="H43" s="73"/>
      <c r="I43" s="70"/>
      <c r="J43" s="70"/>
      <c r="K43" s="210">
        <f>Table3812[[#This Row],[Nr of
trips]]*Table3812[[#This Row],[Nr of
people]]*Table3812[[#This Row],[Cost per roundtrip]]+Table3812[[#This Row],[Nr of
trips]]*Table3812[[#This Row],[Nr of
people]]*Table3812[[#This Row],[Nr of Days
per trip]]*Table3812[[#This Row],[Per Diem]]</f>
        <v>0</v>
      </c>
      <c r="L43" s="70">
        <f>Table3812[[#This Row],[Extended cost]]*$P$2</f>
        <v>0</v>
      </c>
      <c r="M43" s="70">
        <f>Table3812[[#This Row],[Extended cost]]+Table3812[[#This Row],[Profit]]</f>
        <v>0</v>
      </c>
    </row>
    <row r="44" spans="2:13" x14ac:dyDescent="0.25">
      <c r="B44" t="s">
        <v>470</v>
      </c>
      <c r="C44" t="s">
        <v>77</v>
      </c>
      <c r="E44" s="39"/>
      <c r="F44" s="73"/>
      <c r="G44" s="73"/>
      <c r="H44" s="73"/>
      <c r="I44" s="70"/>
      <c r="J44" s="70"/>
      <c r="K44" s="210">
        <f>Table3812[[#This Row],[Nr of
trips]]*Table3812[[#This Row],[Nr of
people]]*Table3812[[#This Row],[Cost per roundtrip]]+Table3812[[#This Row],[Nr of
trips]]*Table3812[[#This Row],[Nr of
people]]*Table3812[[#This Row],[Nr of Days
per trip]]*Table3812[[#This Row],[Per Diem]]</f>
        <v>0</v>
      </c>
      <c r="L44" s="70">
        <f>Table3812[[#This Row],[Extended cost]]*$P$2</f>
        <v>0</v>
      </c>
      <c r="M44" s="70">
        <f>Table3812[[#This Row],[Extended cost]]+Table3812[[#This Row],[Profit]]</f>
        <v>0</v>
      </c>
    </row>
    <row r="45" spans="2:13" x14ac:dyDescent="0.25">
      <c r="B45" t="s">
        <v>471</v>
      </c>
      <c r="C45" t="s">
        <v>77</v>
      </c>
      <c r="E45" s="39"/>
      <c r="F45" s="73"/>
      <c r="G45" s="73"/>
      <c r="H45" s="73"/>
      <c r="I45" s="70"/>
      <c r="J45" s="70"/>
      <c r="K45" s="210">
        <f>Table3812[[#This Row],[Nr of
trips]]*Table3812[[#This Row],[Nr of
people]]*Table3812[[#This Row],[Cost per roundtrip]]+Table3812[[#This Row],[Nr of
trips]]*Table3812[[#This Row],[Nr of
people]]*Table3812[[#This Row],[Nr of Days
per trip]]*Table3812[[#This Row],[Per Diem]]</f>
        <v>0</v>
      </c>
      <c r="L45" s="70">
        <f>Table3812[[#This Row],[Extended cost]]*$P$2</f>
        <v>0</v>
      </c>
      <c r="M45" s="70">
        <f>Table3812[[#This Row],[Extended cost]]+Table3812[[#This Row],[Profit]]</f>
        <v>0</v>
      </c>
    </row>
    <row r="46" spans="2:13" x14ac:dyDescent="0.25">
      <c r="B46" t="s">
        <v>202</v>
      </c>
      <c r="C46" t="s">
        <v>77</v>
      </c>
      <c r="E46" s="39"/>
      <c r="F46" s="73"/>
      <c r="G46" s="73"/>
      <c r="H46" s="73"/>
      <c r="I46" s="70"/>
      <c r="J46" s="70"/>
      <c r="K46" s="210">
        <f>Table3812[[#This Row],[Nr of
trips]]*Table3812[[#This Row],[Nr of
people]]*Table3812[[#This Row],[Cost per roundtrip]]+Table3812[[#This Row],[Nr of
trips]]*Table3812[[#This Row],[Nr of
people]]*Table3812[[#This Row],[Nr of Days
per trip]]*Table3812[[#This Row],[Per Diem]]</f>
        <v>0</v>
      </c>
      <c r="L46" s="70">
        <f>Table3812[[#This Row],[Extended cost]]*$P$2</f>
        <v>0</v>
      </c>
      <c r="M46" s="70">
        <f>Table3812[[#This Row],[Extended cost]]+Table3812[[#This Row],[Profit]]</f>
        <v>0</v>
      </c>
    </row>
    <row r="47" spans="2:13" x14ac:dyDescent="0.25">
      <c r="B47" t="s">
        <v>203</v>
      </c>
      <c r="C47" t="s">
        <v>77</v>
      </c>
      <c r="E47" s="39"/>
      <c r="F47" s="73"/>
      <c r="G47" s="73"/>
      <c r="H47" s="73"/>
      <c r="I47" s="70"/>
      <c r="J47" s="70"/>
      <c r="K47" s="210">
        <f>Table3812[[#This Row],[Nr of
trips]]*Table3812[[#This Row],[Nr of
people]]*Table3812[[#This Row],[Cost per roundtrip]]+Table3812[[#This Row],[Nr of
trips]]*Table3812[[#This Row],[Nr of
people]]*Table3812[[#This Row],[Nr of Days
per trip]]*Table3812[[#This Row],[Per Diem]]</f>
        <v>0</v>
      </c>
      <c r="L47" s="70">
        <f>Table3812[[#This Row],[Extended cost]]*$P$2</f>
        <v>0</v>
      </c>
      <c r="M47" s="70">
        <f>Table3812[[#This Row],[Extended cost]]+Table3812[[#This Row],[Profit]]</f>
        <v>0</v>
      </c>
    </row>
    <row r="48" spans="2:13" x14ac:dyDescent="0.25">
      <c r="B48" t="s">
        <v>204</v>
      </c>
      <c r="C48" t="s">
        <v>77</v>
      </c>
      <c r="E48" s="39"/>
      <c r="F48" s="73"/>
      <c r="G48" s="73"/>
      <c r="H48" s="73"/>
      <c r="I48" s="70"/>
      <c r="J48" s="70"/>
      <c r="K48" s="210">
        <f>Table3812[[#This Row],[Nr of
trips]]*Table3812[[#This Row],[Nr of
people]]*Table3812[[#This Row],[Cost per roundtrip]]+Table3812[[#This Row],[Nr of
trips]]*Table3812[[#This Row],[Nr of
people]]*Table3812[[#This Row],[Nr of Days
per trip]]*Table3812[[#This Row],[Per Diem]]</f>
        <v>0</v>
      </c>
      <c r="L48" s="70">
        <f>Table3812[[#This Row],[Extended cost]]*$P$2</f>
        <v>0</v>
      </c>
      <c r="M48" s="70">
        <f>Table3812[[#This Row],[Extended cost]]+Table3812[[#This Row],[Profit]]</f>
        <v>0</v>
      </c>
    </row>
    <row r="49" spans="2:13" x14ac:dyDescent="0.25">
      <c r="B49" t="s">
        <v>208</v>
      </c>
      <c r="C49" t="s">
        <v>77</v>
      </c>
      <c r="E49" s="39"/>
      <c r="F49" s="73"/>
      <c r="G49" s="73"/>
      <c r="H49" s="73"/>
      <c r="I49" s="70"/>
      <c r="J49" s="70"/>
      <c r="K49" s="210">
        <f>Table3812[[#This Row],[Nr of
trips]]*Table3812[[#This Row],[Nr of
people]]*Table3812[[#This Row],[Cost per roundtrip]]+Table3812[[#This Row],[Nr of
trips]]*Table3812[[#This Row],[Nr of
people]]*Table3812[[#This Row],[Nr of Days
per trip]]*Table3812[[#This Row],[Per Diem]]</f>
        <v>0</v>
      </c>
      <c r="L49" s="70">
        <f>Table3812[[#This Row],[Extended cost]]*$P$2</f>
        <v>0</v>
      </c>
      <c r="M49" s="70">
        <f>Table3812[[#This Row],[Extended cost]]+Table3812[[#This Row],[Profit]]</f>
        <v>0</v>
      </c>
    </row>
    <row r="50" spans="2:13" x14ac:dyDescent="0.25">
      <c r="B50" t="s">
        <v>328</v>
      </c>
      <c r="C50" t="s">
        <v>77</v>
      </c>
      <c r="E50" s="39"/>
      <c r="F50" s="73"/>
      <c r="G50" s="73"/>
      <c r="H50" s="73"/>
      <c r="I50" s="70"/>
      <c r="J50" s="70"/>
      <c r="K50" s="210">
        <f>Table3812[[#This Row],[Nr of
trips]]*Table3812[[#This Row],[Nr of
people]]*Table3812[[#This Row],[Cost per roundtrip]]+Table3812[[#This Row],[Nr of
trips]]*Table3812[[#This Row],[Nr of
people]]*Table3812[[#This Row],[Nr of Days
per trip]]*Table3812[[#This Row],[Per Diem]]</f>
        <v>0</v>
      </c>
      <c r="L50" s="70">
        <f>Table3812[[#This Row],[Extended cost]]*$P$2</f>
        <v>0</v>
      </c>
      <c r="M50" s="70">
        <f>Table3812[[#This Row],[Extended cost]]+Table3812[[#This Row],[Profit]]</f>
        <v>0</v>
      </c>
    </row>
    <row r="51" spans="2:13" x14ac:dyDescent="0.25">
      <c r="B51" t="s">
        <v>329</v>
      </c>
      <c r="C51" t="s">
        <v>77</v>
      </c>
      <c r="E51" s="39"/>
      <c r="F51" s="73"/>
      <c r="G51" s="73"/>
      <c r="H51" s="73"/>
      <c r="I51" s="70"/>
      <c r="J51" s="70"/>
      <c r="K51" s="210">
        <f>Table3812[[#This Row],[Nr of
trips]]*Table3812[[#This Row],[Nr of
people]]*Table3812[[#This Row],[Cost per roundtrip]]+Table3812[[#This Row],[Nr of
trips]]*Table3812[[#This Row],[Nr of
people]]*Table3812[[#This Row],[Nr of Days
per trip]]*Table3812[[#This Row],[Per Diem]]</f>
        <v>0</v>
      </c>
      <c r="L51" s="70">
        <f>Table3812[[#This Row],[Extended cost]]*$P$2</f>
        <v>0</v>
      </c>
      <c r="M51" s="70">
        <f>Table3812[[#This Row],[Extended cost]]+Table3812[[#This Row],[Profit]]</f>
        <v>0</v>
      </c>
    </row>
    <row r="52" spans="2:13" x14ac:dyDescent="0.25">
      <c r="B52" t="s">
        <v>209</v>
      </c>
      <c r="C52" t="s">
        <v>77</v>
      </c>
      <c r="E52" s="39"/>
      <c r="F52" s="73"/>
      <c r="G52" s="73"/>
      <c r="H52" s="73"/>
      <c r="I52" s="70"/>
      <c r="J52" s="70"/>
      <c r="K52" s="210">
        <f>Table3812[[#This Row],[Nr of
trips]]*Table3812[[#This Row],[Nr of
people]]*Table3812[[#This Row],[Cost per roundtrip]]+Table3812[[#This Row],[Nr of
trips]]*Table3812[[#This Row],[Nr of
people]]*Table3812[[#This Row],[Nr of Days
per trip]]*Table3812[[#This Row],[Per Diem]]</f>
        <v>0</v>
      </c>
      <c r="L52" s="70">
        <f>Table3812[[#This Row],[Extended cost]]*$P$2</f>
        <v>0</v>
      </c>
      <c r="M52" s="70">
        <f>Table3812[[#This Row],[Extended cost]]+Table3812[[#This Row],[Profit]]</f>
        <v>0</v>
      </c>
    </row>
    <row r="53" spans="2:13" x14ac:dyDescent="0.25">
      <c r="B53" t="s">
        <v>210</v>
      </c>
      <c r="C53" t="s">
        <v>77</v>
      </c>
      <c r="E53" s="39"/>
      <c r="F53" s="73"/>
      <c r="G53" s="73"/>
      <c r="H53" s="73"/>
      <c r="I53" s="70"/>
      <c r="J53" s="70"/>
      <c r="K53" s="210">
        <f>Table3812[[#This Row],[Nr of
trips]]*Table3812[[#This Row],[Nr of
people]]*Table3812[[#This Row],[Cost per roundtrip]]+Table3812[[#This Row],[Nr of
trips]]*Table3812[[#This Row],[Nr of
people]]*Table3812[[#This Row],[Nr of Days
per trip]]*Table3812[[#This Row],[Per Diem]]</f>
        <v>0</v>
      </c>
      <c r="L53" s="70">
        <f>Table3812[[#This Row],[Extended cost]]*$P$2</f>
        <v>0</v>
      </c>
      <c r="M53" s="70">
        <f>Table3812[[#This Row],[Extended cost]]+Table3812[[#This Row],[Profit]]</f>
        <v>0</v>
      </c>
    </row>
    <row r="54" spans="2:13" x14ac:dyDescent="0.25">
      <c r="B54" t="s">
        <v>211</v>
      </c>
      <c r="C54" t="s">
        <v>77</v>
      </c>
      <c r="E54" s="39"/>
      <c r="F54" s="73"/>
      <c r="G54" s="73"/>
      <c r="H54" s="73"/>
      <c r="I54" s="70"/>
      <c r="J54" s="70"/>
      <c r="K54" s="210">
        <f>Table3812[[#This Row],[Nr of
trips]]*Table3812[[#This Row],[Nr of
people]]*Table3812[[#This Row],[Cost per roundtrip]]+Table3812[[#This Row],[Nr of
trips]]*Table3812[[#This Row],[Nr of
people]]*Table3812[[#This Row],[Nr of Days
per trip]]*Table3812[[#This Row],[Per Diem]]</f>
        <v>0</v>
      </c>
      <c r="L54" s="70">
        <f>Table3812[[#This Row],[Extended cost]]*$P$2</f>
        <v>0</v>
      </c>
      <c r="M54" s="70">
        <f>Table3812[[#This Row],[Extended cost]]+Table3812[[#This Row],[Profit]]</f>
        <v>0</v>
      </c>
    </row>
    <row r="55" spans="2:13" x14ac:dyDescent="0.25">
      <c r="B55" t="s">
        <v>472</v>
      </c>
      <c r="C55" t="s">
        <v>77</v>
      </c>
      <c r="E55" s="39"/>
      <c r="F55" s="73"/>
      <c r="G55" s="73"/>
      <c r="H55" s="73"/>
      <c r="I55" s="70"/>
      <c r="J55" s="70"/>
      <c r="K55" s="210">
        <f>Table3812[[#This Row],[Nr of
trips]]*Table3812[[#This Row],[Nr of
people]]*Table3812[[#This Row],[Cost per roundtrip]]+Table3812[[#This Row],[Nr of
trips]]*Table3812[[#This Row],[Nr of
people]]*Table3812[[#This Row],[Nr of Days
per trip]]*Table3812[[#This Row],[Per Diem]]</f>
        <v>0</v>
      </c>
      <c r="L55" s="70">
        <f>Table3812[[#This Row],[Extended cost]]*$P$2</f>
        <v>0</v>
      </c>
      <c r="M55" s="70">
        <f>Table3812[[#This Row],[Extended cost]]+Table3812[[#This Row],[Profit]]</f>
        <v>0</v>
      </c>
    </row>
    <row r="56" spans="2:13" x14ac:dyDescent="0.25">
      <c r="B56" t="s">
        <v>473</v>
      </c>
      <c r="C56" t="s">
        <v>77</v>
      </c>
      <c r="E56" s="39"/>
      <c r="F56" s="73"/>
      <c r="G56" s="73"/>
      <c r="H56" s="73"/>
      <c r="I56" s="70"/>
      <c r="J56" s="70"/>
      <c r="K56" s="210">
        <f>Table3812[[#This Row],[Nr of
trips]]*Table3812[[#This Row],[Nr of
people]]*Table3812[[#This Row],[Cost per roundtrip]]+Table3812[[#This Row],[Nr of
trips]]*Table3812[[#This Row],[Nr of
people]]*Table3812[[#This Row],[Nr of Days
per trip]]*Table3812[[#This Row],[Per Diem]]</f>
        <v>0</v>
      </c>
      <c r="L56" s="70">
        <f>Table3812[[#This Row],[Extended cost]]*$P$2</f>
        <v>0</v>
      </c>
      <c r="M56" s="70">
        <f>Table3812[[#This Row],[Extended cost]]+Table3812[[#This Row],[Profit]]</f>
        <v>0</v>
      </c>
    </row>
    <row r="57" spans="2:13" x14ac:dyDescent="0.25">
      <c r="B57" t="s">
        <v>474</v>
      </c>
      <c r="C57" t="s">
        <v>77</v>
      </c>
      <c r="E57" s="39"/>
      <c r="F57" s="73"/>
      <c r="G57" s="73"/>
      <c r="H57" s="73"/>
      <c r="I57" s="70"/>
      <c r="J57" s="70"/>
      <c r="K57" s="210">
        <f>Table3812[[#This Row],[Nr of
trips]]*Table3812[[#This Row],[Nr of
people]]*Table3812[[#This Row],[Cost per roundtrip]]+Table3812[[#This Row],[Nr of
trips]]*Table3812[[#This Row],[Nr of
people]]*Table3812[[#This Row],[Nr of Days
per trip]]*Table3812[[#This Row],[Per Diem]]</f>
        <v>0</v>
      </c>
      <c r="L57" s="70">
        <f>Table3812[[#This Row],[Extended cost]]*$P$2</f>
        <v>0</v>
      </c>
      <c r="M57" s="70">
        <f>Table3812[[#This Row],[Extended cost]]+Table3812[[#This Row],[Profit]]</f>
        <v>0</v>
      </c>
    </row>
    <row r="58" spans="2:13" x14ac:dyDescent="0.25">
      <c r="B58" t="s">
        <v>475</v>
      </c>
      <c r="C58" t="s">
        <v>77</v>
      </c>
      <c r="E58" s="39"/>
      <c r="F58" s="73"/>
      <c r="G58" s="73"/>
      <c r="H58" s="73"/>
      <c r="I58" s="70"/>
      <c r="J58" s="70"/>
      <c r="K58" s="210">
        <f>Table3812[[#This Row],[Nr of
trips]]*Table3812[[#This Row],[Nr of
people]]*Table3812[[#This Row],[Cost per roundtrip]]+Table3812[[#This Row],[Nr of
trips]]*Table3812[[#This Row],[Nr of
people]]*Table3812[[#This Row],[Nr of Days
per trip]]*Table3812[[#This Row],[Per Diem]]</f>
        <v>0</v>
      </c>
      <c r="L58" s="70">
        <f>Table3812[[#This Row],[Extended cost]]*$P$2</f>
        <v>0</v>
      </c>
      <c r="M58" s="70">
        <f>Table3812[[#This Row],[Extended cost]]+Table3812[[#This Row],[Profit]]</f>
        <v>0</v>
      </c>
    </row>
    <row r="59" spans="2:13" x14ac:dyDescent="0.25">
      <c r="B59" t="s">
        <v>476</v>
      </c>
      <c r="C59" t="s">
        <v>77</v>
      </c>
      <c r="E59" s="39"/>
      <c r="F59" s="73"/>
      <c r="G59" s="73"/>
      <c r="H59" s="73"/>
      <c r="I59" s="70"/>
      <c r="J59" s="70"/>
      <c r="K59" s="210">
        <f>Table3812[[#This Row],[Nr of
trips]]*Table3812[[#This Row],[Nr of
people]]*Table3812[[#This Row],[Cost per roundtrip]]+Table3812[[#This Row],[Nr of
trips]]*Table3812[[#This Row],[Nr of
people]]*Table3812[[#This Row],[Nr of Days
per trip]]*Table3812[[#This Row],[Per Diem]]</f>
        <v>0</v>
      </c>
      <c r="L59" s="70">
        <f>Table3812[[#This Row],[Extended cost]]*$P$2</f>
        <v>0</v>
      </c>
      <c r="M59" s="70">
        <f>Table3812[[#This Row],[Extended cost]]+Table3812[[#This Row],[Profit]]</f>
        <v>0</v>
      </c>
    </row>
    <row r="60" spans="2:13" x14ac:dyDescent="0.25">
      <c r="B60" t="s">
        <v>477</v>
      </c>
      <c r="C60" t="s">
        <v>77</v>
      </c>
      <c r="E60" s="39"/>
      <c r="F60" s="73"/>
      <c r="G60" s="73"/>
      <c r="H60" s="73"/>
      <c r="I60" s="70"/>
      <c r="J60" s="70"/>
      <c r="K60" s="210">
        <f>Table3812[[#This Row],[Nr of
trips]]*Table3812[[#This Row],[Nr of
people]]*Table3812[[#This Row],[Cost per roundtrip]]+Table3812[[#This Row],[Nr of
trips]]*Table3812[[#This Row],[Nr of
people]]*Table3812[[#This Row],[Nr of Days
per trip]]*Table3812[[#This Row],[Per Diem]]</f>
        <v>0</v>
      </c>
      <c r="L60" s="70">
        <f>Table3812[[#This Row],[Extended cost]]*$P$2</f>
        <v>0</v>
      </c>
      <c r="M60" s="70">
        <f>Table3812[[#This Row],[Extended cost]]+Table3812[[#This Row],[Profit]]</f>
        <v>0</v>
      </c>
    </row>
    <row r="61" spans="2:13" x14ac:dyDescent="0.25">
      <c r="B61" t="s">
        <v>478</v>
      </c>
      <c r="C61" t="s">
        <v>77</v>
      </c>
      <c r="E61" s="39"/>
      <c r="F61" s="73"/>
      <c r="G61" s="73"/>
      <c r="H61" s="73"/>
      <c r="I61" s="70"/>
      <c r="J61" s="70"/>
      <c r="K61" s="210">
        <f>Table3812[[#This Row],[Nr of
trips]]*Table3812[[#This Row],[Nr of
people]]*Table3812[[#This Row],[Cost per roundtrip]]+Table3812[[#This Row],[Nr of
trips]]*Table3812[[#This Row],[Nr of
people]]*Table3812[[#This Row],[Nr of Days
per trip]]*Table3812[[#This Row],[Per Diem]]</f>
        <v>0</v>
      </c>
      <c r="L61" s="70">
        <f>Table3812[[#This Row],[Extended cost]]*$P$2</f>
        <v>0</v>
      </c>
      <c r="M61" s="70">
        <f>Table3812[[#This Row],[Extended cost]]+Table3812[[#This Row],[Profit]]</f>
        <v>0</v>
      </c>
    </row>
    <row r="62" spans="2:13" x14ac:dyDescent="0.25">
      <c r="B62" t="s">
        <v>479</v>
      </c>
      <c r="C62" t="s">
        <v>77</v>
      </c>
      <c r="E62" s="39"/>
      <c r="F62" s="73"/>
      <c r="G62" s="73"/>
      <c r="H62" s="73"/>
      <c r="I62" s="70"/>
      <c r="J62" s="70"/>
      <c r="K62" s="210">
        <f>Table3812[[#This Row],[Nr of
trips]]*Table3812[[#This Row],[Nr of
people]]*Table3812[[#This Row],[Cost per roundtrip]]+Table3812[[#This Row],[Nr of
trips]]*Table3812[[#This Row],[Nr of
people]]*Table3812[[#This Row],[Nr of Days
per trip]]*Table3812[[#This Row],[Per Diem]]</f>
        <v>0</v>
      </c>
      <c r="L62" s="70">
        <f>Table3812[[#This Row],[Extended cost]]*$P$2</f>
        <v>0</v>
      </c>
      <c r="M62" s="70">
        <f>Table3812[[#This Row],[Extended cost]]+Table3812[[#This Row],[Profit]]</f>
        <v>0</v>
      </c>
    </row>
    <row r="63" spans="2:13" x14ac:dyDescent="0.25">
      <c r="B63" t="s">
        <v>480</v>
      </c>
      <c r="C63" t="s">
        <v>77</v>
      </c>
      <c r="E63" s="39"/>
      <c r="F63" s="73"/>
      <c r="G63" s="73"/>
      <c r="H63" s="73"/>
      <c r="I63" s="70"/>
      <c r="J63" s="70"/>
      <c r="K63" s="210">
        <f>Table3812[[#This Row],[Nr of
trips]]*Table3812[[#This Row],[Nr of
people]]*Table3812[[#This Row],[Cost per roundtrip]]+Table3812[[#This Row],[Nr of
trips]]*Table3812[[#This Row],[Nr of
people]]*Table3812[[#This Row],[Nr of Days
per trip]]*Table3812[[#This Row],[Per Diem]]</f>
        <v>0</v>
      </c>
      <c r="L63" s="70">
        <f>Table3812[[#This Row],[Extended cost]]*$P$2</f>
        <v>0</v>
      </c>
      <c r="M63" s="70">
        <f>Table3812[[#This Row],[Extended cost]]+Table3812[[#This Row],[Profit]]</f>
        <v>0</v>
      </c>
    </row>
    <row r="64" spans="2:13" x14ac:dyDescent="0.25">
      <c r="B64" t="s">
        <v>57</v>
      </c>
      <c r="I64" s="186"/>
      <c r="J64" s="186"/>
      <c r="K64" s="186"/>
      <c r="L64" s="186"/>
      <c r="M64" s="186">
        <f>SUBTOTAL(109,Table3812[Total Cost])</f>
        <v>0</v>
      </c>
    </row>
    <row r="65" spans="2:2" x14ac:dyDescent="0.25">
      <c r="B65" s="216" t="s">
        <v>392</v>
      </c>
    </row>
  </sheetData>
  <mergeCells count="1">
    <mergeCell ref="O1:P1"/>
  </mergeCells>
  <dataValidations count="2">
    <dataValidation type="list" allowBlank="1" showInputMessage="1" showErrorMessage="1" sqref="B3:B63">
      <formula1>Clin_List</formula1>
    </dataValidation>
    <dataValidation type="list" allowBlank="1" showInputMessage="1" showErrorMessage="1" sqref="E3:E63">
      <formula1>rngCurrencies</formula1>
    </dataValidation>
  </dataValidations>
  <pageMargins left="0.70866141732283472" right="0.70866141732283472" top="0.74803149606299213" bottom="0.74803149606299213" header="0.31496062992125984" footer="0.31496062992125984"/>
  <pageSetup paperSize="9" scale="87"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O65"/>
  <sheetViews>
    <sheetView zoomScaleNormal="100" workbookViewId="0">
      <pane ySplit="2" topLeftCell="A3" activePane="bottomLeft" state="frozen"/>
      <selection activeCell="D21" sqref="C21:D21"/>
      <selection pane="bottomLeft" activeCell="D4" sqref="D4"/>
    </sheetView>
  </sheetViews>
  <sheetFormatPr defaultRowHeight="15" x14ac:dyDescent="0.25"/>
  <cols>
    <col min="1" max="1" width="1.7109375" customWidth="1"/>
    <col min="2" max="2" width="20.7109375" customWidth="1"/>
    <col min="3" max="3" width="26.85546875" bestFit="1" customWidth="1"/>
    <col min="4" max="4" width="19.28515625" bestFit="1" customWidth="1"/>
    <col min="5" max="5" width="13.28515625" customWidth="1"/>
    <col min="6" max="6" width="17.140625" customWidth="1"/>
    <col min="7" max="7" width="12.42578125" customWidth="1"/>
    <col min="8" max="8" width="11" bestFit="1" customWidth="1"/>
    <col min="9" max="10" width="10.42578125" customWidth="1"/>
    <col min="11" max="11" width="12.42578125" customWidth="1"/>
    <col min="12" max="12" width="13.28515625" customWidth="1"/>
    <col min="13" max="13" width="3.7109375" customWidth="1"/>
  </cols>
  <sheetData>
    <row r="1" spans="2:15" ht="180.75" x14ac:dyDescent="0.25">
      <c r="B1" s="211" t="s">
        <v>494</v>
      </c>
      <c r="C1" s="211" t="s">
        <v>377</v>
      </c>
      <c r="D1" s="211" t="s">
        <v>378</v>
      </c>
      <c r="E1" s="211" t="s">
        <v>379</v>
      </c>
      <c r="F1" s="211" t="s">
        <v>364</v>
      </c>
      <c r="G1" s="211" t="s">
        <v>380</v>
      </c>
      <c r="H1" s="211" t="s">
        <v>381</v>
      </c>
      <c r="I1" s="211" t="s">
        <v>382</v>
      </c>
      <c r="J1" s="211" t="s">
        <v>391</v>
      </c>
      <c r="K1" s="211" t="s">
        <v>360</v>
      </c>
      <c r="L1" s="211" t="s">
        <v>123</v>
      </c>
      <c r="M1" s="213"/>
      <c r="N1" s="249" t="s">
        <v>356</v>
      </c>
      <c r="O1" s="249"/>
    </row>
    <row r="2" spans="2:15" ht="30" x14ac:dyDescent="0.25">
      <c r="B2" s="1" t="s">
        <v>12</v>
      </c>
      <c r="C2" s="1" t="s">
        <v>52</v>
      </c>
      <c r="D2" s="1" t="s">
        <v>3</v>
      </c>
      <c r="E2" s="1" t="s">
        <v>5</v>
      </c>
      <c r="F2" s="3" t="s">
        <v>0</v>
      </c>
      <c r="G2" s="3" t="s">
        <v>357</v>
      </c>
      <c r="H2" s="1" t="s">
        <v>1</v>
      </c>
      <c r="I2" s="1" t="s">
        <v>4</v>
      </c>
      <c r="J2" s="30" t="s">
        <v>72</v>
      </c>
      <c r="K2" s="30" t="s">
        <v>2</v>
      </c>
      <c r="L2" s="6" t="s">
        <v>20</v>
      </c>
      <c r="N2" s="176" t="s">
        <v>113</v>
      </c>
      <c r="O2" s="63">
        <v>0</v>
      </c>
    </row>
    <row r="3" spans="2:15" ht="15" customHeight="1" x14ac:dyDescent="0.3">
      <c r="B3" s="45" t="s">
        <v>332</v>
      </c>
      <c r="C3" s="45" t="s">
        <v>125</v>
      </c>
      <c r="D3" s="45" t="s">
        <v>126</v>
      </c>
      <c r="E3" s="75">
        <v>2021</v>
      </c>
      <c r="F3" s="47" t="s">
        <v>23</v>
      </c>
      <c r="G3" s="47" t="s">
        <v>111</v>
      </c>
      <c r="H3" s="45">
        <v>2</v>
      </c>
      <c r="I3" s="72" t="s">
        <v>127</v>
      </c>
      <c r="J3" s="72" t="s">
        <v>128</v>
      </c>
      <c r="K3" s="72" t="s">
        <v>358</v>
      </c>
      <c r="L3" s="72" t="s">
        <v>359</v>
      </c>
      <c r="N3" s="44" t="s">
        <v>92</v>
      </c>
    </row>
    <row r="4" spans="2:15" x14ac:dyDescent="0.25">
      <c r="B4" t="s">
        <v>171</v>
      </c>
      <c r="C4" t="s">
        <v>78</v>
      </c>
      <c r="E4" s="8"/>
      <c r="F4" s="37"/>
      <c r="G4" s="37"/>
      <c r="H4" s="73"/>
      <c r="I4" s="70"/>
      <c r="J4" s="70">
        <f>Table12[[#This Row],[Quantity]]*Table12[[#This Row],[Unit cost ]]</f>
        <v>0</v>
      </c>
      <c r="K4" s="70">
        <f>Table12[[#This Row],[Extended cost]]*$O$2</f>
        <v>0</v>
      </c>
      <c r="L4" s="70">
        <f>Table12[[#This Row],[Extended cost]]+Table12[[#This Row],[Profit]]</f>
        <v>0</v>
      </c>
    </row>
    <row r="5" spans="2:15" x14ac:dyDescent="0.25">
      <c r="B5" t="s">
        <v>172</v>
      </c>
      <c r="C5" t="s">
        <v>78</v>
      </c>
      <c r="E5" s="8"/>
      <c r="F5" s="37"/>
      <c r="G5" s="76"/>
      <c r="H5" s="73"/>
      <c r="I5" s="70"/>
      <c r="J5" s="70">
        <f>Table12[[#This Row],[Quantity]]*Table12[[#This Row],[Unit cost ]]</f>
        <v>0</v>
      </c>
      <c r="K5" s="70">
        <f>Table12[[#This Row],[Extended cost]]*$O$2</f>
        <v>0</v>
      </c>
      <c r="L5" s="70">
        <f>Table12[[#This Row],[Extended cost]]+Table12[[#This Row],[Profit]]</f>
        <v>0</v>
      </c>
    </row>
    <row r="6" spans="2:15" x14ac:dyDescent="0.25">
      <c r="B6" t="s">
        <v>173</v>
      </c>
      <c r="C6" t="s">
        <v>78</v>
      </c>
      <c r="E6" s="8"/>
      <c r="F6" s="37"/>
      <c r="G6" s="76"/>
      <c r="H6" s="73"/>
      <c r="I6" s="70"/>
      <c r="J6" s="70">
        <f>Table12[[#This Row],[Quantity]]*Table12[[#This Row],[Unit cost ]]</f>
        <v>0</v>
      </c>
      <c r="K6" s="70">
        <f>Table12[[#This Row],[Extended cost]]*$O$2</f>
        <v>0</v>
      </c>
      <c r="L6" s="70">
        <f>Table12[[#This Row],[Extended cost]]+Table12[[#This Row],[Profit]]</f>
        <v>0</v>
      </c>
    </row>
    <row r="7" spans="2:15" x14ac:dyDescent="0.25">
      <c r="B7" t="s">
        <v>311</v>
      </c>
      <c r="C7" t="s">
        <v>78</v>
      </c>
      <c r="E7" s="8"/>
      <c r="F7" s="37"/>
      <c r="G7" s="76"/>
      <c r="H7" s="73"/>
      <c r="I7" s="70"/>
      <c r="J7" s="70">
        <f>Table12[[#This Row],[Quantity]]*Table12[[#This Row],[Unit cost ]]</f>
        <v>0</v>
      </c>
      <c r="K7" s="70">
        <f>Table12[[#This Row],[Extended cost]]*$O$2</f>
        <v>0</v>
      </c>
      <c r="L7" s="70">
        <f>Table12[[#This Row],[Extended cost]]+Table12[[#This Row],[Profit]]</f>
        <v>0</v>
      </c>
    </row>
    <row r="8" spans="2:15" x14ac:dyDescent="0.25">
      <c r="B8" t="s">
        <v>312</v>
      </c>
      <c r="C8" t="s">
        <v>78</v>
      </c>
      <c r="E8" s="8"/>
      <c r="F8" s="37"/>
      <c r="G8" s="76"/>
      <c r="H8" s="73"/>
      <c r="I8" s="70"/>
      <c r="J8" s="70">
        <f>Table12[[#This Row],[Quantity]]*Table12[[#This Row],[Unit cost ]]</f>
        <v>0</v>
      </c>
      <c r="K8" s="70">
        <f>Table12[[#This Row],[Extended cost]]*$O$2</f>
        <v>0</v>
      </c>
      <c r="L8" s="70">
        <f>Table12[[#This Row],[Extended cost]]+Table12[[#This Row],[Profit]]</f>
        <v>0</v>
      </c>
    </row>
    <row r="9" spans="2:15" x14ac:dyDescent="0.25">
      <c r="B9" t="s">
        <v>313</v>
      </c>
      <c r="C9" t="s">
        <v>78</v>
      </c>
      <c r="E9" s="8"/>
      <c r="F9" s="37"/>
      <c r="G9" s="76"/>
      <c r="H9" s="73"/>
      <c r="I9" s="70"/>
      <c r="J9" s="70">
        <f>Table12[[#This Row],[Quantity]]*Table12[[#This Row],[Unit cost ]]</f>
        <v>0</v>
      </c>
      <c r="K9" s="70">
        <f>Table12[[#This Row],[Extended cost]]*$O$2</f>
        <v>0</v>
      </c>
      <c r="L9" s="70">
        <f>Table12[[#This Row],[Extended cost]]+Table12[[#This Row],[Profit]]</f>
        <v>0</v>
      </c>
    </row>
    <row r="10" spans="2:15" x14ac:dyDescent="0.25">
      <c r="B10" t="s">
        <v>454</v>
      </c>
      <c r="C10" t="s">
        <v>78</v>
      </c>
      <c r="E10" s="8"/>
      <c r="F10" s="37"/>
      <c r="G10" s="76"/>
      <c r="H10" s="73"/>
      <c r="I10" s="70"/>
      <c r="J10" s="70">
        <f>Table12[[#This Row],[Quantity]]*Table12[[#This Row],[Unit cost ]]</f>
        <v>0</v>
      </c>
      <c r="K10" s="70">
        <f>Table12[[#This Row],[Extended cost]]*$O$2</f>
        <v>0</v>
      </c>
      <c r="L10" s="70">
        <f>Table12[[#This Row],[Extended cost]]+Table12[[#This Row],[Profit]]</f>
        <v>0</v>
      </c>
    </row>
    <row r="11" spans="2:15" x14ac:dyDescent="0.25">
      <c r="B11" t="s">
        <v>455</v>
      </c>
      <c r="C11" t="s">
        <v>78</v>
      </c>
      <c r="E11" s="8"/>
      <c r="F11" s="37"/>
      <c r="G11" s="76"/>
      <c r="H11" s="73"/>
      <c r="I11" s="70"/>
      <c r="J11" s="70">
        <f>Table12[[#This Row],[Quantity]]*Table12[[#This Row],[Unit cost ]]</f>
        <v>0</v>
      </c>
      <c r="K11" s="70">
        <f>Table12[[#This Row],[Extended cost]]*$O$2</f>
        <v>0</v>
      </c>
      <c r="L11" s="70">
        <f>Table12[[#This Row],[Extended cost]]+Table12[[#This Row],[Profit]]</f>
        <v>0</v>
      </c>
    </row>
    <row r="12" spans="2:15" x14ac:dyDescent="0.25">
      <c r="B12" t="s">
        <v>456</v>
      </c>
      <c r="C12" t="s">
        <v>78</v>
      </c>
      <c r="E12" s="8"/>
      <c r="F12" s="37"/>
      <c r="G12" s="76"/>
      <c r="H12" s="73"/>
      <c r="I12" s="70"/>
      <c r="J12" s="70">
        <f>Table12[[#This Row],[Quantity]]*Table12[[#This Row],[Unit cost ]]</f>
        <v>0</v>
      </c>
      <c r="K12" s="70">
        <f>Table12[[#This Row],[Extended cost]]*$O$2</f>
        <v>0</v>
      </c>
      <c r="L12" s="70">
        <f>Table12[[#This Row],[Extended cost]]+Table12[[#This Row],[Profit]]</f>
        <v>0</v>
      </c>
    </row>
    <row r="13" spans="2:15" x14ac:dyDescent="0.25">
      <c r="B13" t="s">
        <v>457</v>
      </c>
      <c r="C13" t="s">
        <v>78</v>
      </c>
      <c r="E13" s="8"/>
      <c r="F13" s="37"/>
      <c r="G13" s="76"/>
      <c r="H13" s="73"/>
      <c r="I13" s="70"/>
      <c r="J13" s="70">
        <f>Table12[[#This Row],[Quantity]]*Table12[[#This Row],[Unit cost ]]</f>
        <v>0</v>
      </c>
      <c r="K13" s="70">
        <f>Table12[[#This Row],[Extended cost]]*$O$2</f>
        <v>0</v>
      </c>
      <c r="L13" s="70">
        <f>Table12[[#This Row],[Extended cost]]+Table12[[#This Row],[Profit]]</f>
        <v>0</v>
      </c>
    </row>
    <row r="14" spans="2:15" x14ac:dyDescent="0.25">
      <c r="B14" t="s">
        <v>458</v>
      </c>
      <c r="C14" t="s">
        <v>78</v>
      </c>
      <c r="E14" s="8"/>
      <c r="F14" s="37"/>
      <c r="G14" s="76"/>
      <c r="H14" s="73"/>
      <c r="I14" s="70"/>
      <c r="J14" s="70">
        <f>Table12[[#This Row],[Quantity]]*Table12[[#This Row],[Unit cost ]]</f>
        <v>0</v>
      </c>
      <c r="K14" s="70">
        <f>Table12[[#This Row],[Extended cost]]*$O$2</f>
        <v>0</v>
      </c>
      <c r="L14" s="70">
        <f>Table12[[#This Row],[Extended cost]]+Table12[[#This Row],[Profit]]</f>
        <v>0</v>
      </c>
    </row>
    <row r="15" spans="2:15" x14ac:dyDescent="0.25">
      <c r="B15" t="s">
        <v>459</v>
      </c>
      <c r="C15" t="s">
        <v>78</v>
      </c>
      <c r="E15" s="8"/>
      <c r="F15" s="37"/>
      <c r="G15" s="76"/>
      <c r="H15" s="73"/>
      <c r="I15" s="70"/>
      <c r="J15" s="70">
        <f>Table12[[#This Row],[Quantity]]*Table12[[#This Row],[Unit cost ]]</f>
        <v>0</v>
      </c>
      <c r="K15" s="70">
        <f>Table12[[#This Row],[Extended cost]]*$O$2</f>
        <v>0</v>
      </c>
      <c r="L15" s="70">
        <f>Table12[[#This Row],[Extended cost]]+Table12[[#This Row],[Profit]]</f>
        <v>0</v>
      </c>
    </row>
    <row r="16" spans="2:15" x14ac:dyDescent="0.25">
      <c r="B16" t="s">
        <v>176</v>
      </c>
      <c r="C16" t="s">
        <v>78</v>
      </c>
      <c r="E16" s="8"/>
      <c r="F16" s="37"/>
      <c r="G16" s="76"/>
      <c r="H16" s="73"/>
      <c r="I16" s="70"/>
      <c r="J16" s="70">
        <f>Table12[[#This Row],[Quantity]]*Table12[[#This Row],[Unit cost ]]</f>
        <v>0</v>
      </c>
      <c r="K16" s="70">
        <f>Table12[[#This Row],[Extended cost]]*$O$2</f>
        <v>0</v>
      </c>
      <c r="L16" s="70">
        <f>Table12[[#This Row],[Extended cost]]+Table12[[#This Row],[Profit]]</f>
        <v>0</v>
      </c>
    </row>
    <row r="17" spans="2:12" x14ac:dyDescent="0.25">
      <c r="B17" t="s">
        <v>177</v>
      </c>
      <c r="C17" t="s">
        <v>78</v>
      </c>
      <c r="E17" s="8"/>
      <c r="F17" s="37"/>
      <c r="G17" s="76"/>
      <c r="H17" s="73"/>
      <c r="I17" s="70"/>
      <c r="J17" s="70">
        <f>Table12[[#This Row],[Quantity]]*Table12[[#This Row],[Unit cost ]]</f>
        <v>0</v>
      </c>
      <c r="K17" s="70">
        <f>Table12[[#This Row],[Extended cost]]*$O$2</f>
        <v>0</v>
      </c>
      <c r="L17" s="70">
        <f>Table12[[#This Row],[Extended cost]]+Table12[[#This Row],[Profit]]</f>
        <v>0</v>
      </c>
    </row>
    <row r="18" spans="2:12" x14ac:dyDescent="0.25">
      <c r="B18" t="s">
        <v>178</v>
      </c>
      <c r="C18" t="s">
        <v>78</v>
      </c>
      <c r="E18" s="8"/>
      <c r="F18" s="37"/>
      <c r="G18" s="76"/>
      <c r="H18" s="73"/>
      <c r="I18" s="70"/>
      <c r="J18" s="70">
        <f>Table12[[#This Row],[Quantity]]*Table12[[#This Row],[Unit cost ]]</f>
        <v>0</v>
      </c>
      <c r="K18" s="70">
        <f>Table12[[#This Row],[Extended cost]]*$O$2</f>
        <v>0</v>
      </c>
      <c r="L18" s="70">
        <f>Table12[[#This Row],[Extended cost]]+Table12[[#This Row],[Profit]]</f>
        <v>0</v>
      </c>
    </row>
    <row r="19" spans="2:12" x14ac:dyDescent="0.25">
      <c r="B19" t="s">
        <v>181</v>
      </c>
      <c r="C19" t="s">
        <v>78</v>
      </c>
      <c r="E19" s="8"/>
      <c r="F19" s="37"/>
      <c r="G19" s="76"/>
      <c r="H19" s="73"/>
      <c r="I19" s="70"/>
      <c r="J19" s="70">
        <f>Table12[[#This Row],[Quantity]]*Table12[[#This Row],[Unit cost ]]</f>
        <v>0</v>
      </c>
      <c r="K19" s="70">
        <f>Table12[[#This Row],[Extended cost]]*$O$2</f>
        <v>0</v>
      </c>
      <c r="L19" s="70">
        <f>Table12[[#This Row],[Extended cost]]+Table12[[#This Row],[Profit]]</f>
        <v>0</v>
      </c>
    </row>
    <row r="20" spans="2:12" x14ac:dyDescent="0.25">
      <c r="B20" t="s">
        <v>182</v>
      </c>
      <c r="C20" t="s">
        <v>78</v>
      </c>
      <c r="E20" s="8"/>
      <c r="F20" s="37"/>
      <c r="G20" s="76"/>
      <c r="H20" s="73"/>
      <c r="I20" s="70"/>
      <c r="J20" s="70">
        <f>Table12[[#This Row],[Quantity]]*Table12[[#This Row],[Unit cost ]]</f>
        <v>0</v>
      </c>
      <c r="K20" s="70">
        <f>Table12[[#This Row],[Extended cost]]*$O$2</f>
        <v>0</v>
      </c>
      <c r="L20" s="70">
        <f>Table12[[#This Row],[Extended cost]]+Table12[[#This Row],[Profit]]</f>
        <v>0</v>
      </c>
    </row>
    <row r="21" spans="2:12" x14ac:dyDescent="0.25">
      <c r="B21" t="s">
        <v>183</v>
      </c>
      <c r="C21" t="s">
        <v>78</v>
      </c>
      <c r="E21" s="8"/>
      <c r="F21" s="37"/>
      <c r="G21" s="76"/>
      <c r="H21" s="73"/>
      <c r="I21" s="70"/>
      <c r="J21" s="70">
        <f>Table12[[#This Row],[Quantity]]*Table12[[#This Row],[Unit cost ]]</f>
        <v>0</v>
      </c>
      <c r="K21" s="70">
        <f>Table12[[#This Row],[Extended cost]]*$O$2</f>
        <v>0</v>
      </c>
      <c r="L21" s="70">
        <f>Table12[[#This Row],[Extended cost]]+Table12[[#This Row],[Profit]]</f>
        <v>0</v>
      </c>
    </row>
    <row r="22" spans="2:12" x14ac:dyDescent="0.25">
      <c r="B22" t="s">
        <v>184</v>
      </c>
      <c r="C22" t="s">
        <v>78</v>
      </c>
      <c r="E22" s="8"/>
      <c r="F22" s="37"/>
      <c r="G22" s="76"/>
      <c r="H22" s="73"/>
      <c r="I22" s="70"/>
      <c r="J22" s="70">
        <f>Table12[[#This Row],[Quantity]]*Table12[[#This Row],[Unit cost ]]</f>
        <v>0</v>
      </c>
      <c r="K22" s="70">
        <f>Table12[[#This Row],[Extended cost]]*$O$2</f>
        <v>0</v>
      </c>
      <c r="L22" s="70">
        <f>Table12[[#This Row],[Extended cost]]+Table12[[#This Row],[Profit]]</f>
        <v>0</v>
      </c>
    </row>
    <row r="23" spans="2:12" x14ac:dyDescent="0.25">
      <c r="B23" t="s">
        <v>319</v>
      </c>
      <c r="C23" t="s">
        <v>78</v>
      </c>
      <c r="E23" s="8"/>
      <c r="F23" s="37"/>
      <c r="G23" s="76"/>
      <c r="H23" s="73"/>
      <c r="I23" s="70"/>
      <c r="J23" s="70">
        <f>Table12[[#This Row],[Quantity]]*Table12[[#This Row],[Unit cost ]]</f>
        <v>0</v>
      </c>
      <c r="K23" s="70">
        <f>Table12[[#This Row],[Extended cost]]*$O$2</f>
        <v>0</v>
      </c>
      <c r="L23" s="70">
        <f>Table12[[#This Row],[Extended cost]]+Table12[[#This Row],[Profit]]</f>
        <v>0</v>
      </c>
    </row>
    <row r="24" spans="2:12" x14ac:dyDescent="0.25">
      <c r="B24" t="s">
        <v>320</v>
      </c>
      <c r="C24" t="s">
        <v>78</v>
      </c>
      <c r="E24" s="8"/>
      <c r="F24" s="37"/>
      <c r="G24" s="76"/>
      <c r="H24" s="73"/>
      <c r="I24" s="70"/>
      <c r="J24" s="70">
        <f>Table12[[#This Row],[Quantity]]*Table12[[#This Row],[Unit cost ]]</f>
        <v>0</v>
      </c>
      <c r="K24" s="70">
        <f>Table12[[#This Row],[Extended cost]]*$O$2</f>
        <v>0</v>
      </c>
      <c r="L24" s="70">
        <f>Table12[[#This Row],[Extended cost]]+Table12[[#This Row],[Profit]]</f>
        <v>0</v>
      </c>
    </row>
    <row r="25" spans="2:12" x14ac:dyDescent="0.25">
      <c r="B25" t="s">
        <v>460</v>
      </c>
      <c r="C25" t="s">
        <v>78</v>
      </c>
      <c r="E25" s="8"/>
      <c r="F25" s="37"/>
      <c r="G25" s="76"/>
      <c r="H25" s="73"/>
      <c r="I25" s="70"/>
      <c r="J25" s="70">
        <f>Table12[[#This Row],[Quantity]]*Table12[[#This Row],[Unit cost ]]</f>
        <v>0</v>
      </c>
      <c r="K25" s="70">
        <f>Table12[[#This Row],[Extended cost]]*$O$2</f>
        <v>0</v>
      </c>
      <c r="L25" s="70">
        <f>Table12[[#This Row],[Extended cost]]+Table12[[#This Row],[Profit]]</f>
        <v>0</v>
      </c>
    </row>
    <row r="26" spans="2:12" x14ac:dyDescent="0.25">
      <c r="B26" t="s">
        <v>461</v>
      </c>
      <c r="C26" t="s">
        <v>78</v>
      </c>
      <c r="E26" s="8"/>
      <c r="F26" s="37"/>
      <c r="G26" s="76"/>
      <c r="H26" s="73"/>
      <c r="I26" s="70"/>
      <c r="J26" s="70">
        <f>Table12[[#This Row],[Quantity]]*Table12[[#This Row],[Unit cost ]]</f>
        <v>0</v>
      </c>
      <c r="K26" s="70">
        <f>Table12[[#This Row],[Extended cost]]*$O$2</f>
        <v>0</v>
      </c>
      <c r="L26" s="70">
        <f>Table12[[#This Row],[Extended cost]]+Table12[[#This Row],[Profit]]</f>
        <v>0</v>
      </c>
    </row>
    <row r="27" spans="2:12" x14ac:dyDescent="0.25">
      <c r="B27" t="s">
        <v>462</v>
      </c>
      <c r="C27" t="s">
        <v>78</v>
      </c>
      <c r="E27" s="8"/>
      <c r="F27" s="37"/>
      <c r="G27" s="76"/>
      <c r="H27" s="73"/>
      <c r="I27" s="70"/>
      <c r="J27" s="70">
        <f>Table12[[#This Row],[Quantity]]*Table12[[#This Row],[Unit cost ]]</f>
        <v>0</v>
      </c>
      <c r="K27" s="70">
        <f>Table12[[#This Row],[Extended cost]]*$O$2</f>
        <v>0</v>
      </c>
      <c r="L27" s="70">
        <f>Table12[[#This Row],[Extended cost]]+Table12[[#This Row],[Profit]]</f>
        <v>0</v>
      </c>
    </row>
    <row r="28" spans="2:12" x14ac:dyDescent="0.25">
      <c r="B28" t="s">
        <v>463</v>
      </c>
      <c r="C28" t="s">
        <v>78</v>
      </c>
      <c r="E28" s="8"/>
      <c r="F28" s="37"/>
      <c r="G28" s="76"/>
      <c r="H28" s="73"/>
      <c r="I28" s="70"/>
      <c r="J28" s="70">
        <f>Table12[[#This Row],[Quantity]]*Table12[[#This Row],[Unit cost ]]</f>
        <v>0</v>
      </c>
      <c r="K28" s="70">
        <f>Table12[[#This Row],[Extended cost]]*$O$2</f>
        <v>0</v>
      </c>
      <c r="L28" s="70">
        <f>Table12[[#This Row],[Extended cost]]+Table12[[#This Row],[Profit]]</f>
        <v>0</v>
      </c>
    </row>
    <row r="29" spans="2:12" x14ac:dyDescent="0.25">
      <c r="B29" t="s">
        <v>464</v>
      </c>
      <c r="C29" t="s">
        <v>78</v>
      </c>
      <c r="E29" s="8"/>
      <c r="F29" s="37"/>
      <c r="G29" s="76"/>
      <c r="H29" s="73"/>
      <c r="I29" s="70"/>
      <c r="J29" s="70">
        <f>Table12[[#This Row],[Quantity]]*Table12[[#This Row],[Unit cost ]]</f>
        <v>0</v>
      </c>
      <c r="K29" s="70">
        <f>Table12[[#This Row],[Extended cost]]*$O$2</f>
        <v>0</v>
      </c>
      <c r="L29" s="70">
        <f>Table12[[#This Row],[Extended cost]]+Table12[[#This Row],[Profit]]</f>
        <v>0</v>
      </c>
    </row>
    <row r="30" spans="2:12" x14ac:dyDescent="0.25">
      <c r="B30" t="s">
        <v>465</v>
      </c>
      <c r="C30" t="s">
        <v>78</v>
      </c>
      <c r="E30" s="8"/>
      <c r="F30" s="37"/>
      <c r="G30" s="76"/>
      <c r="H30" s="73"/>
      <c r="I30" s="70"/>
      <c r="J30" s="70">
        <f>Table12[[#This Row],[Quantity]]*Table12[[#This Row],[Unit cost ]]</f>
        <v>0</v>
      </c>
      <c r="K30" s="70">
        <f>Table12[[#This Row],[Extended cost]]*$O$2</f>
        <v>0</v>
      </c>
      <c r="L30" s="70">
        <f>Table12[[#This Row],[Extended cost]]+Table12[[#This Row],[Profit]]</f>
        <v>0</v>
      </c>
    </row>
    <row r="31" spans="2:12" x14ac:dyDescent="0.25">
      <c r="B31" t="s">
        <v>187</v>
      </c>
      <c r="C31" t="s">
        <v>78</v>
      </c>
      <c r="E31" s="8"/>
      <c r="F31" s="37"/>
      <c r="G31" s="76"/>
      <c r="H31" s="73"/>
      <c r="I31" s="70"/>
      <c r="J31" s="70">
        <f>Table12[[#This Row],[Quantity]]*Table12[[#This Row],[Unit cost ]]</f>
        <v>0</v>
      </c>
      <c r="K31" s="70">
        <f>Table12[[#This Row],[Extended cost]]*$O$2</f>
        <v>0</v>
      </c>
      <c r="L31" s="70">
        <f>Table12[[#This Row],[Extended cost]]+Table12[[#This Row],[Profit]]</f>
        <v>0</v>
      </c>
    </row>
    <row r="32" spans="2:12" x14ac:dyDescent="0.25">
      <c r="B32" t="s">
        <v>188</v>
      </c>
      <c r="C32" t="s">
        <v>78</v>
      </c>
      <c r="E32" s="8"/>
      <c r="F32" s="37"/>
      <c r="G32" s="76"/>
      <c r="H32" s="73"/>
      <c r="I32" s="70"/>
      <c r="J32" s="70">
        <f>Table12[[#This Row],[Quantity]]*Table12[[#This Row],[Unit cost ]]</f>
        <v>0</v>
      </c>
      <c r="K32" s="70">
        <f>Table12[[#This Row],[Extended cost]]*$O$2</f>
        <v>0</v>
      </c>
      <c r="L32" s="70">
        <f>Table12[[#This Row],[Extended cost]]+Table12[[#This Row],[Profit]]</f>
        <v>0</v>
      </c>
    </row>
    <row r="33" spans="2:12" x14ac:dyDescent="0.25">
      <c r="B33" t="s">
        <v>189</v>
      </c>
      <c r="C33" t="s">
        <v>78</v>
      </c>
      <c r="E33" s="8"/>
      <c r="F33" s="37"/>
      <c r="G33" s="76"/>
      <c r="H33" s="73"/>
      <c r="I33" s="70"/>
      <c r="J33" s="70">
        <f>Table12[[#This Row],[Quantity]]*Table12[[#This Row],[Unit cost ]]</f>
        <v>0</v>
      </c>
      <c r="K33" s="70">
        <f>Table12[[#This Row],[Extended cost]]*$O$2</f>
        <v>0</v>
      </c>
      <c r="L33" s="70">
        <f>Table12[[#This Row],[Extended cost]]+Table12[[#This Row],[Profit]]</f>
        <v>0</v>
      </c>
    </row>
    <row r="34" spans="2:12" x14ac:dyDescent="0.25">
      <c r="B34" t="s">
        <v>193</v>
      </c>
      <c r="C34" t="s">
        <v>78</v>
      </c>
      <c r="E34" s="8"/>
      <c r="F34" s="37"/>
      <c r="G34" s="76"/>
      <c r="H34" s="73"/>
      <c r="I34" s="70"/>
      <c r="J34" s="70">
        <f>Table12[[#This Row],[Quantity]]*Table12[[#This Row],[Unit cost ]]</f>
        <v>0</v>
      </c>
      <c r="K34" s="70">
        <f>Table12[[#This Row],[Extended cost]]*$O$2</f>
        <v>0</v>
      </c>
      <c r="L34" s="70">
        <f>Table12[[#This Row],[Extended cost]]+Table12[[#This Row],[Profit]]</f>
        <v>0</v>
      </c>
    </row>
    <row r="35" spans="2:12" x14ac:dyDescent="0.25">
      <c r="B35" t="s">
        <v>194</v>
      </c>
      <c r="C35" t="s">
        <v>78</v>
      </c>
      <c r="E35" s="8"/>
      <c r="F35" s="37"/>
      <c r="G35" s="76"/>
      <c r="H35" s="73"/>
      <c r="I35" s="70"/>
      <c r="J35" s="70">
        <f>Table12[[#This Row],[Quantity]]*Table12[[#This Row],[Unit cost ]]</f>
        <v>0</v>
      </c>
      <c r="K35" s="70">
        <f>Table12[[#This Row],[Extended cost]]*$O$2</f>
        <v>0</v>
      </c>
      <c r="L35" s="70">
        <f>Table12[[#This Row],[Extended cost]]+Table12[[#This Row],[Profit]]</f>
        <v>0</v>
      </c>
    </row>
    <row r="36" spans="2:12" x14ac:dyDescent="0.25">
      <c r="B36" t="s">
        <v>195</v>
      </c>
      <c r="C36" t="s">
        <v>78</v>
      </c>
      <c r="E36" s="8"/>
      <c r="F36" s="37"/>
      <c r="G36" s="76"/>
      <c r="H36" s="73"/>
      <c r="I36" s="70"/>
      <c r="J36" s="70">
        <f>Table12[[#This Row],[Quantity]]*Table12[[#This Row],[Unit cost ]]</f>
        <v>0</v>
      </c>
      <c r="K36" s="70">
        <f>Table12[[#This Row],[Extended cost]]*$O$2</f>
        <v>0</v>
      </c>
      <c r="L36" s="70">
        <f>Table12[[#This Row],[Extended cost]]+Table12[[#This Row],[Profit]]</f>
        <v>0</v>
      </c>
    </row>
    <row r="37" spans="2:12" x14ac:dyDescent="0.25">
      <c r="B37" t="s">
        <v>196</v>
      </c>
      <c r="C37" t="s">
        <v>78</v>
      </c>
      <c r="E37" s="8"/>
      <c r="F37" s="37"/>
      <c r="G37" s="76"/>
      <c r="H37" s="73"/>
      <c r="I37" s="70"/>
      <c r="J37" s="70">
        <f>Table12[[#This Row],[Quantity]]*Table12[[#This Row],[Unit cost ]]</f>
        <v>0</v>
      </c>
      <c r="K37" s="70">
        <f>Table12[[#This Row],[Extended cost]]*$O$2</f>
        <v>0</v>
      </c>
      <c r="L37" s="70">
        <f>Table12[[#This Row],[Extended cost]]+Table12[[#This Row],[Profit]]</f>
        <v>0</v>
      </c>
    </row>
    <row r="38" spans="2:12" x14ac:dyDescent="0.25">
      <c r="B38" t="s">
        <v>197</v>
      </c>
      <c r="C38" t="s">
        <v>78</v>
      </c>
      <c r="E38" s="8"/>
      <c r="F38" s="37"/>
      <c r="G38" s="76"/>
      <c r="H38" s="73"/>
      <c r="I38" s="70"/>
      <c r="J38" s="70">
        <f>Table12[[#This Row],[Quantity]]*Table12[[#This Row],[Unit cost ]]</f>
        <v>0</v>
      </c>
      <c r="K38" s="70">
        <f>Table12[[#This Row],[Extended cost]]*$O$2</f>
        <v>0</v>
      </c>
      <c r="L38" s="70">
        <f>Table12[[#This Row],[Extended cost]]+Table12[[#This Row],[Profit]]</f>
        <v>0</v>
      </c>
    </row>
    <row r="39" spans="2:12" x14ac:dyDescent="0.25">
      <c r="B39" t="s">
        <v>198</v>
      </c>
      <c r="C39" t="s">
        <v>78</v>
      </c>
      <c r="E39" s="8"/>
      <c r="F39" s="37"/>
      <c r="G39" s="76"/>
      <c r="H39" s="73"/>
      <c r="I39" s="70"/>
      <c r="J39" s="70">
        <f>Table12[[#This Row],[Quantity]]*Table12[[#This Row],[Unit cost ]]</f>
        <v>0</v>
      </c>
      <c r="K39" s="70">
        <f>Table12[[#This Row],[Extended cost]]*$O$2</f>
        <v>0</v>
      </c>
      <c r="L39" s="70">
        <f>Table12[[#This Row],[Extended cost]]+Table12[[#This Row],[Profit]]</f>
        <v>0</v>
      </c>
    </row>
    <row r="40" spans="2:12" x14ac:dyDescent="0.25">
      <c r="B40" t="s">
        <v>466</v>
      </c>
      <c r="C40" t="s">
        <v>78</v>
      </c>
      <c r="E40" s="8"/>
      <c r="F40" s="37"/>
      <c r="G40" s="76"/>
      <c r="H40" s="73"/>
      <c r="I40" s="70"/>
      <c r="J40" s="70">
        <f>Table12[[#This Row],[Quantity]]*Table12[[#This Row],[Unit cost ]]</f>
        <v>0</v>
      </c>
      <c r="K40" s="70">
        <f>Table12[[#This Row],[Extended cost]]*$O$2</f>
        <v>0</v>
      </c>
      <c r="L40" s="70">
        <f>Table12[[#This Row],[Extended cost]]+Table12[[#This Row],[Profit]]</f>
        <v>0</v>
      </c>
    </row>
    <row r="41" spans="2:12" x14ac:dyDescent="0.25">
      <c r="B41" t="s">
        <v>467</v>
      </c>
      <c r="C41" t="s">
        <v>78</v>
      </c>
      <c r="E41" s="8"/>
      <c r="F41" s="37"/>
      <c r="G41" s="76"/>
      <c r="H41" s="73"/>
      <c r="I41" s="70"/>
      <c r="J41" s="70">
        <f>Table12[[#This Row],[Quantity]]*Table12[[#This Row],[Unit cost ]]</f>
        <v>0</v>
      </c>
      <c r="K41" s="70">
        <f>Table12[[#This Row],[Extended cost]]*$O$2</f>
        <v>0</v>
      </c>
      <c r="L41" s="70">
        <f>Table12[[#This Row],[Extended cost]]+Table12[[#This Row],[Profit]]</f>
        <v>0</v>
      </c>
    </row>
    <row r="42" spans="2:12" x14ac:dyDescent="0.25">
      <c r="B42" t="s">
        <v>468</v>
      </c>
      <c r="C42" t="s">
        <v>78</v>
      </c>
      <c r="E42" s="8"/>
      <c r="F42" s="37"/>
      <c r="G42" s="76"/>
      <c r="H42" s="73"/>
      <c r="I42" s="70"/>
      <c r="J42" s="70">
        <f>Table12[[#This Row],[Quantity]]*Table12[[#This Row],[Unit cost ]]</f>
        <v>0</v>
      </c>
      <c r="K42" s="70">
        <f>Table12[[#This Row],[Extended cost]]*$O$2</f>
        <v>0</v>
      </c>
      <c r="L42" s="70">
        <f>Table12[[#This Row],[Extended cost]]+Table12[[#This Row],[Profit]]</f>
        <v>0</v>
      </c>
    </row>
    <row r="43" spans="2:12" x14ac:dyDescent="0.25">
      <c r="B43" t="s">
        <v>469</v>
      </c>
      <c r="C43" t="s">
        <v>78</v>
      </c>
      <c r="E43" s="8"/>
      <c r="F43" s="37"/>
      <c r="G43" s="76"/>
      <c r="H43" s="73"/>
      <c r="I43" s="70"/>
      <c r="J43" s="70">
        <f>Table12[[#This Row],[Quantity]]*Table12[[#This Row],[Unit cost ]]</f>
        <v>0</v>
      </c>
      <c r="K43" s="70">
        <f>Table12[[#This Row],[Extended cost]]*$O$2</f>
        <v>0</v>
      </c>
      <c r="L43" s="70">
        <f>Table12[[#This Row],[Extended cost]]+Table12[[#This Row],[Profit]]</f>
        <v>0</v>
      </c>
    </row>
    <row r="44" spans="2:12" x14ac:dyDescent="0.25">
      <c r="B44" t="s">
        <v>470</v>
      </c>
      <c r="C44" t="s">
        <v>78</v>
      </c>
      <c r="E44" s="8"/>
      <c r="F44" s="37"/>
      <c r="G44" s="76"/>
      <c r="H44" s="73"/>
      <c r="I44" s="70"/>
      <c r="J44" s="70">
        <f>Table12[[#This Row],[Quantity]]*Table12[[#This Row],[Unit cost ]]</f>
        <v>0</v>
      </c>
      <c r="K44" s="70">
        <f>Table12[[#This Row],[Extended cost]]*$O$2</f>
        <v>0</v>
      </c>
      <c r="L44" s="70">
        <f>Table12[[#This Row],[Extended cost]]+Table12[[#This Row],[Profit]]</f>
        <v>0</v>
      </c>
    </row>
    <row r="45" spans="2:12" x14ac:dyDescent="0.25">
      <c r="B45" t="s">
        <v>471</v>
      </c>
      <c r="C45" t="s">
        <v>78</v>
      </c>
      <c r="E45" s="8"/>
      <c r="F45" s="37"/>
      <c r="G45" s="76"/>
      <c r="H45" s="73"/>
      <c r="I45" s="70"/>
      <c r="J45" s="70">
        <f>Table12[[#This Row],[Quantity]]*Table12[[#This Row],[Unit cost ]]</f>
        <v>0</v>
      </c>
      <c r="K45" s="70">
        <f>Table12[[#This Row],[Extended cost]]*$O$2</f>
        <v>0</v>
      </c>
      <c r="L45" s="70">
        <f>Table12[[#This Row],[Extended cost]]+Table12[[#This Row],[Profit]]</f>
        <v>0</v>
      </c>
    </row>
    <row r="46" spans="2:12" x14ac:dyDescent="0.25">
      <c r="B46" t="s">
        <v>202</v>
      </c>
      <c r="C46" t="s">
        <v>78</v>
      </c>
      <c r="E46" s="8"/>
      <c r="F46" s="37"/>
      <c r="G46" s="76"/>
      <c r="H46" s="73"/>
      <c r="I46" s="70"/>
      <c r="J46" s="70">
        <f>Table12[[#This Row],[Quantity]]*Table12[[#This Row],[Unit cost ]]</f>
        <v>0</v>
      </c>
      <c r="K46" s="70">
        <f>Table12[[#This Row],[Extended cost]]*$O$2</f>
        <v>0</v>
      </c>
      <c r="L46" s="70">
        <f>Table12[[#This Row],[Extended cost]]+Table12[[#This Row],[Profit]]</f>
        <v>0</v>
      </c>
    </row>
    <row r="47" spans="2:12" x14ac:dyDescent="0.25">
      <c r="B47" t="s">
        <v>203</v>
      </c>
      <c r="C47" t="s">
        <v>78</v>
      </c>
      <c r="E47" s="8"/>
      <c r="F47" s="37"/>
      <c r="G47" s="76"/>
      <c r="H47" s="73"/>
      <c r="I47" s="70"/>
      <c r="J47" s="70">
        <f>Table12[[#This Row],[Quantity]]*Table12[[#This Row],[Unit cost ]]</f>
        <v>0</v>
      </c>
      <c r="K47" s="70">
        <f>Table12[[#This Row],[Extended cost]]*$O$2</f>
        <v>0</v>
      </c>
      <c r="L47" s="70">
        <f>Table12[[#This Row],[Extended cost]]+Table12[[#This Row],[Profit]]</f>
        <v>0</v>
      </c>
    </row>
    <row r="48" spans="2:12" x14ac:dyDescent="0.25">
      <c r="B48" t="s">
        <v>204</v>
      </c>
      <c r="C48" t="s">
        <v>78</v>
      </c>
      <c r="E48" s="8"/>
      <c r="F48" s="37"/>
      <c r="G48" s="76"/>
      <c r="H48" s="73"/>
      <c r="I48" s="70"/>
      <c r="J48" s="70">
        <f>Table12[[#This Row],[Quantity]]*Table12[[#This Row],[Unit cost ]]</f>
        <v>0</v>
      </c>
      <c r="K48" s="70">
        <f>Table12[[#This Row],[Extended cost]]*$O$2</f>
        <v>0</v>
      </c>
      <c r="L48" s="70">
        <f>Table12[[#This Row],[Extended cost]]+Table12[[#This Row],[Profit]]</f>
        <v>0</v>
      </c>
    </row>
    <row r="49" spans="2:12" x14ac:dyDescent="0.25">
      <c r="B49" t="s">
        <v>208</v>
      </c>
      <c r="C49" t="s">
        <v>78</v>
      </c>
      <c r="E49" s="8"/>
      <c r="F49" s="37"/>
      <c r="G49" s="76"/>
      <c r="H49" s="73"/>
      <c r="I49" s="70"/>
      <c r="J49" s="70">
        <f>Table12[[#This Row],[Quantity]]*Table12[[#This Row],[Unit cost ]]</f>
        <v>0</v>
      </c>
      <c r="K49" s="70">
        <f>Table12[[#This Row],[Extended cost]]*$O$2</f>
        <v>0</v>
      </c>
      <c r="L49" s="70">
        <f>Table12[[#This Row],[Extended cost]]+Table12[[#This Row],[Profit]]</f>
        <v>0</v>
      </c>
    </row>
    <row r="50" spans="2:12" x14ac:dyDescent="0.25">
      <c r="B50" t="s">
        <v>328</v>
      </c>
      <c r="C50" t="s">
        <v>78</v>
      </c>
      <c r="E50" s="8"/>
      <c r="F50" s="37"/>
      <c r="G50" s="76"/>
      <c r="H50" s="73"/>
      <c r="I50" s="70"/>
      <c r="J50" s="70">
        <f>Table12[[#This Row],[Quantity]]*Table12[[#This Row],[Unit cost ]]</f>
        <v>0</v>
      </c>
      <c r="K50" s="70">
        <f>Table12[[#This Row],[Extended cost]]*$O$2</f>
        <v>0</v>
      </c>
      <c r="L50" s="70">
        <f>Table12[[#This Row],[Extended cost]]+Table12[[#This Row],[Profit]]</f>
        <v>0</v>
      </c>
    </row>
    <row r="51" spans="2:12" x14ac:dyDescent="0.25">
      <c r="B51" t="s">
        <v>329</v>
      </c>
      <c r="C51" t="s">
        <v>78</v>
      </c>
      <c r="E51" s="8"/>
      <c r="F51" s="37"/>
      <c r="G51" s="76"/>
      <c r="H51" s="73"/>
      <c r="I51" s="70"/>
      <c r="J51" s="70">
        <f>Table12[[#This Row],[Quantity]]*Table12[[#This Row],[Unit cost ]]</f>
        <v>0</v>
      </c>
      <c r="K51" s="70">
        <f>Table12[[#This Row],[Extended cost]]*$O$2</f>
        <v>0</v>
      </c>
      <c r="L51" s="70">
        <f>Table12[[#This Row],[Extended cost]]+Table12[[#This Row],[Profit]]</f>
        <v>0</v>
      </c>
    </row>
    <row r="52" spans="2:12" x14ac:dyDescent="0.25">
      <c r="B52" t="s">
        <v>209</v>
      </c>
      <c r="C52" t="s">
        <v>78</v>
      </c>
      <c r="E52" s="8"/>
      <c r="F52" s="37"/>
      <c r="G52" s="76"/>
      <c r="H52" s="73"/>
      <c r="I52" s="70"/>
      <c r="J52" s="70">
        <f>Table12[[#This Row],[Quantity]]*Table12[[#This Row],[Unit cost ]]</f>
        <v>0</v>
      </c>
      <c r="K52" s="70">
        <f>Table12[[#This Row],[Extended cost]]*$O$2</f>
        <v>0</v>
      </c>
      <c r="L52" s="70">
        <f>Table12[[#This Row],[Extended cost]]+Table12[[#This Row],[Profit]]</f>
        <v>0</v>
      </c>
    </row>
    <row r="53" spans="2:12" x14ac:dyDescent="0.25">
      <c r="B53" t="s">
        <v>210</v>
      </c>
      <c r="C53" t="s">
        <v>78</v>
      </c>
      <c r="E53" s="8"/>
      <c r="F53" s="37"/>
      <c r="G53" s="76"/>
      <c r="H53" s="73"/>
      <c r="I53" s="70"/>
      <c r="J53" s="70">
        <f>Table12[[#This Row],[Quantity]]*Table12[[#This Row],[Unit cost ]]</f>
        <v>0</v>
      </c>
      <c r="K53" s="70">
        <f>Table12[[#This Row],[Extended cost]]*$O$2</f>
        <v>0</v>
      </c>
      <c r="L53" s="70">
        <f>Table12[[#This Row],[Extended cost]]+Table12[[#This Row],[Profit]]</f>
        <v>0</v>
      </c>
    </row>
    <row r="54" spans="2:12" x14ac:dyDescent="0.25">
      <c r="B54" t="s">
        <v>211</v>
      </c>
      <c r="C54" t="s">
        <v>78</v>
      </c>
      <c r="E54" s="8"/>
      <c r="F54" s="37"/>
      <c r="G54" s="76"/>
      <c r="H54" s="73"/>
      <c r="I54" s="70"/>
      <c r="J54" s="70">
        <f>Table12[[#This Row],[Quantity]]*Table12[[#This Row],[Unit cost ]]</f>
        <v>0</v>
      </c>
      <c r="K54" s="70">
        <f>Table12[[#This Row],[Extended cost]]*$O$2</f>
        <v>0</v>
      </c>
      <c r="L54" s="70">
        <f>Table12[[#This Row],[Extended cost]]+Table12[[#This Row],[Profit]]</f>
        <v>0</v>
      </c>
    </row>
    <row r="55" spans="2:12" x14ac:dyDescent="0.25">
      <c r="B55" t="s">
        <v>472</v>
      </c>
      <c r="C55" t="s">
        <v>78</v>
      </c>
      <c r="E55" s="8"/>
      <c r="F55" s="37"/>
      <c r="G55" s="76"/>
      <c r="H55" s="73"/>
      <c r="I55" s="70"/>
      <c r="J55" s="70">
        <f>Table12[[#This Row],[Quantity]]*Table12[[#This Row],[Unit cost ]]</f>
        <v>0</v>
      </c>
      <c r="K55" s="70">
        <f>Table12[[#This Row],[Extended cost]]*$O$2</f>
        <v>0</v>
      </c>
      <c r="L55" s="70">
        <f>Table12[[#This Row],[Extended cost]]+Table12[[#This Row],[Profit]]</f>
        <v>0</v>
      </c>
    </row>
    <row r="56" spans="2:12" x14ac:dyDescent="0.25">
      <c r="B56" t="s">
        <v>473</v>
      </c>
      <c r="C56" t="s">
        <v>78</v>
      </c>
      <c r="E56" s="8"/>
      <c r="F56" s="37"/>
      <c r="G56" s="76"/>
      <c r="H56" s="73"/>
      <c r="I56" s="70"/>
      <c r="J56" s="70">
        <f>Table12[[#This Row],[Quantity]]*Table12[[#This Row],[Unit cost ]]</f>
        <v>0</v>
      </c>
      <c r="K56" s="70">
        <f>Table12[[#This Row],[Extended cost]]*$O$2</f>
        <v>0</v>
      </c>
      <c r="L56" s="70">
        <f>Table12[[#This Row],[Extended cost]]+Table12[[#This Row],[Profit]]</f>
        <v>0</v>
      </c>
    </row>
    <row r="57" spans="2:12" x14ac:dyDescent="0.25">
      <c r="B57" t="s">
        <v>474</v>
      </c>
      <c r="C57" t="s">
        <v>78</v>
      </c>
      <c r="E57" s="8"/>
      <c r="F57" s="37"/>
      <c r="G57" s="76"/>
      <c r="H57" s="73"/>
      <c r="I57" s="70"/>
      <c r="J57" s="70">
        <f>Table12[[#This Row],[Quantity]]*Table12[[#This Row],[Unit cost ]]</f>
        <v>0</v>
      </c>
      <c r="K57" s="70">
        <f>Table12[[#This Row],[Extended cost]]*$O$2</f>
        <v>0</v>
      </c>
      <c r="L57" s="70">
        <f>Table12[[#This Row],[Extended cost]]+Table12[[#This Row],[Profit]]</f>
        <v>0</v>
      </c>
    </row>
    <row r="58" spans="2:12" x14ac:dyDescent="0.25">
      <c r="B58" t="s">
        <v>475</v>
      </c>
      <c r="C58" t="s">
        <v>78</v>
      </c>
      <c r="E58" s="8"/>
      <c r="F58" s="37"/>
      <c r="G58" s="37"/>
      <c r="H58" s="73"/>
      <c r="I58" s="70"/>
      <c r="J58" s="70">
        <f>Table12[[#This Row],[Quantity]]*Table12[[#This Row],[Unit cost ]]</f>
        <v>0</v>
      </c>
      <c r="K58" s="70">
        <f>Table12[[#This Row],[Extended cost]]*$O$2</f>
        <v>0</v>
      </c>
      <c r="L58" s="70">
        <f>Table12[[#This Row],[Extended cost]]+Table12[[#This Row],[Profit]]</f>
        <v>0</v>
      </c>
    </row>
    <row r="59" spans="2:12" x14ac:dyDescent="0.25">
      <c r="B59" t="s">
        <v>476</v>
      </c>
      <c r="C59" t="s">
        <v>78</v>
      </c>
      <c r="E59" s="8"/>
      <c r="F59" s="37"/>
      <c r="G59" s="37"/>
      <c r="H59" s="73"/>
      <c r="I59" s="70"/>
      <c r="J59" s="70">
        <f>Table12[[#This Row],[Quantity]]*Table12[[#This Row],[Unit cost ]]</f>
        <v>0</v>
      </c>
      <c r="K59" s="70">
        <f>Table12[[#This Row],[Extended cost]]*$O$2</f>
        <v>0</v>
      </c>
      <c r="L59" s="70">
        <f>Table12[[#This Row],[Extended cost]]+Table12[[#This Row],[Profit]]</f>
        <v>0</v>
      </c>
    </row>
    <row r="60" spans="2:12" x14ac:dyDescent="0.25">
      <c r="B60" t="s">
        <v>477</v>
      </c>
      <c r="C60" t="s">
        <v>78</v>
      </c>
      <c r="E60" s="8"/>
      <c r="F60" s="37"/>
      <c r="G60" s="37"/>
      <c r="H60" s="73"/>
      <c r="I60" s="70"/>
      <c r="J60" s="70">
        <f>Table12[[#This Row],[Quantity]]*Table12[[#This Row],[Unit cost ]]</f>
        <v>0</v>
      </c>
      <c r="K60" s="70">
        <f>Table12[[#This Row],[Extended cost]]*$O$2</f>
        <v>0</v>
      </c>
      <c r="L60" s="70">
        <f>Table12[[#This Row],[Extended cost]]+Table12[[#This Row],[Profit]]</f>
        <v>0</v>
      </c>
    </row>
    <row r="61" spans="2:12" x14ac:dyDescent="0.25">
      <c r="B61" t="s">
        <v>478</v>
      </c>
      <c r="C61" t="s">
        <v>78</v>
      </c>
      <c r="E61" s="8"/>
      <c r="F61" s="37"/>
      <c r="G61" s="37"/>
      <c r="H61" s="73"/>
      <c r="I61" s="70"/>
      <c r="J61" s="70">
        <f>Table12[[#This Row],[Quantity]]*Table12[[#This Row],[Unit cost ]]</f>
        <v>0</v>
      </c>
      <c r="K61" s="70">
        <f>Table12[[#This Row],[Extended cost]]*$O$2</f>
        <v>0</v>
      </c>
      <c r="L61" s="70">
        <f>Table12[[#This Row],[Extended cost]]+Table12[[#This Row],[Profit]]</f>
        <v>0</v>
      </c>
    </row>
    <row r="62" spans="2:12" x14ac:dyDescent="0.25">
      <c r="B62" t="s">
        <v>479</v>
      </c>
      <c r="C62" t="s">
        <v>78</v>
      </c>
      <c r="E62" s="8"/>
      <c r="F62" s="37"/>
      <c r="G62" s="37"/>
      <c r="H62" s="73"/>
      <c r="I62" s="70"/>
      <c r="J62" s="70">
        <f>Table12[[#This Row],[Quantity]]*Table12[[#This Row],[Unit cost ]]</f>
        <v>0</v>
      </c>
      <c r="K62" s="70">
        <f>Table12[[#This Row],[Extended cost]]*$O$2</f>
        <v>0</v>
      </c>
      <c r="L62" s="70">
        <f>Table12[[#This Row],[Extended cost]]+Table12[[#This Row],[Profit]]</f>
        <v>0</v>
      </c>
    </row>
    <row r="63" spans="2:12" x14ac:dyDescent="0.25">
      <c r="B63" t="s">
        <v>480</v>
      </c>
      <c r="C63" t="s">
        <v>78</v>
      </c>
      <c r="E63" s="8"/>
      <c r="F63" s="37"/>
      <c r="G63" s="37"/>
      <c r="H63" s="73"/>
      <c r="I63" s="70"/>
      <c r="J63" s="70">
        <f>Table12[[#This Row],[Quantity]]*Table12[[#This Row],[Unit cost ]]</f>
        <v>0</v>
      </c>
      <c r="K63" s="70">
        <f>Table12[[#This Row],[Extended cost]]*$O$2</f>
        <v>0</v>
      </c>
      <c r="L63" s="70">
        <f>Table12[[#This Row],[Extended cost]]+Table12[[#This Row],[Profit]]</f>
        <v>0</v>
      </c>
    </row>
    <row r="64" spans="2:12" x14ac:dyDescent="0.25">
      <c r="B64" t="s">
        <v>57</v>
      </c>
      <c r="I64" s="186"/>
      <c r="J64" s="186"/>
      <c r="K64" s="186"/>
      <c r="L64" s="186">
        <f>SUBTOTAL(109,Table12[Total Cost])</f>
        <v>0</v>
      </c>
    </row>
    <row r="65" spans="2:2" x14ac:dyDescent="0.25">
      <c r="B65" s="217" t="s">
        <v>392</v>
      </c>
    </row>
  </sheetData>
  <mergeCells count="1">
    <mergeCell ref="N1:O1"/>
  </mergeCells>
  <dataValidations count="2">
    <dataValidation type="list" allowBlank="1" showInputMessage="1" showErrorMessage="1" sqref="B3:B63">
      <formula1>Clin_List</formula1>
    </dataValidation>
    <dataValidation type="list" allowBlank="1" showInputMessage="1" showErrorMessage="1" sqref="F3:F63">
      <formula1>rngCurrencies</formula1>
    </dataValidation>
  </dataValidations>
  <pageMargins left="0.70866141732283472" right="0.70866141732283472" top="0.74803149606299213" bottom="0.74803149606299213" header="0.31496062992125984" footer="0.31496062992125984"/>
  <pageSetup paperSize="9" scale="8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17"/>
  <sheetViews>
    <sheetView workbookViewId="0">
      <selection activeCell="E24" sqref="E24"/>
    </sheetView>
  </sheetViews>
  <sheetFormatPr defaultRowHeight="15" x14ac:dyDescent="0.25"/>
  <cols>
    <col min="1" max="1" width="1.7109375" customWidth="1"/>
    <col min="2" max="2" width="28.5703125" bestFit="1" customWidth="1"/>
    <col min="3" max="3" width="15.7109375" bestFit="1" customWidth="1"/>
    <col min="4" max="7" width="25.7109375" customWidth="1"/>
    <col min="8" max="8" width="26.140625" bestFit="1" customWidth="1"/>
    <col min="9" max="9" width="50" bestFit="1" customWidth="1"/>
    <col min="10" max="10" width="3.5703125" bestFit="1" customWidth="1"/>
  </cols>
  <sheetData>
    <row r="1" spans="2:8" ht="48.75" x14ac:dyDescent="0.25">
      <c r="B1" s="56" t="s">
        <v>105</v>
      </c>
      <c r="C1" s="56" t="s">
        <v>101</v>
      </c>
      <c r="D1" s="56" t="s">
        <v>103</v>
      </c>
      <c r="F1" s="182" t="s">
        <v>97</v>
      </c>
      <c r="G1" s="40"/>
      <c r="H1" s="40"/>
    </row>
    <row r="2" spans="2:8" x14ac:dyDescent="0.25">
      <c r="B2" s="55" t="s">
        <v>14</v>
      </c>
      <c r="C2" s="55" t="s">
        <v>102</v>
      </c>
      <c r="D2" s="55" t="s">
        <v>21</v>
      </c>
      <c r="F2" s="50" t="s">
        <v>9</v>
      </c>
      <c r="G2" s="50" t="s">
        <v>10</v>
      </c>
      <c r="H2" s="50"/>
    </row>
    <row r="3" spans="2:8" x14ac:dyDescent="0.25">
      <c r="B3" s="179" t="s">
        <v>104</v>
      </c>
      <c r="C3" s="179"/>
      <c r="D3" s="180">
        <v>0</v>
      </c>
      <c r="F3" s="51" t="s">
        <v>74</v>
      </c>
      <c r="G3" s="51"/>
      <c r="H3" s="52">
        <v>0.02</v>
      </c>
    </row>
    <row r="4" spans="2:8" x14ac:dyDescent="0.25">
      <c r="B4" s="179" t="s">
        <v>104</v>
      </c>
      <c r="C4" s="179"/>
      <c r="D4" s="180">
        <v>0</v>
      </c>
      <c r="F4" s="51" t="s">
        <v>49</v>
      </c>
      <c r="G4" s="51"/>
      <c r="H4" s="52">
        <v>0.02</v>
      </c>
    </row>
    <row r="5" spans="2:8" x14ac:dyDescent="0.25">
      <c r="B5" s="179" t="s">
        <v>104</v>
      </c>
      <c r="C5" s="179"/>
      <c r="D5" s="180">
        <v>0</v>
      </c>
      <c r="F5" s="51" t="s">
        <v>17</v>
      </c>
      <c r="G5" s="51"/>
      <c r="H5" s="52">
        <v>0.02</v>
      </c>
    </row>
    <row r="6" spans="2:8" ht="23.25" x14ac:dyDescent="0.25">
      <c r="B6" s="179"/>
      <c r="C6" s="179"/>
      <c r="D6" s="180"/>
      <c r="F6" s="51" t="s">
        <v>98</v>
      </c>
      <c r="G6" s="183" t="s">
        <v>130</v>
      </c>
      <c r="H6" s="52" t="s">
        <v>99</v>
      </c>
    </row>
    <row r="7" spans="2:8" x14ac:dyDescent="0.25">
      <c r="B7" s="179"/>
      <c r="C7" s="179"/>
      <c r="D7" s="181"/>
    </row>
    <row r="8" spans="2:8" x14ac:dyDescent="0.25">
      <c r="B8" s="179"/>
      <c r="C8" s="179"/>
      <c r="D8" s="181"/>
    </row>
    <row r="9" spans="2:8" x14ac:dyDescent="0.25">
      <c r="B9" s="179"/>
      <c r="C9" s="179"/>
      <c r="D9" s="180"/>
    </row>
    <row r="10" spans="2:8" s="2" customFormat="1" x14ac:dyDescent="0.25">
      <c r="B10"/>
      <c r="C10"/>
      <c r="D10"/>
      <c r="E10" s="3"/>
      <c r="F10" s="3"/>
      <c r="G10" s="3"/>
    </row>
    <row r="11" spans="2:8" x14ac:dyDescent="0.25">
      <c r="B11" s="53" t="s">
        <v>100</v>
      </c>
      <c r="C11" s="3"/>
      <c r="D11" s="3"/>
    </row>
    <row r="12" spans="2:8" x14ac:dyDescent="0.25">
      <c r="B12" s="54" t="s">
        <v>49</v>
      </c>
      <c r="C12" s="7"/>
    </row>
    <row r="13" spans="2:8" x14ac:dyDescent="0.25">
      <c r="B13" s="54" t="s">
        <v>74</v>
      </c>
    </row>
    <row r="14" spans="2:8" x14ac:dyDescent="0.25">
      <c r="B14" s="54" t="s">
        <v>11</v>
      </c>
    </row>
    <row r="15" spans="2:8" x14ac:dyDescent="0.25">
      <c r="B15" s="54" t="s">
        <v>75</v>
      </c>
    </row>
    <row r="16" spans="2:8" x14ac:dyDescent="0.25">
      <c r="B16" s="54" t="s">
        <v>90</v>
      </c>
    </row>
    <row r="17" spans="2:2" x14ac:dyDescent="0.25">
      <c r="B17" s="54" t="s">
        <v>91</v>
      </c>
    </row>
  </sheetData>
  <pageMargins left="0.70866141732283472" right="0.70866141732283472" top="0.74803149606299213" bottom="0.74803149606299213" header="0.31496062992125984" footer="0.31496062992125984"/>
  <pageSetup paperSize="9" fitToHeight="3" orientation="landscape" horizontalDpi="1200" verticalDpi="1200" r:id="rId1"/>
  <headerFooter>
    <oddHeader>&amp;CNATO UNCLASSIFIED&amp;RCO-14252-NNMS</oddHeader>
    <oddFooter>&amp;CNATO UNCLASSIFIED&amp;RCO-14252-NNMS</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72"/>
  <sheetViews>
    <sheetView topLeftCell="A31" workbookViewId="0">
      <selection activeCell="A9" sqref="A9:A70"/>
    </sheetView>
  </sheetViews>
  <sheetFormatPr defaultRowHeight="15" x14ac:dyDescent="0.25"/>
  <cols>
    <col min="1" max="1" width="13.7109375" customWidth="1"/>
    <col min="2" max="2" width="10.5703125" bestFit="1" customWidth="1"/>
    <col min="3" max="3" width="13.28515625" customWidth="1"/>
    <col min="4" max="5" width="10.5703125" bestFit="1" customWidth="1"/>
    <col min="8" max="8" width="11.140625" bestFit="1" customWidth="1"/>
  </cols>
  <sheetData>
    <row r="1" spans="1:5" x14ac:dyDescent="0.25">
      <c r="A1" s="187" t="s">
        <v>64</v>
      </c>
    </row>
    <row r="3" spans="1:5" x14ac:dyDescent="0.25">
      <c r="A3" s="1" t="s">
        <v>65</v>
      </c>
    </row>
    <row r="4" spans="1:5" x14ac:dyDescent="0.25">
      <c r="A4" s="1" t="s">
        <v>114</v>
      </c>
    </row>
    <row r="5" spans="1:5" x14ac:dyDescent="0.25">
      <c r="A5" s="1"/>
    </row>
    <row r="6" spans="1:5" ht="30" x14ac:dyDescent="0.25">
      <c r="A6" s="3" t="s">
        <v>333</v>
      </c>
      <c r="B6" s="3" t="s">
        <v>6</v>
      </c>
      <c r="C6" s="3" t="s">
        <v>66</v>
      </c>
      <c r="D6" s="3" t="s">
        <v>67</v>
      </c>
      <c r="E6" s="3" t="s">
        <v>69</v>
      </c>
    </row>
    <row r="7" spans="1:5" x14ac:dyDescent="0.25">
      <c r="B7" s="64"/>
      <c r="C7" s="64"/>
      <c r="D7" s="64"/>
      <c r="E7" s="64"/>
    </row>
    <row r="8" spans="1:5" x14ac:dyDescent="0.25">
      <c r="A8" t="s">
        <v>171</v>
      </c>
      <c r="B8" s="64">
        <f>INDEX(Labour!AB:AB,MATCH($A8,Labour!B:B,0))</f>
        <v>0</v>
      </c>
      <c r="C8" s="64">
        <f>INDEX(Material!AB:AB,MATCH($A8,Material!B:B,0))</f>
        <v>0</v>
      </c>
      <c r="D8" s="64">
        <f>INDEX(Travel!M:M,MATCH($A8,Travel!B:B,0))</f>
        <v>0</v>
      </c>
      <c r="E8" s="64">
        <f>INDEX(ODC!L:L,MATCH($A8,ODC!B:B,0))</f>
        <v>0</v>
      </c>
    </row>
    <row r="9" spans="1:5" x14ac:dyDescent="0.25">
      <c r="A9" t="s">
        <v>172</v>
      </c>
      <c r="B9" s="64">
        <f>INDEX(Labour!AB:AB,MATCH($A9,Labour!B:B,0))</f>
        <v>0</v>
      </c>
      <c r="C9" s="64">
        <f>INDEX(Material!AB:AB,MATCH($A9,Material!B:B,0))</f>
        <v>0</v>
      </c>
      <c r="D9" s="64">
        <f>INDEX(Travel!M:M,MATCH($A9,Travel!B:B,0))</f>
        <v>0</v>
      </c>
      <c r="E9" s="64">
        <f>INDEX(ODC!L:L,MATCH($A9,ODC!B:B,0))</f>
        <v>0</v>
      </c>
    </row>
    <row r="10" spans="1:5" x14ac:dyDescent="0.25">
      <c r="A10" t="s">
        <v>173</v>
      </c>
      <c r="B10" s="64">
        <f>INDEX(Labour!AB:AB,MATCH($A10,Labour!B:B,0))</f>
        <v>0</v>
      </c>
      <c r="C10" s="64">
        <f>INDEX(Material!AB:AB,MATCH($A10,Material!B:B,0))</f>
        <v>0</v>
      </c>
      <c r="D10" s="64">
        <f>INDEX(Travel!M:M,MATCH($A10,Travel!B:B,0))</f>
        <v>0</v>
      </c>
      <c r="E10" s="64">
        <f>INDEX(ODC!L:L,MATCH($A10,ODC!B:B,0))</f>
        <v>0</v>
      </c>
    </row>
    <row r="11" spans="1:5" x14ac:dyDescent="0.25">
      <c r="A11" t="s">
        <v>311</v>
      </c>
      <c r="B11" s="64">
        <f>INDEX(Labour!AB:AB,MATCH($A11,Labour!B:B,0))</f>
        <v>0</v>
      </c>
      <c r="C11" s="64">
        <f>INDEX(Material!AB:AB,MATCH($A11,Material!B:B,0))</f>
        <v>0</v>
      </c>
      <c r="D11" s="64">
        <f>INDEX(Travel!M:M,MATCH($A11,Travel!B:B,0))</f>
        <v>0</v>
      </c>
      <c r="E11" s="64">
        <f>INDEX(ODC!L:L,MATCH($A11,ODC!B:B,0))</f>
        <v>0</v>
      </c>
    </row>
    <row r="12" spans="1:5" x14ac:dyDescent="0.25">
      <c r="A12" t="s">
        <v>312</v>
      </c>
      <c r="B12" s="64">
        <f>INDEX(Labour!AB:AB,MATCH($A12,Labour!B:B,0))</f>
        <v>0</v>
      </c>
      <c r="C12" s="64">
        <f>INDEX(Material!AB:AB,MATCH($A12,Material!B:B,0))</f>
        <v>0</v>
      </c>
      <c r="D12" s="64">
        <f>INDEX(Travel!M:M,MATCH($A12,Travel!B:B,0))</f>
        <v>0</v>
      </c>
      <c r="E12" s="64">
        <f>INDEX(ODC!L:L,MATCH($A12,ODC!B:B,0))</f>
        <v>0</v>
      </c>
    </row>
    <row r="13" spans="1:5" x14ac:dyDescent="0.25">
      <c r="A13" t="s">
        <v>313</v>
      </c>
      <c r="B13" s="64">
        <f>INDEX(Labour!AB:AB,MATCH($A13,Labour!B:B,0))</f>
        <v>0</v>
      </c>
      <c r="C13" s="64">
        <f>INDEX(Material!AB:AB,MATCH($A13,Material!B:B,0))</f>
        <v>0</v>
      </c>
      <c r="D13" s="64">
        <f>INDEX(Travel!M:M,MATCH($A13,Travel!B:B,0))</f>
        <v>0</v>
      </c>
      <c r="E13" s="64">
        <f>INDEX(ODC!L:L,MATCH($A13,ODC!B:B,0))</f>
        <v>0</v>
      </c>
    </row>
    <row r="14" spans="1:5" x14ac:dyDescent="0.25">
      <c r="A14" t="s">
        <v>174</v>
      </c>
      <c r="B14" s="64" t="e">
        <f>INDEX(Labour!AB:AB,MATCH($A14,Labour!B:B,0))</f>
        <v>#N/A</v>
      </c>
      <c r="C14" s="64" t="e">
        <f>INDEX(Material!AB:AB,MATCH($A14,Material!B:B,0))</f>
        <v>#N/A</v>
      </c>
      <c r="D14" s="64" t="e">
        <f>INDEX(Travel!M:M,MATCH($A14,Travel!B:B,0))</f>
        <v>#N/A</v>
      </c>
      <c r="E14" s="64" t="e">
        <f>INDEX(ODC!L:L,MATCH($A14,ODC!B:B,0))</f>
        <v>#N/A</v>
      </c>
    </row>
    <row r="15" spans="1:5" x14ac:dyDescent="0.25">
      <c r="A15" t="s">
        <v>175</v>
      </c>
      <c r="B15" s="64" t="e">
        <f>INDEX(Labour!AB:AB,MATCH($A15,Labour!B:B,0))</f>
        <v>#N/A</v>
      </c>
      <c r="C15" s="64" t="e">
        <f>INDEX(Material!AB:AB,MATCH($A15,Material!B:B,0))</f>
        <v>#N/A</v>
      </c>
      <c r="D15" s="64" t="e">
        <f>INDEX(Travel!M:M,MATCH($A15,Travel!B:B,0))</f>
        <v>#N/A</v>
      </c>
      <c r="E15" s="64" t="e">
        <f>INDEX(ODC!L:L,MATCH($A15,ODC!B:B,0))</f>
        <v>#N/A</v>
      </c>
    </row>
    <row r="16" spans="1:5" x14ac:dyDescent="0.25">
      <c r="A16" t="s">
        <v>314</v>
      </c>
      <c r="B16" s="64" t="e">
        <f>INDEX(Labour!AB:AB,MATCH($A16,Labour!B:B,0))</f>
        <v>#N/A</v>
      </c>
      <c r="C16" s="64" t="e">
        <f>INDEX(Material!AB:AB,MATCH($A16,Material!B:B,0))</f>
        <v>#N/A</v>
      </c>
      <c r="D16" s="64" t="e">
        <f>INDEX(Travel!M:M,MATCH($A16,Travel!B:B,0))</f>
        <v>#N/A</v>
      </c>
      <c r="E16" s="64" t="e">
        <f>INDEX(ODC!L:L,MATCH($A16,ODC!B:B,0))</f>
        <v>#N/A</v>
      </c>
    </row>
    <row r="17" spans="1:5" x14ac:dyDescent="0.25">
      <c r="A17" t="s">
        <v>176</v>
      </c>
      <c r="B17" s="64">
        <f>INDEX(Labour!AB:AB,MATCH($A17,Labour!B:B,0))</f>
        <v>0</v>
      </c>
      <c r="C17" s="64">
        <f>INDEX(Material!AB:AB,MATCH($A17,Material!B:B,0))</f>
        <v>0</v>
      </c>
      <c r="D17" s="64">
        <f>INDEX(Travel!M:M,MATCH($A17,Travel!B:B,0))</f>
        <v>0</v>
      </c>
      <c r="E17" s="64">
        <f>INDEX(ODC!L:L,MATCH($A17,ODC!B:B,0))</f>
        <v>0</v>
      </c>
    </row>
    <row r="18" spans="1:5" x14ac:dyDescent="0.25">
      <c r="A18" t="s">
        <v>177</v>
      </c>
      <c r="B18" s="64">
        <f>INDEX(Labour!AB:AB,MATCH($A18,Labour!B:B,0))</f>
        <v>0</v>
      </c>
      <c r="C18" s="64">
        <f>INDEX(Material!AB:AB,MATCH($A18,Material!B:B,0))</f>
        <v>0</v>
      </c>
      <c r="D18" s="64">
        <f>INDEX(Travel!M:M,MATCH($A18,Travel!B:B,0))</f>
        <v>0</v>
      </c>
      <c r="E18" s="64">
        <f>INDEX(ODC!L:L,MATCH($A18,ODC!B:B,0))</f>
        <v>0</v>
      </c>
    </row>
    <row r="19" spans="1:5" x14ac:dyDescent="0.25">
      <c r="A19" t="s">
        <v>178</v>
      </c>
      <c r="B19" s="64">
        <f>INDEX(Labour!AB:AB,MATCH($A19,Labour!B:B,0))</f>
        <v>0</v>
      </c>
      <c r="C19" s="64">
        <f>INDEX(Material!AB:AB,MATCH($A19,Material!B:B,0))</f>
        <v>0</v>
      </c>
      <c r="D19" s="64">
        <f>INDEX(Travel!M:M,MATCH($A19,Travel!B:B,0))</f>
        <v>0</v>
      </c>
      <c r="E19" s="64">
        <f>INDEX(ODC!L:L,MATCH($A19,ODC!B:B,0))</f>
        <v>0</v>
      </c>
    </row>
    <row r="20" spans="1:5" x14ac:dyDescent="0.25">
      <c r="A20" t="s">
        <v>315</v>
      </c>
      <c r="B20" s="64" t="e">
        <f>INDEX(Labour!AB:AB,MATCH($A20,Labour!B:B,0))</f>
        <v>#N/A</v>
      </c>
      <c r="C20" s="64" t="e">
        <f>INDEX(Material!AB:AB,MATCH($A20,Material!B:B,0))</f>
        <v>#N/A</v>
      </c>
      <c r="D20" s="64" t="e">
        <f>INDEX(Travel!M:M,MATCH($A20,Travel!B:B,0))</f>
        <v>#N/A</v>
      </c>
      <c r="E20" s="64" t="e">
        <f>INDEX(ODC!L:L,MATCH($A20,ODC!B:B,0))</f>
        <v>#N/A</v>
      </c>
    </row>
    <row r="21" spans="1:5" x14ac:dyDescent="0.25">
      <c r="A21" t="s">
        <v>316</v>
      </c>
      <c r="B21" s="64" t="e">
        <f>INDEX(Labour!AB:AB,MATCH($A21,Labour!B:B,0))</f>
        <v>#N/A</v>
      </c>
      <c r="C21" s="64" t="e">
        <f>INDEX(Material!AB:AB,MATCH($A21,Material!B:B,0))</f>
        <v>#N/A</v>
      </c>
      <c r="D21" s="64" t="e">
        <f>INDEX(Travel!M:M,MATCH($A21,Travel!B:B,0))</f>
        <v>#N/A</v>
      </c>
      <c r="E21" s="64" t="e">
        <f>INDEX(ODC!L:L,MATCH($A21,ODC!B:B,0))</f>
        <v>#N/A</v>
      </c>
    </row>
    <row r="22" spans="1:5" x14ac:dyDescent="0.25">
      <c r="A22" t="s">
        <v>317</v>
      </c>
      <c r="B22" s="64" t="e">
        <f>INDEX(Labour!AB:AB,MATCH($A22,Labour!B:B,0))</f>
        <v>#N/A</v>
      </c>
      <c r="C22" s="64" t="e">
        <f>INDEX(Material!AB:AB,MATCH($A22,Material!B:B,0))</f>
        <v>#N/A</v>
      </c>
      <c r="D22" s="64" t="e">
        <f>INDEX(Travel!M:M,MATCH($A22,Travel!B:B,0))</f>
        <v>#N/A</v>
      </c>
      <c r="E22" s="64" t="e">
        <f>INDEX(ODC!L:L,MATCH($A22,ODC!B:B,0))</f>
        <v>#N/A</v>
      </c>
    </row>
    <row r="23" spans="1:5" x14ac:dyDescent="0.25">
      <c r="A23" t="s">
        <v>179</v>
      </c>
      <c r="B23" s="64" t="e">
        <f>INDEX(Labour!AB:AB,MATCH($A23,Labour!B:B,0))</f>
        <v>#N/A</v>
      </c>
      <c r="C23" s="64" t="e">
        <f>INDEX(Material!AB:AB,MATCH($A23,Material!B:B,0))</f>
        <v>#N/A</v>
      </c>
      <c r="D23" s="64" t="e">
        <f>INDEX(Travel!M:M,MATCH($A23,Travel!B:B,0))</f>
        <v>#N/A</v>
      </c>
      <c r="E23" s="64" t="e">
        <f>INDEX(ODC!L:L,MATCH($A23,ODC!B:B,0))</f>
        <v>#N/A</v>
      </c>
    </row>
    <row r="24" spans="1:5" x14ac:dyDescent="0.25">
      <c r="A24" t="s">
        <v>180</v>
      </c>
      <c r="B24" s="64" t="e">
        <f>INDEX(Labour!AB:AB,MATCH($A24,Labour!B:B,0))</f>
        <v>#N/A</v>
      </c>
      <c r="C24" s="64" t="e">
        <f>INDEX(Material!AB:AB,MATCH($A24,Material!B:B,0))</f>
        <v>#N/A</v>
      </c>
      <c r="D24" s="64" t="e">
        <f>INDEX(Travel!M:M,MATCH($A24,Travel!B:B,0))</f>
        <v>#N/A</v>
      </c>
      <c r="E24" s="64" t="e">
        <f>INDEX(ODC!L:L,MATCH($A24,ODC!B:B,0))</f>
        <v>#N/A</v>
      </c>
    </row>
    <row r="25" spans="1:5" x14ac:dyDescent="0.25">
      <c r="A25" t="s">
        <v>318</v>
      </c>
      <c r="B25" s="64" t="e">
        <f>INDEX(Labour!AB:AB,MATCH($A25,Labour!B:B,0))</f>
        <v>#N/A</v>
      </c>
      <c r="C25" s="64" t="e">
        <f>INDEX(Material!AB:AB,MATCH($A25,Material!B:B,0))</f>
        <v>#N/A</v>
      </c>
      <c r="D25" s="64" t="e">
        <f>INDEX(Travel!M:M,MATCH($A25,Travel!B:B,0))</f>
        <v>#N/A</v>
      </c>
      <c r="E25" s="64" t="e">
        <f>INDEX(ODC!L:L,MATCH($A25,ODC!B:B,0))</f>
        <v>#N/A</v>
      </c>
    </row>
    <row r="26" spans="1:5" x14ac:dyDescent="0.25">
      <c r="A26" t="s">
        <v>181</v>
      </c>
      <c r="B26" s="64">
        <f>INDEX(Labour!AB:AB,MATCH($A26,Labour!B:B,0))</f>
        <v>0</v>
      </c>
      <c r="C26" s="64">
        <f>INDEX(Material!AB:AB,MATCH($A26,Material!B:B,0))</f>
        <v>0</v>
      </c>
      <c r="D26" s="64">
        <f>INDEX(Travel!M:M,MATCH($A26,Travel!B:B,0))</f>
        <v>0</v>
      </c>
      <c r="E26" s="64">
        <f>INDEX(ODC!L:L,MATCH($A26,ODC!B:B,0))</f>
        <v>0</v>
      </c>
    </row>
    <row r="27" spans="1:5" x14ac:dyDescent="0.25">
      <c r="A27" t="s">
        <v>182</v>
      </c>
      <c r="B27" s="64">
        <f>INDEX(Labour!AB:AB,MATCH($A27,Labour!B:B,0))</f>
        <v>0</v>
      </c>
      <c r="C27" s="64">
        <f>INDEX(Material!AB:AB,MATCH($A27,Material!B:B,0))</f>
        <v>0</v>
      </c>
      <c r="D27" s="64">
        <f>INDEX(Travel!M:M,MATCH($A27,Travel!B:B,0))</f>
        <v>0</v>
      </c>
      <c r="E27" s="64">
        <f>INDEX(ODC!L:L,MATCH($A27,ODC!B:B,0))</f>
        <v>0</v>
      </c>
    </row>
    <row r="28" spans="1:5" x14ac:dyDescent="0.25">
      <c r="A28" t="s">
        <v>183</v>
      </c>
      <c r="B28" s="64">
        <f>INDEX(Labour!AB:AB,MATCH($A28,Labour!B:B,0))</f>
        <v>0</v>
      </c>
      <c r="C28" s="64">
        <f>INDEX(Material!AB:AB,MATCH($A28,Material!B:B,0))</f>
        <v>0</v>
      </c>
      <c r="D28" s="64">
        <f>INDEX(Travel!M:M,MATCH($A28,Travel!B:B,0))</f>
        <v>0</v>
      </c>
      <c r="E28" s="64">
        <f>INDEX(ODC!L:L,MATCH($A28,ODC!B:B,0))</f>
        <v>0</v>
      </c>
    </row>
    <row r="29" spans="1:5" x14ac:dyDescent="0.25">
      <c r="A29" t="s">
        <v>184</v>
      </c>
      <c r="B29" s="64">
        <f>INDEX(Labour!AB:AB,MATCH($A29,Labour!B:B,0))</f>
        <v>0</v>
      </c>
      <c r="C29" s="64">
        <f>INDEX(Material!AB:AB,MATCH($A29,Material!B:B,0))</f>
        <v>0</v>
      </c>
      <c r="D29" s="64">
        <f>INDEX(Travel!M:M,MATCH($A29,Travel!B:B,0))</f>
        <v>0</v>
      </c>
      <c r="E29" s="64">
        <f>INDEX(ODC!L:L,MATCH($A29,ODC!B:B,0))</f>
        <v>0</v>
      </c>
    </row>
    <row r="30" spans="1:5" x14ac:dyDescent="0.25">
      <c r="A30" t="s">
        <v>319</v>
      </c>
      <c r="B30" s="64">
        <f>INDEX(Labour!AB:AB,MATCH($A30,Labour!B:B,0))</f>
        <v>0</v>
      </c>
      <c r="C30" s="64">
        <f>INDEX(Material!AB:AB,MATCH($A30,Material!B:B,0))</f>
        <v>0</v>
      </c>
      <c r="D30" s="64">
        <f>INDEX(Travel!M:M,MATCH($A30,Travel!B:B,0))</f>
        <v>0</v>
      </c>
      <c r="E30" s="64">
        <f>INDEX(ODC!L:L,MATCH($A30,ODC!B:B,0))</f>
        <v>0</v>
      </c>
    </row>
    <row r="31" spans="1:5" x14ac:dyDescent="0.25">
      <c r="A31" t="s">
        <v>320</v>
      </c>
      <c r="B31" s="64">
        <f>INDEX(Labour!AB:AB,MATCH($A31,Labour!B:B,0))</f>
        <v>0</v>
      </c>
      <c r="C31" s="64">
        <f>INDEX(Material!AB:AB,MATCH($A31,Material!B:B,0))</f>
        <v>0</v>
      </c>
      <c r="D31" s="64">
        <f>INDEX(Travel!M:M,MATCH($A31,Travel!B:B,0))</f>
        <v>0</v>
      </c>
      <c r="E31" s="64">
        <f>INDEX(ODC!L:L,MATCH($A31,ODC!B:B,0))</f>
        <v>0</v>
      </c>
    </row>
    <row r="32" spans="1:5" x14ac:dyDescent="0.25">
      <c r="A32" t="s">
        <v>185</v>
      </c>
      <c r="B32" s="64" t="e">
        <f>INDEX(Labour!AB:AB,MATCH($A32,Labour!B:B,0))</f>
        <v>#N/A</v>
      </c>
      <c r="C32" s="64" t="e">
        <f>INDEX(Material!AB:AB,MATCH($A32,Material!B:B,0))</f>
        <v>#N/A</v>
      </c>
      <c r="D32" s="64" t="e">
        <f>INDEX(Travel!M:M,MATCH($A32,Travel!B:B,0))</f>
        <v>#N/A</v>
      </c>
      <c r="E32" s="64" t="e">
        <f>INDEX(ODC!L:L,MATCH($A32,ODC!B:B,0))</f>
        <v>#N/A</v>
      </c>
    </row>
    <row r="33" spans="1:5" x14ac:dyDescent="0.25">
      <c r="A33" t="s">
        <v>186</v>
      </c>
      <c r="B33" s="64" t="e">
        <f>INDEX(Labour!AB:AB,MATCH($A33,Labour!B:B,0))</f>
        <v>#N/A</v>
      </c>
      <c r="C33" s="64" t="e">
        <f>INDEX(Material!AB:AB,MATCH($A33,Material!B:B,0))</f>
        <v>#N/A</v>
      </c>
      <c r="D33" s="64" t="e">
        <f>INDEX(Travel!M:M,MATCH($A33,Travel!B:B,0))</f>
        <v>#N/A</v>
      </c>
      <c r="E33" s="64" t="e">
        <f>INDEX(ODC!L:L,MATCH($A33,ODC!B:B,0))</f>
        <v>#N/A</v>
      </c>
    </row>
    <row r="34" spans="1:5" x14ac:dyDescent="0.25">
      <c r="A34" t="s">
        <v>321</v>
      </c>
      <c r="B34" s="64" t="e">
        <f>INDEX(Labour!AB:AB,MATCH($A34,Labour!B:B,0))</f>
        <v>#N/A</v>
      </c>
      <c r="C34" s="64" t="e">
        <f>INDEX(Material!AB:AB,MATCH($A34,Material!B:B,0))</f>
        <v>#N/A</v>
      </c>
      <c r="D34" s="64" t="e">
        <f>INDEX(Travel!M:M,MATCH($A34,Travel!B:B,0))</f>
        <v>#N/A</v>
      </c>
      <c r="E34" s="64" t="e">
        <f>INDEX(ODC!L:L,MATCH($A34,ODC!B:B,0))</f>
        <v>#N/A</v>
      </c>
    </row>
    <row r="35" spans="1:5" x14ac:dyDescent="0.25">
      <c r="A35" t="s">
        <v>187</v>
      </c>
      <c r="B35" s="64">
        <f>INDEX(Labour!AB:AB,MATCH($A35,Labour!B:B,0))</f>
        <v>0</v>
      </c>
      <c r="C35" s="64">
        <f>INDEX(Material!AB:AB,MATCH($A35,Material!B:B,0))</f>
        <v>0</v>
      </c>
      <c r="D35" s="64">
        <f>INDEX(Travel!M:M,MATCH($A35,Travel!B:B,0))</f>
        <v>0</v>
      </c>
      <c r="E35" s="64">
        <f>INDEX(ODC!L:L,MATCH($A35,ODC!B:B,0))</f>
        <v>0</v>
      </c>
    </row>
    <row r="36" spans="1:5" x14ac:dyDescent="0.25">
      <c r="A36" t="s">
        <v>188</v>
      </c>
      <c r="B36" s="64">
        <f>INDEX(Labour!AB:AB,MATCH($A36,Labour!B:B,0))</f>
        <v>0</v>
      </c>
      <c r="C36" s="64">
        <f>INDEX(Material!AB:AB,MATCH($A36,Material!B:B,0))</f>
        <v>0</v>
      </c>
      <c r="D36" s="64">
        <f>INDEX(Travel!M:M,MATCH($A36,Travel!B:B,0))</f>
        <v>0</v>
      </c>
      <c r="E36" s="64">
        <f>INDEX(ODC!L:L,MATCH($A36,ODC!B:B,0))</f>
        <v>0</v>
      </c>
    </row>
    <row r="37" spans="1:5" x14ac:dyDescent="0.25">
      <c r="A37" t="s">
        <v>189</v>
      </c>
      <c r="B37" s="64">
        <f>INDEX(Labour!AB:AB,MATCH($A37,Labour!B:B,0))</f>
        <v>0</v>
      </c>
      <c r="C37" s="64">
        <f>INDEX(Material!AB:AB,MATCH($A37,Material!B:B,0))</f>
        <v>0</v>
      </c>
      <c r="D37" s="64">
        <f>INDEX(Travel!M:M,MATCH($A37,Travel!B:B,0))</f>
        <v>0</v>
      </c>
      <c r="E37" s="64">
        <f>INDEX(ODC!L:L,MATCH($A37,ODC!B:B,0))</f>
        <v>0</v>
      </c>
    </row>
    <row r="38" spans="1:5" x14ac:dyDescent="0.25">
      <c r="A38" t="s">
        <v>190</v>
      </c>
      <c r="B38" s="64" t="e">
        <f>INDEX(Labour!AB:AB,MATCH($A38,Labour!B:B,0))</f>
        <v>#N/A</v>
      </c>
      <c r="C38" s="64" t="e">
        <f>INDEX(Material!AB:AB,MATCH($A38,Material!B:B,0))</f>
        <v>#N/A</v>
      </c>
      <c r="D38" s="64" t="e">
        <f>INDEX(Travel!M:M,MATCH($A38,Travel!B:B,0))</f>
        <v>#N/A</v>
      </c>
      <c r="E38" s="64" t="e">
        <f>INDEX(ODC!L:L,MATCH($A38,ODC!B:B,0))</f>
        <v>#N/A</v>
      </c>
    </row>
    <row r="39" spans="1:5" x14ac:dyDescent="0.25">
      <c r="A39" t="s">
        <v>322</v>
      </c>
      <c r="B39" s="64" t="e">
        <f>INDEX(Labour!AB:AB,MATCH($A39,Labour!B:B,0))</f>
        <v>#N/A</v>
      </c>
      <c r="C39" s="64" t="e">
        <f>INDEX(Material!AB:AB,MATCH($A39,Material!B:B,0))</f>
        <v>#N/A</v>
      </c>
      <c r="D39" s="64" t="e">
        <f>INDEX(Travel!M:M,MATCH($A39,Travel!B:B,0))</f>
        <v>#N/A</v>
      </c>
      <c r="E39" s="64" t="e">
        <f>INDEX(ODC!L:L,MATCH($A39,ODC!B:B,0))</f>
        <v>#N/A</v>
      </c>
    </row>
    <row r="40" spans="1:5" x14ac:dyDescent="0.25">
      <c r="A40" t="s">
        <v>323</v>
      </c>
      <c r="B40" s="64" t="e">
        <f>INDEX(Labour!AB:AB,MATCH($A40,Labour!B:B,0))</f>
        <v>#N/A</v>
      </c>
      <c r="C40" s="64" t="e">
        <f>INDEX(Material!AB:AB,MATCH($A40,Material!B:B,0))</f>
        <v>#N/A</v>
      </c>
      <c r="D40" s="64" t="e">
        <f>INDEX(Travel!M:M,MATCH($A40,Travel!B:B,0))</f>
        <v>#N/A</v>
      </c>
      <c r="E40" s="64" t="e">
        <f>INDEX(ODC!L:L,MATCH($A40,ODC!B:B,0))</f>
        <v>#N/A</v>
      </c>
    </row>
    <row r="41" spans="1:5" x14ac:dyDescent="0.25">
      <c r="A41" t="s">
        <v>191</v>
      </c>
      <c r="B41" s="64" t="e">
        <f>INDEX(Labour!AB:AB,MATCH($A41,Labour!B:B,0))</f>
        <v>#N/A</v>
      </c>
      <c r="C41" s="64" t="e">
        <f>INDEX(Material!AB:AB,MATCH($A41,Material!B:B,0))</f>
        <v>#N/A</v>
      </c>
      <c r="D41" s="64" t="e">
        <f>INDEX(Travel!M:M,MATCH($A41,Travel!B:B,0))</f>
        <v>#N/A</v>
      </c>
      <c r="E41" s="64" t="e">
        <f>INDEX(ODC!L:L,MATCH($A41,ODC!B:B,0))</f>
        <v>#N/A</v>
      </c>
    </row>
    <row r="42" spans="1:5" x14ac:dyDescent="0.25">
      <c r="A42" t="s">
        <v>192</v>
      </c>
      <c r="B42" s="64" t="e">
        <f>INDEX(Labour!AB:AB,MATCH($A42,Labour!B:B,0))</f>
        <v>#N/A</v>
      </c>
      <c r="C42" s="64" t="e">
        <f>INDEX(Material!AB:AB,MATCH($A42,Material!B:B,0))</f>
        <v>#N/A</v>
      </c>
      <c r="D42" s="64" t="e">
        <f>INDEX(Travel!M:M,MATCH($A42,Travel!B:B,0))</f>
        <v>#N/A</v>
      </c>
      <c r="E42" s="64" t="e">
        <f>INDEX(ODC!L:L,MATCH($A42,ODC!B:B,0))</f>
        <v>#N/A</v>
      </c>
    </row>
    <row r="43" spans="1:5" x14ac:dyDescent="0.25">
      <c r="A43" t="s">
        <v>324</v>
      </c>
      <c r="B43" s="64" t="e">
        <f>INDEX(Labour!AB:AB,MATCH($A43,Labour!B:B,0))</f>
        <v>#N/A</v>
      </c>
      <c r="C43" s="64" t="e">
        <f>INDEX(Material!AB:AB,MATCH($A43,Material!B:B,0))</f>
        <v>#N/A</v>
      </c>
      <c r="D43" s="64" t="e">
        <f>INDEX(Travel!M:M,MATCH($A43,Travel!B:B,0))</f>
        <v>#N/A</v>
      </c>
      <c r="E43" s="64" t="e">
        <f>INDEX(ODC!L:L,MATCH($A43,ODC!B:B,0))</f>
        <v>#N/A</v>
      </c>
    </row>
    <row r="44" spans="1:5" x14ac:dyDescent="0.25">
      <c r="A44" t="s">
        <v>193</v>
      </c>
      <c r="B44" s="64">
        <f>INDEX(Labour!AB:AB,MATCH($A44,Labour!B:B,0))</f>
        <v>0</v>
      </c>
      <c r="C44" s="64">
        <f>INDEX(Material!AB:AB,MATCH($A44,Material!B:B,0))</f>
        <v>0</v>
      </c>
      <c r="D44" s="64">
        <f>INDEX(Travel!M:M,MATCH($A44,Travel!B:B,0))</f>
        <v>0</v>
      </c>
      <c r="E44" s="64">
        <f>INDEX(ODC!L:L,MATCH($A44,ODC!B:B,0))</f>
        <v>0</v>
      </c>
    </row>
    <row r="45" spans="1:5" x14ac:dyDescent="0.25">
      <c r="A45" t="s">
        <v>194</v>
      </c>
      <c r="B45" s="64">
        <f>INDEX(Labour!AB:AB,MATCH($A45,Labour!B:B,0))</f>
        <v>0</v>
      </c>
      <c r="C45" s="64">
        <f>INDEX(Material!AB:AB,MATCH($A45,Material!B:B,0))</f>
        <v>0</v>
      </c>
      <c r="D45" s="64">
        <f>INDEX(Travel!M:M,MATCH($A45,Travel!B:B,0))</f>
        <v>0</v>
      </c>
      <c r="E45" s="64">
        <f>INDEX(ODC!L:L,MATCH($A45,ODC!B:B,0))</f>
        <v>0</v>
      </c>
    </row>
    <row r="46" spans="1:5" x14ac:dyDescent="0.25">
      <c r="A46" t="s">
        <v>195</v>
      </c>
      <c r="B46" s="64">
        <f>INDEX(Labour!AB:AB,MATCH($A46,Labour!B:B,0))</f>
        <v>0</v>
      </c>
      <c r="C46" s="64">
        <f>INDEX(Material!AB:AB,MATCH($A46,Material!B:B,0))</f>
        <v>0</v>
      </c>
      <c r="D46" s="64">
        <f>INDEX(Travel!M:M,MATCH($A46,Travel!B:B,0))</f>
        <v>0</v>
      </c>
      <c r="E46" s="64">
        <f>INDEX(ODC!L:L,MATCH($A46,ODC!B:B,0))</f>
        <v>0</v>
      </c>
    </row>
    <row r="47" spans="1:5" x14ac:dyDescent="0.25">
      <c r="A47" t="s">
        <v>196</v>
      </c>
      <c r="B47" s="64">
        <f>INDEX(Labour!AB:AB,MATCH($A47,Labour!B:B,0))</f>
        <v>0</v>
      </c>
      <c r="C47" s="64">
        <f>INDEX(Material!AB:AB,MATCH($A47,Material!B:B,0))</f>
        <v>0</v>
      </c>
      <c r="D47" s="64">
        <f>INDEX(Travel!M:M,MATCH($A47,Travel!B:B,0))</f>
        <v>0</v>
      </c>
      <c r="E47" s="64">
        <f>INDEX(ODC!L:L,MATCH($A47,ODC!B:B,0))</f>
        <v>0</v>
      </c>
    </row>
    <row r="48" spans="1:5" x14ac:dyDescent="0.25">
      <c r="A48" t="s">
        <v>197</v>
      </c>
      <c r="B48" s="64">
        <f>INDEX(Labour!AB:AB,MATCH($A48,Labour!B:B,0))</f>
        <v>0</v>
      </c>
      <c r="C48" s="64">
        <f>INDEX(Material!AB:AB,MATCH($A48,Material!B:B,0))</f>
        <v>0</v>
      </c>
      <c r="D48" s="64">
        <f>INDEX(Travel!M:M,MATCH($A48,Travel!B:B,0))</f>
        <v>0</v>
      </c>
      <c r="E48" s="64">
        <f>INDEX(ODC!L:L,MATCH($A48,ODC!B:B,0))</f>
        <v>0</v>
      </c>
    </row>
    <row r="49" spans="1:5" x14ac:dyDescent="0.25">
      <c r="A49" t="s">
        <v>198</v>
      </c>
      <c r="B49" s="64">
        <f>INDEX(Labour!AB:AB,MATCH($A49,Labour!B:B,0))</f>
        <v>0</v>
      </c>
      <c r="C49" s="64">
        <f>INDEX(Material!AB:AB,MATCH($A49,Material!B:B,0))</f>
        <v>0</v>
      </c>
      <c r="D49" s="64">
        <f>INDEX(Travel!M:M,MATCH($A49,Travel!B:B,0))</f>
        <v>0</v>
      </c>
      <c r="E49" s="64">
        <f>INDEX(ODC!L:L,MATCH($A49,ODC!B:B,0))</f>
        <v>0</v>
      </c>
    </row>
    <row r="50" spans="1:5" x14ac:dyDescent="0.25">
      <c r="A50" t="s">
        <v>199</v>
      </c>
      <c r="B50" s="64" t="e">
        <f>INDEX(Labour!AB:AB,MATCH($A50,Labour!B:B,0))</f>
        <v>#N/A</v>
      </c>
      <c r="C50" s="64" t="e">
        <f>INDEX(Material!AB:AB,MATCH($A50,Material!B:B,0))</f>
        <v>#N/A</v>
      </c>
      <c r="D50" s="64" t="e">
        <f>INDEX(Travel!M:M,MATCH($A50,Travel!B:B,0))</f>
        <v>#N/A</v>
      </c>
      <c r="E50" s="64" t="e">
        <f>INDEX(ODC!L:L,MATCH($A50,ODC!B:B,0))</f>
        <v>#N/A</v>
      </c>
    </row>
    <row r="51" spans="1:5" x14ac:dyDescent="0.25">
      <c r="A51" t="s">
        <v>200</v>
      </c>
      <c r="B51" s="64" t="e">
        <f>INDEX(Labour!AB:AB,MATCH($A51,Labour!B:B,0))</f>
        <v>#N/A</v>
      </c>
      <c r="C51" s="64" t="e">
        <f>INDEX(Material!AB:AB,MATCH($A51,Material!B:B,0))</f>
        <v>#N/A</v>
      </c>
      <c r="D51" s="64" t="e">
        <f>INDEX(Travel!M:M,MATCH($A51,Travel!B:B,0))</f>
        <v>#N/A</v>
      </c>
      <c r="E51" s="64" t="e">
        <f>INDEX(ODC!L:L,MATCH($A51,ODC!B:B,0))</f>
        <v>#N/A</v>
      </c>
    </row>
    <row r="52" spans="1:5" x14ac:dyDescent="0.25">
      <c r="A52" t="s">
        <v>201</v>
      </c>
      <c r="B52" s="64" t="e">
        <f>INDEX(Labour!AB:AB,MATCH($A52,Labour!B:B,0))</f>
        <v>#N/A</v>
      </c>
      <c r="C52" s="64" t="e">
        <f>INDEX(Material!AB:AB,MATCH($A52,Material!B:B,0))</f>
        <v>#N/A</v>
      </c>
      <c r="D52" s="64" t="e">
        <f>INDEX(Travel!M:M,MATCH($A52,Travel!B:B,0))</f>
        <v>#N/A</v>
      </c>
      <c r="E52" s="64" t="e">
        <f>INDEX(ODC!L:L,MATCH($A52,ODC!B:B,0))</f>
        <v>#N/A</v>
      </c>
    </row>
    <row r="53" spans="1:5" x14ac:dyDescent="0.25">
      <c r="A53" t="s">
        <v>202</v>
      </c>
      <c r="B53" s="64">
        <f>INDEX(Labour!AB:AB,MATCH($A53,Labour!B:B,0))</f>
        <v>0</v>
      </c>
      <c r="C53" s="64">
        <f>INDEX(Material!AB:AB,MATCH($A53,Material!B:B,0))</f>
        <v>0</v>
      </c>
      <c r="D53" s="64">
        <f>INDEX(Travel!M:M,MATCH($A53,Travel!B:B,0))</f>
        <v>0</v>
      </c>
      <c r="E53" s="64">
        <f>INDEX(ODC!L:L,MATCH($A53,ODC!B:B,0))</f>
        <v>0</v>
      </c>
    </row>
    <row r="54" spans="1:5" x14ac:dyDescent="0.25">
      <c r="A54" t="s">
        <v>203</v>
      </c>
      <c r="B54" s="64">
        <f>INDEX(Labour!AB:AB,MATCH($A54,Labour!B:B,0))</f>
        <v>0</v>
      </c>
      <c r="C54" s="64">
        <f>INDEX(Material!AB:AB,MATCH($A54,Material!B:B,0))</f>
        <v>0</v>
      </c>
      <c r="D54" s="64">
        <f>INDEX(Travel!M:M,MATCH($A54,Travel!B:B,0))</f>
        <v>0</v>
      </c>
      <c r="E54" s="64">
        <f>INDEX(ODC!L:L,MATCH($A54,ODC!B:B,0))</f>
        <v>0</v>
      </c>
    </row>
    <row r="55" spans="1:5" x14ac:dyDescent="0.25">
      <c r="A55" t="s">
        <v>204</v>
      </c>
      <c r="B55" s="64">
        <f>INDEX(Labour!AB:AB,MATCH($A55,Labour!B:B,0))</f>
        <v>0</v>
      </c>
      <c r="C55" s="64">
        <f>INDEX(Material!AB:AB,MATCH($A55,Material!B:B,0))</f>
        <v>0</v>
      </c>
      <c r="D55" s="64">
        <f>INDEX(Travel!M:M,MATCH($A55,Travel!B:B,0))</f>
        <v>0</v>
      </c>
      <c r="E55" s="64">
        <f>INDEX(ODC!L:L,MATCH($A55,ODC!B:B,0))</f>
        <v>0</v>
      </c>
    </row>
    <row r="56" spans="1:5" x14ac:dyDescent="0.25">
      <c r="A56" t="s">
        <v>205</v>
      </c>
      <c r="B56" s="64" t="e">
        <f>INDEX(Labour!AB:AB,MATCH($A56,Labour!B:B,0))</f>
        <v>#N/A</v>
      </c>
      <c r="C56" s="64" t="e">
        <f>INDEX(Material!AB:AB,MATCH($A56,Material!B:B,0))</f>
        <v>#N/A</v>
      </c>
      <c r="D56" s="64" t="e">
        <f>INDEX(Travel!M:M,MATCH($A56,Travel!B:B,0))</f>
        <v>#N/A</v>
      </c>
      <c r="E56" s="64" t="e">
        <f>INDEX(ODC!L:L,MATCH($A56,ODC!B:B,0))</f>
        <v>#N/A</v>
      </c>
    </row>
    <row r="57" spans="1:5" x14ac:dyDescent="0.25">
      <c r="A57" t="s">
        <v>325</v>
      </c>
      <c r="B57" s="64" t="e">
        <f>INDEX(Labour!AB:AB,MATCH($A57,Labour!B:B,0))</f>
        <v>#N/A</v>
      </c>
      <c r="C57" s="64" t="e">
        <f>INDEX(Material!AB:AB,MATCH($A57,Material!B:B,0))</f>
        <v>#N/A</v>
      </c>
      <c r="D57" s="64" t="e">
        <f>INDEX(Travel!M:M,MATCH($A57,Travel!B:B,0))</f>
        <v>#N/A</v>
      </c>
      <c r="E57" s="64" t="e">
        <f>INDEX(ODC!L:L,MATCH($A57,ODC!B:B,0))</f>
        <v>#N/A</v>
      </c>
    </row>
    <row r="58" spans="1:5" x14ac:dyDescent="0.25">
      <c r="A58" t="s">
        <v>326</v>
      </c>
      <c r="B58" s="64" t="e">
        <f>INDEX(Labour!AB:AB,MATCH($A58,Labour!B:B,0))</f>
        <v>#N/A</v>
      </c>
      <c r="C58" s="64" t="e">
        <f>INDEX(Material!AB:AB,MATCH($A58,Material!B:B,0))</f>
        <v>#N/A</v>
      </c>
      <c r="D58" s="64" t="e">
        <f>INDEX(Travel!M:M,MATCH($A58,Travel!B:B,0))</f>
        <v>#N/A</v>
      </c>
      <c r="E58" s="64" t="e">
        <f>INDEX(ODC!L:L,MATCH($A58,ODC!B:B,0))</f>
        <v>#N/A</v>
      </c>
    </row>
    <row r="59" spans="1:5" x14ac:dyDescent="0.25">
      <c r="A59" t="s">
        <v>206</v>
      </c>
      <c r="B59" s="64" t="e">
        <f>INDEX(Labour!AB:AB,MATCH($A59,Labour!B:B,0))</f>
        <v>#N/A</v>
      </c>
      <c r="C59" s="64" t="e">
        <f>INDEX(Material!AB:AB,MATCH($A59,Material!B:B,0))</f>
        <v>#N/A</v>
      </c>
      <c r="D59" s="64" t="e">
        <f>INDEX(Travel!M:M,MATCH($A59,Travel!B:B,0))</f>
        <v>#N/A</v>
      </c>
      <c r="E59" s="64" t="e">
        <f>INDEX(ODC!L:L,MATCH($A59,ODC!B:B,0))</f>
        <v>#N/A</v>
      </c>
    </row>
    <row r="60" spans="1:5" x14ac:dyDescent="0.25">
      <c r="A60" t="s">
        <v>207</v>
      </c>
      <c r="B60" s="64" t="e">
        <f>INDEX(Labour!AB:AB,MATCH($A60,Labour!B:B,0))</f>
        <v>#N/A</v>
      </c>
      <c r="C60" s="64" t="e">
        <f>INDEX(Material!AB:AB,MATCH($A60,Material!B:B,0))</f>
        <v>#N/A</v>
      </c>
      <c r="D60" s="64" t="e">
        <f>INDEX(Travel!M:M,MATCH($A60,Travel!B:B,0))</f>
        <v>#N/A</v>
      </c>
      <c r="E60" s="64" t="e">
        <f>INDEX(ODC!L:L,MATCH($A60,ODC!B:B,0))</f>
        <v>#N/A</v>
      </c>
    </row>
    <row r="61" spans="1:5" x14ac:dyDescent="0.25">
      <c r="A61" t="s">
        <v>327</v>
      </c>
      <c r="B61" s="64" t="e">
        <f>INDEX(Labour!AB:AB,MATCH($A61,Labour!B:B,0))</f>
        <v>#N/A</v>
      </c>
      <c r="C61" s="64" t="e">
        <f>INDEX(Material!AB:AB,MATCH($A61,Material!B:B,0))</f>
        <v>#N/A</v>
      </c>
      <c r="D61" s="64" t="e">
        <f>INDEX(Travel!M:M,MATCH($A61,Travel!B:B,0))</f>
        <v>#N/A</v>
      </c>
      <c r="E61" s="64" t="e">
        <f>INDEX(ODC!L:L,MATCH($A61,ODC!B:B,0))</f>
        <v>#N/A</v>
      </c>
    </row>
    <row r="62" spans="1:5" x14ac:dyDescent="0.25">
      <c r="A62" t="s">
        <v>208</v>
      </c>
      <c r="B62" s="64">
        <f>INDEX(Labour!AB:AB,MATCH($A62,Labour!B:B,0))</f>
        <v>0</v>
      </c>
      <c r="C62" s="64">
        <f>INDEX(Material!AB:AB,MATCH($A62,Material!B:B,0))</f>
        <v>0</v>
      </c>
      <c r="D62" s="64">
        <f>INDEX(Travel!M:M,MATCH($A62,Travel!B:B,0))</f>
        <v>0</v>
      </c>
      <c r="E62" s="64">
        <f>INDEX(ODC!L:L,MATCH($A62,ODC!B:B,0))</f>
        <v>0</v>
      </c>
    </row>
    <row r="63" spans="1:5" x14ac:dyDescent="0.25">
      <c r="A63" t="s">
        <v>328</v>
      </c>
      <c r="B63" s="64">
        <f>INDEX(Labour!AB:AB,MATCH($A63,Labour!B:B,0))</f>
        <v>0</v>
      </c>
      <c r="C63" s="64">
        <f>INDEX(Material!AB:AB,MATCH($A63,Material!B:B,0))</f>
        <v>0</v>
      </c>
      <c r="D63" s="64">
        <f>INDEX(Travel!M:M,MATCH($A63,Travel!B:B,0))</f>
        <v>0</v>
      </c>
      <c r="E63" s="64">
        <f>INDEX(ODC!L:L,MATCH($A63,ODC!B:B,0))</f>
        <v>0</v>
      </c>
    </row>
    <row r="64" spans="1:5" x14ac:dyDescent="0.25">
      <c r="A64" t="s">
        <v>329</v>
      </c>
      <c r="B64" s="64">
        <f>INDEX(Labour!AB:AB,MATCH($A64,Labour!B:B,0))</f>
        <v>0</v>
      </c>
      <c r="C64" s="64">
        <f>INDEX(Material!AB:AB,MATCH($A64,Material!B:B,0))</f>
        <v>0</v>
      </c>
      <c r="D64" s="64">
        <f>INDEX(Travel!M:M,MATCH($A64,Travel!B:B,0))</f>
        <v>0</v>
      </c>
      <c r="E64" s="64">
        <f>INDEX(ODC!L:L,MATCH($A64,ODC!B:B,0))</f>
        <v>0</v>
      </c>
    </row>
    <row r="65" spans="1:5" x14ac:dyDescent="0.25">
      <c r="A65" t="s">
        <v>209</v>
      </c>
      <c r="B65" s="64">
        <f>INDEX(Labour!AB:AB,MATCH($A65,Labour!B:B,0))</f>
        <v>0</v>
      </c>
      <c r="C65" s="64">
        <f>INDEX(Material!AB:AB,MATCH($A65,Material!B:B,0))</f>
        <v>0</v>
      </c>
      <c r="D65" s="64">
        <f>INDEX(Travel!M:M,MATCH($A65,Travel!B:B,0))</f>
        <v>0</v>
      </c>
      <c r="E65" s="64">
        <f>INDEX(ODC!L:L,MATCH($A65,ODC!B:B,0))</f>
        <v>0</v>
      </c>
    </row>
    <row r="66" spans="1:5" x14ac:dyDescent="0.25">
      <c r="A66" t="s">
        <v>210</v>
      </c>
      <c r="B66" s="64">
        <f>INDEX(Labour!AB:AB,MATCH($A66,Labour!B:B,0))</f>
        <v>0</v>
      </c>
      <c r="C66" s="64">
        <f>INDEX(Material!AB:AB,MATCH($A66,Material!B:B,0))</f>
        <v>0</v>
      </c>
      <c r="D66" s="64">
        <f>INDEX(Travel!M:M,MATCH($A66,Travel!B:B,0))</f>
        <v>0</v>
      </c>
      <c r="E66" s="64">
        <f>INDEX(ODC!L:L,MATCH($A66,ODC!B:B,0))</f>
        <v>0</v>
      </c>
    </row>
    <row r="67" spans="1:5" x14ac:dyDescent="0.25">
      <c r="A67" t="s">
        <v>211</v>
      </c>
      <c r="B67" s="64">
        <f>INDEX(Labour!AB:AB,MATCH($A67,Labour!B:B,0))</f>
        <v>0</v>
      </c>
      <c r="C67" s="64">
        <f>INDEX(Material!AB:AB,MATCH($A67,Material!B:B,0))</f>
        <v>0</v>
      </c>
      <c r="D67" s="64">
        <f>INDEX(Travel!M:M,MATCH($A67,Travel!B:B,0))</f>
        <v>0</v>
      </c>
      <c r="E67" s="64">
        <f>INDEX(ODC!L:L,MATCH($A67,ODC!B:B,0))</f>
        <v>0</v>
      </c>
    </row>
    <row r="68" spans="1:5" x14ac:dyDescent="0.25">
      <c r="A68" t="s">
        <v>212</v>
      </c>
      <c r="B68" s="64" t="e">
        <f>INDEX(Labour!AB:AB,MATCH($A68,Labour!B:B,0))</f>
        <v>#N/A</v>
      </c>
      <c r="C68" s="64" t="e">
        <f>INDEX(Material!AB:AB,MATCH($A68,Material!B:B,0))</f>
        <v>#N/A</v>
      </c>
      <c r="D68" s="64" t="e">
        <f>INDEX(Travel!M:M,MATCH($A68,Travel!B:B,0))</f>
        <v>#N/A</v>
      </c>
      <c r="E68" s="64" t="e">
        <f>INDEX(ODC!L:L,MATCH($A68,ODC!B:B,0))</f>
        <v>#N/A</v>
      </c>
    </row>
    <row r="69" spans="1:5" x14ac:dyDescent="0.25">
      <c r="A69" t="s">
        <v>213</v>
      </c>
      <c r="B69" s="64" t="e">
        <f>INDEX(Labour!AB:AB,MATCH($A69,Labour!B:B,0))</f>
        <v>#N/A</v>
      </c>
      <c r="C69" s="64" t="e">
        <f>INDEX(Material!AB:AB,MATCH($A69,Material!B:B,0))</f>
        <v>#N/A</v>
      </c>
      <c r="D69" s="64" t="e">
        <f>INDEX(Travel!M:M,MATCH($A69,Travel!B:B,0))</f>
        <v>#N/A</v>
      </c>
      <c r="E69" s="64" t="e">
        <f>INDEX(ODC!L:L,MATCH($A69,ODC!B:B,0))</f>
        <v>#N/A</v>
      </c>
    </row>
    <row r="70" spans="1:5" x14ac:dyDescent="0.25">
      <c r="A70" t="s">
        <v>330</v>
      </c>
      <c r="B70" s="64" t="e">
        <f>INDEX(Labour!AB:AB,MATCH($A70,Labour!B:B,0))</f>
        <v>#N/A</v>
      </c>
      <c r="C70" s="64" t="e">
        <f>INDEX(Material!AB:AB,MATCH($A70,Material!B:B,0))</f>
        <v>#N/A</v>
      </c>
      <c r="D70" s="64" t="e">
        <f>INDEX(Travel!M:M,MATCH($A70,Travel!B:B,0))</f>
        <v>#N/A</v>
      </c>
      <c r="E70" s="64" t="e">
        <f>INDEX(ODC!L:L,MATCH($A70,ODC!B:B,0))</f>
        <v>#N/A</v>
      </c>
    </row>
    <row r="71" spans="1:5" s="184" customFormat="1" ht="12.75" customHeight="1" x14ac:dyDescent="0.25">
      <c r="B71" s="185"/>
      <c r="C71" s="185"/>
      <c r="D71" s="185"/>
      <c r="E71" s="185"/>
    </row>
    <row r="72" spans="1:5" x14ac:dyDescent="0.25">
      <c r="A72" s="67"/>
      <c r="B72" s="66" t="s">
        <v>331</v>
      </c>
      <c r="C72" s="65"/>
      <c r="D72" s="65"/>
      <c r="E72" s="65"/>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E9" sqref="E9"/>
    </sheetView>
  </sheetViews>
  <sheetFormatPr defaultRowHeight="15" x14ac:dyDescent="0.25"/>
  <cols>
    <col min="1" max="1" width="30.5703125" style="10" bestFit="1" customWidth="1"/>
  </cols>
  <sheetData>
    <row r="1" spans="1:1" x14ac:dyDescent="0.25">
      <c r="A1" s="10" t="s">
        <v>334</v>
      </c>
    </row>
    <row r="2" spans="1:1" x14ac:dyDescent="0.25">
      <c r="A2" s="59" t="s">
        <v>23</v>
      </c>
    </row>
    <row r="3" spans="1:1" x14ac:dyDescent="0.25">
      <c r="A3" s="59" t="s">
        <v>24</v>
      </c>
    </row>
    <row r="4" spans="1:1" x14ac:dyDescent="0.25">
      <c r="A4" s="59" t="s">
        <v>25</v>
      </c>
    </row>
    <row r="5" spans="1:1" x14ac:dyDescent="0.25">
      <c r="A5" s="59" t="s">
        <v>26</v>
      </c>
    </row>
    <row r="6" spans="1:1" x14ac:dyDescent="0.25">
      <c r="A6" s="59" t="s">
        <v>27</v>
      </c>
    </row>
    <row r="7" spans="1:1" x14ac:dyDescent="0.25">
      <c r="A7" s="59" t="s">
        <v>28</v>
      </c>
    </row>
    <row r="8" spans="1:1" x14ac:dyDescent="0.25">
      <c r="A8" s="59" t="s">
        <v>29</v>
      </c>
    </row>
    <row r="9" spans="1:1" x14ac:dyDescent="0.25">
      <c r="A9" s="59" t="s">
        <v>30</v>
      </c>
    </row>
    <row r="10" spans="1:1" x14ac:dyDescent="0.25">
      <c r="A10" s="59" t="s">
        <v>31</v>
      </c>
    </row>
    <row r="11" spans="1:1" x14ac:dyDescent="0.25">
      <c r="A11" s="59" t="s">
        <v>32</v>
      </c>
    </row>
    <row r="12" spans="1:1" x14ac:dyDescent="0.25">
      <c r="A12" s="59" t="s">
        <v>33</v>
      </c>
    </row>
    <row r="13" spans="1:1" x14ac:dyDescent="0.25">
      <c r="A13" s="59" t="s">
        <v>384</v>
      </c>
    </row>
    <row r="14" spans="1:1" x14ac:dyDescent="0.25">
      <c r="A14" s="59" t="s">
        <v>34</v>
      </c>
    </row>
    <row r="15" spans="1:1" x14ac:dyDescent="0.25">
      <c r="A15" s="59" t="s">
        <v>35</v>
      </c>
    </row>
    <row r="16" spans="1:1" x14ac:dyDescent="0.25">
      <c r="A16" s="59" t="s">
        <v>36</v>
      </c>
    </row>
    <row r="17" spans="1:1" x14ac:dyDescent="0.25">
      <c r="A17" s="59" t="s">
        <v>37</v>
      </c>
    </row>
    <row r="18" spans="1:1" x14ac:dyDescent="0.25">
      <c r="A18" s="59" t="s">
        <v>38</v>
      </c>
    </row>
    <row r="19" spans="1:1" x14ac:dyDescent="0.25">
      <c r="A19" s="59" t="s">
        <v>39</v>
      </c>
    </row>
    <row r="20" spans="1:1" x14ac:dyDescent="0.25">
      <c r="A20" s="59"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skerTracker_SecurityClassification xmlns="http://schemas.microsoft.com/sharepoint/v3">NATO UNCLASSIFIED</TaskerTracker_SecurityClassification>
    <TaskerTracker_CaseScope xmlns="http://schemas.microsoft.com/sharepoint/v3">product created/draft/for coordination</TaskerTracker_CaseSco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5845C3A8675043832E45BEF5118962" ma:contentTypeVersion="9" ma:contentTypeDescription="Create a new document." ma:contentTypeScope="" ma:versionID="283673588ec7046576418e6c2eae1acd">
  <xsd:schema xmlns:xsd="http://www.w3.org/2001/XMLSchema" xmlns:p="http://schemas.microsoft.com/office/2006/metadata/properties" xmlns:ns1="http://schemas.microsoft.com/sharepoint/v3" targetNamespace="http://schemas.microsoft.com/office/2006/metadata/properties" ma:root="true" ma:fieldsID="c6a6a3f9a8623f082f5e6e45e5d25a58" ns1:_="">
    <xsd:import namespace="http://schemas.microsoft.com/sharepoint/v3"/>
    <xsd:element name="properties">
      <xsd:complexType>
        <xsd:sequence>
          <xsd:element name="documentManagement">
            <xsd:complexType>
              <xsd:all>
                <xsd:element ref="ns1:TaskerTracker_SecurityClassification" minOccurs="0"/>
                <xsd:element ref="ns1:TaskerTracker_CaseScope"/>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TaskerTracker_SecurityClassification" ma:index="8" nillable="true" ma:displayName="Security Classification" ma:description="The security classification of the Tasker data for this tasker" ma:format="Dropdown" ma:internalName="TaskerTracker_SecurityClassification">
      <xsd:simpleType>
        <xsd:restriction base="dms:Choice">
          <xsd:enumeration value="NATO UNCLASSIFIED"/>
          <xsd:enumeration value="NATO RESTRICTED"/>
        </xsd:restriction>
      </xsd:simpleType>
    </xsd:element>
    <xsd:element name="TaskerTracker_CaseScope" ma:index="9" ma:displayName="Case Scope" ma:format="Dropdown" ma:internalName="TaskerTracker_CaseScope">
      <xsd:simpleType>
        <xsd:restriction base="dms:Choice">
          <xsd:enumeration value="support/reference document"/>
          <xsd:enumeration value="product created/draft/for coordination"/>
          <xsd:enumeration value="product released/for signature"/>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6B8ABE-AC8D-41A3-ACA4-B4AB1F9A72CE}">
  <ds:schemaRefs>
    <ds:schemaRef ds:uri="http://purl.org/dc/dcmitype/"/>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22277CB-7482-47A5-AE7A-694CB5963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130B38B-E551-4C9D-9267-1BEFCFBA30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Περιοχές με ονόματα</vt:lpstr>
      </vt:variant>
      <vt:variant>
        <vt:i4>19</vt:i4>
      </vt:variant>
    </vt:vector>
  </HeadingPairs>
  <TitlesOfParts>
    <vt:vector size="30" baseType="lpstr">
      <vt:lpstr>Instructions</vt:lpstr>
      <vt:lpstr>Automated Checks</vt:lpstr>
      <vt:lpstr>Offer Summary</vt:lpstr>
      <vt:lpstr>CLIN Summary</vt:lpstr>
      <vt:lpstr>Labour</vt:lpstr>
      <vt:lpstr>Material</vt:lpstr>
      <vt:lpstr>Travel</vt:lpstr>
      <vt:lpstr>ODC</vt:lpstr>
      <vt:lpstr>Rates</vt:lpstr>
      <vt:lpstr>CLIN Detail list</vt:lpstr>
      <vt:lpstr>Settings</vt:lpstr>
      <vt:lpstr>Clin_List</vt:lpstr>
      <vt:lpstr>'Automated Checks'!Print_Area</vt:lpstr>
      <vt:lpstr>'CLIN Summary'!Print_Area</vt:lpstr>
      <vt:lpstr>Instructions!Print_Area</vt:lpstr>
      <vt:lpstr>Labour!Print_Area</vt:lpstr>
      <vt:lpstr>Material!Print_Area</vt:lpstr>
      <vt:lpstr>ODC!Print_Area</vt:lpstr>
      <vt:lpstr>'Offer Summary'!Print_Area</vt:lpstr>
      <vt:lpstr>Rates!Print_Area</vt:lpstr>
      <vt:lpstr>Travel!Print_Area</vt:lpstr>
      <vt:lpstr>rngCurrencies</vt:lpstr>
      <vt:lpstr>Tot_CS_OptEval</vt:lpstr>
      <vt:lpstr>Tot_CS_OptNonEval</vt:lpstr>
      <vt:lpstr>Tot_Labour</vt:lpstr>
      <vt:lpstr>Tot_Material</vt:lpstr>
      <vt:lpstr>Tot_ODC</vt:lpstr>
      <vt:lpstr>Tot_OS_Base</vt:lpstr>
      <vt:lpstr>Tot_OS_OptEval</vt:lpstr>
      <vt:lpstr>Tot_Travel</vt:lpstr>
    </vt:vector>
  </TitlesOfParts>
  <Company>NCIA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 II - SSS</dc:title>
  <dc:creator>Green Sarah</dc:creator>
  <cp:lastModifiedBy>Windows User</cp:lastModifiedBy>
  <cp:lastPrinted>2018-08-17T12:06:07Z</cp:lastPrinted>
  <dcterms:created xsi:type="dcterms:W3CDTF">2017-07-10T07:03:59Z</dcterms:created>
  <dcterms:modified xsi:type="dcterms:W3CDTF">2021-06-29T07:43:59Z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0x010100085845C3A8675043832E45BEF5118962</vt:lpwstr>
  </property>
  <property fmtid="{D5CDD505-2E9C-101B-9397-08002B2CF9AE}" pid="3" name="IsMyDocuments">
    <vt:bool>true</vt:bool>
  </property>
</Properties>
</file>