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e.nr.nato/personal/thomas_backes/Documents/05. Bid Eval/CO-115182 - Revision SSS Brunssum/"/>
    </mc:Choice>
  </mc:AlternateContent>
  <bookViews>
    <workbookView xWindow="0" yWindow="0" windowWidth="38400" windowHeight="17700" activeTab="3"/>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NATO member currencies" sheetId="27" state="hidden" r:id="rId11"/>
  </sheets>
  <definedNames>
    <definedName name="_xlnm._FilterDatabase" localSheetId="3" hidden="1">'CLIN Summary'!$J$1:$J$87</definedName>
    <definedName name="_xlcn.WorksheetConnection_Revisedbiddingsheets.xlsxCLIN1_Labour" hidden="1">CLIN1_Labour</definedName>
    <definedName name="_xlcn.WorksheetConnection_Revisedbiddingsheets.xlsxCLIN2_Labour" hidden="1">CLIN2_Labour</definedName>
    <definedName name="_xlcn.WorksheetConnection_Revisedbiddingsheets.xlsxCLIN2_Material" hidden="1">CLIN2_Material</definedName>
    <definedName name="Clin_List">'CLIN Detail list'!$A$8:$A$91</definedName>
    <definedName name="_xlnm.Print_Area" localSheetId="1">'Automated Checks'!$B$2:$D$18</definedName>
    <definedName name="_xlnm.Print_Area" localSheetId="3">'CLIN Summary'!$B$1:$M$87</definedName>
    <definedName name="_xlnm.Print_Area" localSheetId="0">Instructions!$B$1:$C$8</definedName>
    <definedName name="_xlnm.Print_Area" localSheetId="4">CLIN2_Labour102[#All]</definedName>
    <definedName name="_xlnm.Print_Area" localSheetId="5">CLIN1_Material11[#All]</definedName>
    <definedName name="_xlnm.Print_Area" localSheetId="7">Table12[#All]</definedName>
    <definedName name="_xlnm.Print_Area" localSheetId="2">'Offer Summary'!$B$3:$D$21</definedName>
    <definedName name="_xlnm.Print_Area" localSheetId="8">Rates!$B$2:$D$9</definedName>
    <definedName name="_xlnm.Print_Area" localSheetId="6">Table3812[#All]</definedName>
    <definedName name="Tot_CS_Base">'CLIN Summary'!$K$88</definedName>
    <definedName name="Tot_CS_OptEval">'CLIN Summary'!#REF!</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Summary'!$D$15</definedName>
    <definedName name="Tot_OS_OptEval">'Offer Summary'!$D$18</definedName>
    <definedName name="Tot_OS_OptNonEval">'Offer Summary'!$D$21</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D15" i="23" l="1"/>
  <c r="K99" i="10" l="1"/>
  <c r="O81" i="14" l="1"/>
  <c r="N81" i="14"/>
  <c r="K87" i="15"/>
  <c r="K73" i="15"/>
  <c r="K4" i="15"/>
  <c r="J87" i="16"/>
  <c r="J55" i="16"/>
  <c r="J13" i="16"/>
  <c r="J86" i="16"/>
  <c r="J85" i="16"/>
  <c r="J84" i="16"/>
  <c r="J83" i="16"/>
  <c r="J82" i="16"/>
  <c r="J81" i="16"/>
  <c r="E86" i="24" s="1"/>
  <c r="J80" i="16"/>
  <c r="J79" i="16"/>
  <c r="J78" i="16"/>
  <c r="J77" i="16"/>
  <c r="E81" i="24" s="1"/>
  <c r="J76" i="16"/>
  <c r="J75" i="16"/>
  <c r="J74" i="16"/>
  <c r="J73" i="16"/>
  <c r="J72" i="16"/>
  <c r="J71" i="16"/>
  <c r="J70" i="16"/>
  <c r="J69" i="16"/>
  <c r="E73" i="24" s="1"/>
  <c r="J68" i="16"/>
  <c r="J67" i="16"/>
  <c r="J66" i="16"/>
  <c r="J65" i="16"/>
  <c r="J64" i="16"/>
  <c r="J63" i="16"/>
  <c r="J62" i="16"/>
  <c r="J61" i="16"/>
  <c r="J60" i="16"/>
  <c r="J59" i="16"/>
  <c r="J58" i="16"/>
  <c r="J57" i="16"/>
  <c r="J56"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2" i="16"/>
  <c r="J11" i="16"/>
  <c r="J10" i="16"/>
  <c r="J9" i="16"/>
  <c r="J8" i="16"/>
  <c r="J7" i="16"/>
  <c r="J6" i="16"/>
  <c r="J5" i="16"/>
  <c r="J4" i="16"/>
  <c r="E84" i="24"/>
  <c r="E83" i="24"/>
  <c r="E75" i="24"/>
  <c r="K78" i="15"/>
  <c r="K86" i="15"/>
  <c r="K85" i="15"/>
  <c r="K84" i="15"/>
  <c r="K83" i="15"/>
  <c r="K82" i="15"/>
  <c r="K81" i="15"/>
  <c r="K80" i="15"/>
  <c r="K79" i="15"/>
  <c r="D82" i="24"/>
  <c r="K77" i="15"/>
  <c r="D81" i="24" s="1"/>
  <c r="K76" i="15"/>
  <c r="K75" i="15"/>
  <c r="K74" i="15"/>
  <c r="K72" i="15"/>
  <c r="K71" i="15"/>
  <c r="K70" i="15"/>
  <c r="K69" i="15"/>
  <c r="K68" i="15"/>
  <c r="K67" i="15"/>
  <c r="K66" i="15"/>
  <c r="K65" i="15"/>
  <c r="K64" i="15"/>
  <c r="K63" i="15"/>
  <c r="K62" i="15"/>
  <c r="K61" i="15"/>
  <c r="N86" i="14" a="1"/>
  <c r="N86" i="14" s="1"/>
  <c r="N85" i="14" a="1"/>
  <c r="N85" i="14" s="1"/>
  <c r="N84" i="14" a="1"/>
  <c r="N84" i="14" s="1"/>
  <c r="N83" i="14" a="1"/>
  <c r="N83" i="14" s="1"/>
  <c r="N82" i="14" a="1"/>
  <c r="N82" i="14" s="1"/>
  <c r="N80" i="14" a="1"/>
  <c r="N80" i="14" s="1"/>
  <c r="N79" i="14" a="1"/>
  <c r="N79" i="14" s="1"/>
  <c r="N78" i="14" a="1"/>
  <c r="N78" i="14" s="1"/>
  <c r="N77" i="14" a="1"/>
  <c r="N77" i="14" s="1"/>
  <c r="N76" i="14" a="1"/>
  <c r="N76" i="14" s="1"/>
  <c r="N75" i="14" a="1"/>
  <c r="N75" i="14" s="1"/>
  <c r="N74" i="14" a="1"/>
  <c r="N74" i="14" s="1"/>
  <c r="N73" i="14" a="1"/>
  <c r="N73" i="14" s="1"/>
  <c r="N72" i="14" a="1"/>
  <c r="N72" i="14" s="1"/>
  <c r="N71" i="14" a="1"/>
  <c r="N71" i="14" s="1"/>
  <c r="N70" i="14" a="1"/>
  <c r="N70" i="14" s="1"/>
  <c r="N69" i="14" a="1"/>
  <c r="N69" i="14" s="1"/>
  <c r="N68" i="14" a="1"/>
  <c r="N68" i="14" s="1"/>
  <c r="N67" i="14" a="1"/>
  <c r="N67" i="14" s="1"/>
  <c r="N66" i="14" a="1"/>
  <c r="N66" i="14" s="1"/>
  <c r="N65" i="14" a="1"/>
  <c r="N65" i="14" s="1"/>
  <c r="N64" i="14" a="1"/>
  <c r="N64" i="14" s="1"/>
  <c r="N63" i="14" a="1"/>
  <c r="N63" i="14" s="1"/>
  <c r="M77" i="26"/>
  <c r="O77" i="26" s="1"/>
  <c r="P77" i="26" s="1"/>
  <c r="M86" i="26" a="1"/>
  <c r="M86" i="26" s="1"/>
  <c r="M85" i="26" a="1"/>
  <c r="M85" i="26" s="1"/>
  <c r="M84" i="26" a="1"/>
  <c r="M84" i="26" s="1"/>
  <c r="M83" i="26" a="1"/>
  <c r="M83" i="26" s="1"/>
  <c r="M82" i="26" a="1"/>
  <c r="M82" i="26" s="1"/>
  <c r="M81" i="26" a="1"/>
  <c r="M81" i="26" s="1"/>
  <c r="M80" i="26" a="1"/>
  <c r="M80" i="26" s="1"/>
  <c r="M79" i="26" a="1"/>
  <c r="M79" i="26" s="1"/>
  <c r="M78" i="26" a="1"/>
  <c r="M78" i="26" s="1"/>
  <c r="M76" i="26" a="1"/>
  <c r="M76" i="26" s="1"/>
  <c r="M75" i="26" a="1"/>
  <c r="M75" i="26" s="1"/>
  <c r="M74" i="26" a="1"/>
  <c r="M74" i="26" s="1"/>
  <c r="M73" i="26" a="1"/>
  <c r="M73" i="26" s="1"/>
  <c r="M72" i="26" a="1"/>
  <c r="M72" i="26" s="1"/>
  <c r="M71" i="26" a="1"/>
  <c r="M71" i="26" s="1"/>
  <c r="M70" i="26" a="1"/>
  <c r="M70" i="26" s="1"/>
  <c r="M69" i="26" a="1"/>
  <c r="M69" i="26" s="1"/>
  <c r="M68" i="26" a="1"/>
  <c r="M68" i="26" s="1"/>
  <c r="M67" i="26" a="1"/>
  <c r="M67" i="26" s="1"/>
  <c r="M66" i="26" a="1"/>
  <c r="M66" i="26" s="1"/>
  <c r="E88" i="24"/>
  <c r="E87" i="24"/>
  <c r="D87" i="24"/>
  <c r="D86" i="24"/>
  <c r="E85" i="24"/>
  <c r="D85" i="24"/>
  <c r="D84" i="24"/>
  <c r="D83" i="24"/>
  <c r="E82" i="24"/>
  <c r="E80" i="24"/>
  <c r="D80" i="24"/>
  <c r="E79" i="24"/>
  <c r="D79" i="24"/>
  <c r="E78" i="24"/>
  <c r="D78" i="24"/>
  <c r="E77" i="24"/>
  <c r="D77" i="24"/>
  <c r="E76" i="24"/>
  <c r="D76" i="24"/>
  <c r="D75" i="24"/>
  <c r="E74" i="24"/>
  <c r="D74" i="24"/>
  <c r="D73" i="24"/>
  <c r="E72" i="24"/>
  <c r="D72" i="24"/>
  <c r="E71" i="24"/>
  <c r="D71" i="24"/>
  <c r="E70" i="24"/>
  <c r="D10" i="23"/>
  <c r="D9" i="23"/>
  <c r="D8" i="23"/>
  <c r="D18" i="23"/>
  <c r="O79" i="14" l="1"/>
  <c r="P79" i="14" s="1"/>
  <c r="C83" i="24" s="1"/>
  <c r="O80" i="14"/>
  <c r="P80" i="14" s="1"/>
  <c r="C84" i="24" s="1"/>
  <c r="O65" i="14"/>
  <c r="P65" i="14" s="1"/>
  <c r="O82" i="14"/>
  <c r="P82" i="14" s="1"/>
  <c r="P81" i="14"/>
  <c r="O74" i="14"/>
  <c r="P74" i="14" s="1"/>
  <c r="C78" i="24" s="1"/>
  <c r="O67" i="14"/>
  <c r="P67" i="14" s="1"/>
  <c r="C71" i="24" s="1"/>
  <c r="O83" i="14"/>
  <c r="P83" i="14" s="1"/>
  <c r="C87" i="24" s="1"/>
  <c r="O68" i="14"/>
  <c r="P68" i="14" s="1"/>
  <c r="C72" i="24" s="1"/>
  <c r="O76" i="14"/>
  <c r="P76" i="14" s="1"/>
  <c r="C80" i="24" s="1"/>
  <c r="O84" i="14"/>
  <c r="P84" i="14" s="1"/>
  <c r="C88" i="24" s="1"/>
  <c r="O71" i="14"/>
  <c r="P71" i="14" s="1"/>
  <c r="C75" i="24" s="1"/>
  <c r="O64" i="14"/>
  <c r="P64" i="14" s="1"/>
  <c r="O73" i="14"/>
  <c r="P73" i="14" s="1"/>
  <c r="C77" i="24" s="1"/>
  <c r="O75" i="14"/>
  <c r="P75" i="14" s="1"/>
  <c r="C79" i="24" s="1"/>
  <c r="O69" i="14"/>
  <c r="P69" i="14" s="1"/>
  <c r="C73" i="24" s="1"/>
  <c r="O77" i="14"/>
  <c r="P77" i="14" s="1"/>
  <c r="C81" i="24" s="1"/>
  <c r="O85" i="14"/>
  <c r="P85" i="14" s="1"/>
  <c r="C89" i="24" s="1"/>
  <c r="O63" i="14"/>
  <c r="P63" i="14" s="1"/>
  <c r="O72" i="14"/>
  <c r="P72" i="14" s="1"/>
  <c r="C76" i="24" s="1"/>
  <c r="O66" i="14"/>
  <c r="P66" i="14" s="1"/>
  <c r="O70" i="14"/>
  <c r="P70" i="14" s="1"/>
  <c r="C74" i="24" s="1"/>
  <c r="O78" i="14"/>
  <c r="P78" i="14" s="1"/>
  <c r="C82" i="24" s="1"/>
  <c r="O86" i="14"/>
  <c r="P86" i="14" s="1"/>
  <c r="C90" i="24" s="1"/>
  <c r="O71" i="26"/>
  <c r="P71" i="26" s="1"/>
  <c r="B75" i="24" s="1"/>
  <c r="O80" i="26"/>
  <c r="P80" i="26" s="1"/>
  <c r="B84" i="24" s="1"/>
  <c r="O73" i="26"/>
  <c r="P73" i="26" s="1"/>
  <c r="B77" i="24" s="1"/>
  <c r="O74" i="26"/>
  <c r="P74" i="26" s="1"/>
  <c r="B78" i="24" s="1"/>
  <c r="O75" i="26"/>
  <c r="P75" i="26"/>
  <c r="B79" i="24" s="1"/>
  <c r="O68" i="26"/>
  <c r="P68" i="26" s="1"/>
  <c r="B72" i="24" s="1"/>
  <c r="O76" i="26"/>
  <c r="P76" i="26" s="1"/>
  <c r="B80" i="24" s="1"/>
  <c r="O84" i="26"/>
  <c r="P84" i="26" s="1"/>
  <c r="B88" i="24" s="1"/>
  <c r="O79" i="26"/>
  <c r="P79" i="26" s="1"/>
  <c r="B83" i="24" s="1"/>
  <c r="O82" i="26"/>
  <c r="P82" i="26" s="1"/>
  <c r="O83" i="26"/>
  <c r="P83" i="26" s="1"/>
  <c r="B87" i="24" s="1"/>
  <c r="O69" i="26"/>
  <c r="P69" i="26" s="1"/>
  <c r="B73" i="24" s="1"/>
  <c r="B81" i="24"/>
  <c r="O85" i="26"/>
  <c r="P85" i="26" s="1"/>
  <c r="B89" i="24" s="1"/>
  <c r="O72" i="26"/>
  <c r="P72" i="26" s="1"/>
  <c r="B76" i="24" s="1"/>
  <c r="O81" i="26"/>
  <c r="P81" i="26" s="1"/>
  <c r="O66" i="26"/>
  <c r="P66" i="26" s="1"/>
  <c r="O67" i="26"/>
  <c r="P67" i="26" s="1"/>
  <c r="B71" i="24" s="1"/>
  <c r="O70" i="26"/>
  <c r="P70" i="26" s="1"/>
  <c r="B74" i="24" s="1"/>
  <c r="O78" i="26"/>
  <c r="P78" i="26" s="1"/>
  <c r="B82" i="24" s="1"/>
  <c r="O86" i="26"/>
  <c r="P86" i="26" s="1"/>
  <c r="B90" i="24" s="1"/>
  <c r="D5" i="23"/>
  <c r="D6" i="23"/>
  <c r="K93" i="10"/>
  <c r="K94" i="10"/>
  <c r="K88" i="10"/>
  <c r="K87" i="10"/>
  <c r="K79" i="10"/>
  <c r="K75" i="10"/>
  <c r="K28" i="10"/>
  <c r="K20" i="10"/>
  <c r="K15" i="10"/>
  <c r="K14" i="10"/>
  <c r="K13" i="10"/>
  <c r="K12" i="10"/>
  <c r="K11" i="10"/>
  <c r="K10" i="10"/>
  <c r="K9" i="10"/>
  <c r="K8" i="10"/>
  <c r="K7" i="10"/>
  <c r="K6" i="10"/>
  <c r="K118" i="10"/>
  <c r="K117" i="10"/>
  <c r="K116" i="10"/>
  <c r="K115" i="10"/>
  <c r="K114" i="10"/>
  <c r="K113" i="10"/>
  <c r="K112" i="10"/>
  <c r="K111" i="10"/>
  <c r="K110" i="10"/>
  <c r="K109" i="10"/>
  <c r="K108" i="10"/>
  <c r="K107" i="10"/>
  <c r="K106" i="10"/>
  <c r="K105" i="10"/>
  <c r="K104" i="10"/>
  <c r="K103" i="10"/>
  <c r="K102" i="10"/>
  <c r="K101" i="10"/>
  <c r="K100" i="10"/>
  <c r="K119" i="10"/>
  <c r="K120" i="10" s="1"/>
  <c r="K98" i="10"/>
  <c r="K92" i="10"/>
  <c r="K85" i="10"/>
  <c r="K84" i="10"/>
  <c r="K83" i="10"/>
  <c r="K82" i="10"/>
  <c r="K81" i="10"/>
  <c r="K78" i="10"/>
  <c r="K77" i="10"/>
  <c r="K74" i="10"/>
  <c r="K73" i="10"/>
  <c r="K72" i="10"/>
  <c r="K71" i="10"/>
  <c r="K69" i="10"/>
  <c r="K68" i="10"/>
  <c r="K67" i="10"/>
  <c r="K66" i="10"/>
  <c r="K65" i="10"/>
  <c r="K63" i="10"/>
  <c r="K62" i="10"/>
  <c r="K61" i="10"/>
  <c r="K60" i="10"/>
  <c r="K58" i="10"/>
  <c r="K57" i="10"/>
  <c r="K56" i="10"/>
  <c r="K55" i="10"/>
  <c r="K47" i="10"/>
  <c r="K53" i="10"/>
  <c r="K52" i="10"/>
  <c r="K51" i="10"/>
  <c r="K50" i="10"/>
  <c r="K49" i="10"/>
  <c r="K48" i="10"/>
  <c r="K40" i="10"/>
  <c r="K45" i="10"/>
  <c r="K44" i="10"/>
  <c r="K43" i="10"/>
  <c r="K42" i="10"/>
  <c r="K41" i="10"/>
  <c r="K38" i="10"/>
  <c r="K37" i="10"/>
  <c r="K36" i="10"/>
  <c r="K35" i="10"/>
  <c r="K34" i="10"/>
  <c r="K33" i="10"/>
  <c r="K32" i="10"/>
  <c r="K31" i="10"/>
  <c r="K22" i="10"/>
  <c r="K26" i="10"/>
  <c r="K25" i="10"/>
  <c r="K24" i="10"/>
  <c r="K23" i="10"/>
  <c r="K19" i="10"/>
  <c r="K18" i="10"/>
  <c r="K17" i="10"/>
  <c r="C86" i="24" l="1"/>
  <c r="C85" i="24"/>
  <c r="B86" i="24"/>
  <c r="B85" i="24"/>
  <c r="D13" i="23"/>
  <c r="D12" i="23"/>
  <c r="C19" i="23"/>
  <c r="C16" i="23"/>
  <c r="C13" i="23"/>
  <c r="C12" i="23"/>
  <c r="C11" i="23"/>
  <c r="C10" i="23"/>
  <c r="C9" i="23"/>
  <c r="C8" i="23"/>
  <c r="E51" i="24"/>
  <c r="E56" i="24"/>
  <c r="E57" i="24"/>
  <c r="E58" i="24"/>
  <c r="E59" i="24"/>
  <c r="E36" i="24"/>
  <c r="E37" i="24"/>
  <c r="E40" i="24"/>
  <c r="E44" i="24"/>
  <c r="E45" i="24"/>
  <c r="E48" i="24"/>
  <c r="E89" i="24"/>
  <c r="E90" i="24"/>
  <c r="K29" i="15"/>
  <c r="K30" i="15"/>
  <c r="K31" i="15"/>
  <c r="K32" i="15"/>
  <c r="D37" i="24" s="1"/>
  <c r="K33" i="15"/>
  <c r="D38" i="24" s="1"/>
  <c r="K34" i="15"/>
  <c r="K35" i="15"/>
  <c r="K36" i="15"/>
  <c r="K37" i="15"/>
  <c r="K38" i="15"/>
  <c r="K39" i="15"/>
  <c r="K40" i="15"/>
  <c r="D45" i="24" s="1"/>
  <c r="K41" i="15"/>
  <c r="K42" i="15"/>
  <c r="D47" i="24" s="1"/>
  <c r="K43" i="15"/>
  <c r="K44" i="15"/>
  <c r="K45" i="15"/>
  <c r="K46" i="15"/>
  <c r="K47" i="15"/>
  <c r="K48" i="15"/>
  <c r="D53" i="24" s="1"/>
  <c r="K49" i="15"/>
  <c r="K50" i="15"/>
  <c r="D55" i="24" s="1"/>
  <c r="K51" i="15"/>
  <c r="K52" i="15"/>
  <c r="K53" i="15"/>
  <c r="K54" i="15"/>
  <c r="K55" i="15"/>
  <c r="K56" i="15"/>
  <c r="D61" i="24" s="1"/>
  <c r="K57" i="15"/>
  <c r="K58" i="15"/>
  <c r="K59" i="15"/>
  <c r="K60" i="15"/>
  <c r="D66" i="24" s="1"/>
  <c r="D89" i="24"/>
  <c r="D90" i="24"/>
  <c r="N31" i="14" a="1"/>
  <c r="N31" i="14" s="1"/>
  <c r="O31" i="14" s="1"/>
  <c r="N32" i="14" a="1"/>
  <c r="N32" i="14" s="1"/>
  <c r="O32" i="14" s="1"/>
  <c r="N33" i="14" a="1"/>
  <c r="N33" i="14" s="1"/>
  <c r="N34" i="14" a="1"/>
  <c r="N34" i="14" s="1"/>
  <c r="O34" i="14" s="1"/>
  <c r="N35" i="14" a="1"/>
  <c r="N35" i="14" s="1"/>
  <c r="O35" i="14" s="1"/>
  <c r="N36" i="14" a="1"/>
  <c r="N36" i="14" s="1"/>
  <c r="O36" i="14" s="1"/>
  <c r="N37" i="14" a="1"/>
  <c r="N37" i="14" s="1"/>
  <c r="O37" i="14" s="1"/>
  <c r="N38" i="14" a="1"/>
  <c r="N38" i="14" s="1"/>
  <c r="O38" i="14" s="1"/>
  <c r="P38" i="14" s="1"/>
  <c r="N39" i="14" a="1"/>
  <c r="N39" i="14" s="1"/>
  <c r="O39" i="14" s="1"/>
  <c r="N40" i="14" a="1"/>
  <c r="N40" i="14" s="1"/>
  <c r="O40" i="14" s="1"/>
  <c r="N41" i="14" a="1"/>
  <c r="N41" i="14" s="1"/>
  <c r="O41" i="14" s="1"/>
  <c r="N42" i="14" a="1"/>
  <c r="N42" i="14" s="1"/>
  <c r="O42" i="14" s="1"/>
  <c r="N43" i="14" a="1"/>
  <c r="N43" i="14" s="1"/>
  <c r="O43" i="14" s="1"/>
  <c r="N44" i="14" a="1"/>
  <c r="N44" i="14" s="1"/>
  <c r="O44" i="14" s="1"/>
  <c r="N45" i="14" a="1"/>
  <c r="N45" i="14" s="1"/>
  <c r="O45" i="14" s="1"/>
  <c r="N46" i="14" a="1"/>
  <c r="N46" i="14" s="1"/>
  <c r="O46" i="14" s="1"/>
  <c r="P46" i="14" s="1"/>
  <c r="N47" i="14" a="1"/>
  <c r="N47" i="14" s="1"/>
  <c r="O47" i="14" s="1"/>
  <c r="N48" i="14" a="1"/>
  <c r="N48" i="14" s="1"/>
  <c r="O48" i="14" s="1"/>
  <c r="N49" i="14" a="1"/>
  <c r="N49" i="14" s="1"/>
  <c r="O49" i="14" s="1"/>
  <c r="N50" i="14" a="1"/>
  <c r="N50" i="14" s="1"/>
  <c r="O50" i="14" s="1"/>
  <c r="N51" i="14" a="1"/>
  <c r="N51" i="14" s="1"/>
  <c r="O51" i="14" s="1"/>
  <c r="N52" i="14" a="1"/>
  <c r="N52" i="14" s="1"/>
  <c r="O52" i="14" s="1"/>
  <c r="N53" i="14" a="1"/>
  <c r="N53" i="14" s="1"/>
  <c r="O53" i="14" s="1"/>
  <c r="N54" i="14" a="1"/>
  <c r="N54" i="14" s="1"/>
  <c r="O54" i="14" s="1"/>
  <c r="P54" i="14" s="1"/>
  <c r="N55" i="14" a="1"/>
  <c r="N55" i="14" s="1"/>
  <c r="O55" i="14" s="1"/>
  <c r="N56" i="14" a="1"/>
  <c r="N56" i="14" s="1"/>
  <c r="O56" i="14" s="1"/>
  <c r="N57" i="14" a="1"/>
  <c r="N57" i="14" s="1"/>
  <c r="N58" i="14" a="1"/>
  <c r="N58" i="14" s="1"/>
  <c r="O58" i="14" s="1"/>
  <c r="N59" i="14" a="1"/>
  <c r="N59" i="14" s="1"/>
  <c r="O59" i="14" s="1"/>
  <c r="N60" i="14" a="1"/>
  <c r="N60" i="14" s="1"/>
  <c r="O60" i="14" s="1"/>
  <c r="N61" i="14" a="1"/>
  <c r="N61" i="14" s="1"/>
  <c r="O61" i="14" s="1"/>
  <c r="N62" i="14" a="1"/>
  <c r="N62" i="14" s="1"/>
  <c r="O62" i="14" s="1"/>
  <c r="P62" i="14" s="1"/>
  <c r="M32" i="26" a="1"/>
  <c r="M32" i="26" s="1"/>
  <c r="O32" i="26" s="1"/>
  <c r="M33" i="26" a="1"/>
  <c r="M33" i="26" s="1"/>
  <c r="M34" i="26" a="1"/>
  <c r="M34" i="26" s="1"/>
  <c r="O34" i="26" s="1"/>
  <c r="M35" i="26" a="1"/>
  <c r="M35" i="26" s="1"/>
  <c r="O35" i="26" s="1"/>
  <c r="M36" i="26" a="1"/>
  <c r="M36" i="26" s="1"/>
  <c r="O36" i="26" s="1"/>
  <c r="M37" i="26" a="1"/>
  <c r="M37" i="26" s="1"/>
  <c r="O37" i="26" s="1"/>
  <c r="M38" i="26" a="1"/>
  <c r="M38" i="26" s="1"/>
  <c r="O38" i="26" s="1"/>
  <c r="M39" i="26" a="1"/>
  <c r="M39" i="26" s="1"/>
  <c r="O39" i="26" s="1"/>
  <c r="M40" i="26" a="1"/>
  <c r="M40" i="26" s="1"/>
  <c r="O40" i="26" s="1"/>
  <c r="M41" i="26" a="1"/>
  <c r="M41" i="26" s="1"/>
  <c r="M42" i="26" a="1"/>
  <c r="M42" i="26" s="1"/>
  <c r="O42" i="26" s="1"/>
  <c r="M43" i="26" a="1"/>
  <c r="M43" i="26"/>
  <c r="O43" i="26" s="1"/>
  <c r="M44" i="26" a="1"/>
  <c r="M44" i="26" s="1"/>
  <c r="O44" i="26" s="1"/>
  <c r="M45" i="26" a="1"/>
  <c r="M45" i="26" s="1"/>
  <c r="O45" i="26" s="1"/>
  <c r="M46" i="26" a="1"/>
  <c r="M46" i="26" s="1"/>
  <c r="O46" i="26" s="1"/>
  <c r="M47" i="26" a="1"/>
  <c r="M47" i="26" s="1"/>
  <c r="O47" i="26" s="1"/>
  <c r="M48" i="26" a="1"/>
  <c r="M48" i="26" s="1"/>
  <c r="M49" i="26" a="1"/>
  <c r="M49" i="26" s="1"/>
  <c r="O49" i="26" s="1"/>
  <c r="M50" i="26" a="1"/>
  <c r="M50" i="26" s="1"/>
  <c r="O50" i="26" s="1"/>
  <c r="M51" i="26" a="1"/>
  <c r="M51" i="26" s="1"/>
  <c r="O51" i="26" s="1"/>
  <c r="M52" i="26" a="1"/>
  <c r="M52" i="26" s="1"/>
  <c r="O52" i="26" s="1"/>
  <c r="M53" i="26" a="1"/>
  <c r="M53" i="26" s="1"/>
  <c r="M54" i="26" a="1"/>
  <c r="M54" i="26" s="1"/>
  <c r="O54" i="26" s="1"/>
  <c r="M55" i="26" a="1"/>
  <c r="M55" i="26"/>
  <c r="O55" i="26" s="1"/>
  <c r="M56" i="26" a="1"/>
  <c r="M56" i="26" s="1"/>
  <c r="M57" i="26" a="1"/>
  <c r="M57" i="26" s="1"/>
  <c r="O57" i="26" s="1"/>
  <c r="M58" i="26" a="1"/>
  <c r="M58" i="26" s="1"/>
  <c r="O58" i="26" s="1"/>
  <c r="M59" i="26" a="1"/>
  <c r="M59" i="26"/>
  <c r="O59" i="26" s="1"/>
  <c r="M60" i="26" a="1"/>
  <c r="M60" i="26" s="1"/>
  <c r="O60" i="26" s="1"/>
  <c r="M61" i="26" a="1"/>
  <c r="M61" i="26" s="1"/>
  <c r="O61" i="26" s="1"/>
  <c r="M62" i="26" a="1"/>
  <c r="M62" i="26" s="1"/>
  <c r="O62" i="26" s="1"/>
  <c r="M63" i="26" a="1"/>
  <c r="M63" i="26" s="1"/>
  <c r="O63" i="26" s="1"/>
  <c r="M64" i="26" a="1"/>
  <c r="M64" i="26" s="1"/>
  <c r="M65" i="26" a="1"/>
  <c r="M65" i="26" s="1"/>
  <c r="O65" i="26" s="1"/>
  <c r="E69" i="24"/>
  <c r="D69" i="24"/>
  <c r="E68" i="24"/>
  <c r="D68" i="24"/>
  <c r="E67" i="24"/>
  <c r="D67" i="24"/>
  <c r="E66" i="24"/>
  <c r="E61" i="24"/>
  <c r="E60" i="24"/>
  <c r="D58" i="24"/>
  <c r="E55" i="24"/>
  <c r="E54" i="24"/>
  <c r="D54" i="24"/>
  <c r="E53" i="24"/>
  <c r="E52" i="24"/>
  <c r="E50" i="24"/>
  <c r="D50" i="24"/>
  <c r="E49" i="24"/>
  <c r="E47" i="24"/>
  <c r="E46" i="24"/>
  <c r="D46" i="24"/>
  <c r="E43" i="24"/>
  <c r="D43" i="24"/>
  <c r="E42" i="24"/>
  <c r="E41" i="24"/>
  <c r="E39" i="24"/>
  <c r="D39" i="24"/>
  <c r="E38" i="24"/>
  <c r="D70" i="24" l="1"/>
  <c r="D88" i="24"/>
  <c r="D42" i="24"/>
  <c r="D52" i="24"/>
  <c r="D59" i="24"/>
  <c r="D57" i="24"/>
  <c r="D44" i="24"/>
  <c r="D60" i="24"/>
  <c r="D36" i="24"/>
  <c r="D51" i="24"/>
  <c r="D56" i="24"/>
  <c r="D48" i="24"/>
  <c r="D40" i="24"/>
  <c r="D41" i="24"/>
  <c r="D49" i="24"/>
  <c r="P53" i="14"/>
  <c r="C57" i="24" s="1"/>
  <c r="P45" i="14"/>
  <c r="P37" i="14"/>
  <c r="C42" i="24" s="1"/>
  <c r="P60" i="14"/>
  <c r="P52" i="14"/>
  <c r="C56" i="24" s="1"/>
  <c r="P44" i="14"/>
  <c r="C49" i="24" s="1"/>
  <c r="P36" i="14"/>
  <c r="C40" i="24" s="1"/>
  <c r="P59" i="14"/>
  <c r="P51" i="14"/>
  <c r="P43" i="14"/>
  <c r="P35" i="14"/>
  <c r="C39" i="24" s="1"/>
  <c r="P58" i="14"/>
  <c r="P50" i="14"/>
  <c r="C54" i="24" s="1"/>
  <c r="P42" i="14"/>
  <c r="C46" i="24" s="1"/>
  <c r="P34" i="14"/>
  <c r="P61" i="14"/>
  <c r="C70" i="24" s="1"/>
  <c r="P49" i="14"/>
  <c r="P41" i="14"/>
  <c r="P56" i="14"/>
  <c r="C60" i="24" s="1"/>
  <c r="P48" i="14"/>
  <c r="C52" i="24" s="1"/>
  <c r="P40" i="14"/>
  <c r="C44" i="24" s="1"/>
  <c r="P32" i="14"/>
  <c r="P55" i="14"/>
  <c r="C59" i="24" s="1"/>
  <c r="P47" i="14"/>
  <c r="P39" i="14"/>
  <c r="C43" i="24" s="1"/>
  <c r="P31" i="14"/>
  <c r="O57" i="14"/>
  <c r="O33" i="14"/>
  <c r="P33" i="14" s="1"/>
  <c r="C69" i="24"/>
  <c r="C51" i="24"/>
  <c r="C67" i="24"/>
  <c r="C58" i="24"/>
  <c r="C50" i="24"/>
  <c r="P54" i="26"/>
  <c r="B58" i="24" s="1"/>
  <c r="P46" i="26"/>
  <c r="B50" i="24" s="1"/>
  <c r="P39" i="26"/>
  <c r="O53" i="26"/>
  <c r="P53" i="26" s="1"/>
  <c r="P45" i="26"/>
  <c r="B49" i="24" s="1"/>
  <c r="P44" i="26"/>
  <c r="P62" i="26"/>
  <c r="O41" i="26"/>
  <c r="P41" i="26" s="1"/>
  <c r="O33" i="26"/>
  <c r="P33" i="26" s="1"/>
  <c r="B37" i="24" s="1"/>
  <c r="O64" i="26"/>
  <c r="P64" i="26" s="1"/>
  <c r="B68" i="24" s="1"/>
  <c r="O56" i="26"/>
  <c r="P56" i="26" s="1"/>
  <c r="O48" i="26"/>
  <c r="P48" i="26" s="1"/>
  <c r="P65" i="26"/>
  <c r="B69" i="24" s="1"/>
  <c r="P52" i="26"/>
  <c r="P37" i="26"/>
  <c r="B41" i="24" s="1"/>
  <c r="P57" i="26"/>
  <c r="B61" i="24" s="1"/>
  <c r="P49" i="26"/>
  <c r="B53" i="24" s="1"/>
  <c r="P61" i="26"/>
  <c r="B70" i="24" s="1"/>
  <c r="P42" i="26"/>
  <c r="P38" i="26"/>
  <c r="P60" i="26"/>
  <c r="P34" i="26"/>
  <c r="P63" i="26"/>
  <c r="B67" i="24" s="1"/>
  <c r="P55" i="26"/>
  <c r="B59" i="24" s="1"/>
  <c r="P47" i="26"/>
  <c r="B51" i="24" s="1"/>
  <c r="P40" i="26"/>
  <c r="B44" i="24" s="1"/>
  <c r="P59" i="26"/>
  <c r="P51" i="26"/>
  <c r="P36" i="26"/>
  <c r="P58" i="26"/>
  <c r="P50" i="26"/>
  <c r="P35" i="26"/>
  <c r="B39" i="24" s="1"/>
  <c r="P32" i="26"/>
  <c r="P43" i="26"/>
  <c r="B47" i="24" s="1"/>
  <c r="C38" i="24" l="1"/>
  <c r="C36" i="24"/>
  <c r="C55" i="24"/>
  <c r="C41" i="24"/>
  <c r="C48" i="24"/>
  <c r="C45" i="24"/>
  <c r="C47" i="24"/>
  <c r="C53" i="24"/>
  <c r="B66" i="24"/>
  <c r="B45" i="24"/>
  <c r="B40" i="24"/>
  <c r="B38" i="24"/>
  <c r="B56" i="24"/>
  <c r="B48" i="24"/>
  <c r="B55" i="24"/>
  <c r="B42" i="24"/>
  <c r="B52" i="24"/>
  <c r="B57" i="24"/>
  <c r="B54" i="24"/>
  <c r="B46" i="24"/>
  <c r="B60" i="24"/>
  <c r="B43" i="24"/>
  <c r="P57" i="14"/>
  <c r="C61" i="24" s="1"/>
  <c r="C37" i="24"/>
  <c r="C68" i="24"/>
  <c r="N4" i="14"/>
  <c r="O4" i="14" s="1"/>
  <c r="N5" i="14" a="1"/>
  <c r="N5" i="14" s="1"/>
  <c r="N6" i="14" a="1"/>
  <c r="N6" i="14" s="1"/>
  <c r="N7" i="14" a="1"/>
  <c r="N7" i="14" s="1"/>
  <c r="N8" i="14" a="1"/>
  <c r="N8" i="14" s="1"/>
  <c r="N9" i="14" a="1"/>
  <c r="N9" i="14" s="1"/>
  <c r="N10" i="14" a="1"/>
  <c r="N10" i="14" s="1"/>
  <c r="N11" i="14" a="1"/>
  <c r="N11" i="14" s="1"/>
  <c r="N12" i="14" a="1"/>
  <c r="N12" i="14" s="1"/>
  <c r="N13" i="14" a="1"/>
  <c r="N13" i="14" s="1"/>
  <c r="N14" i="14" a="1"/>
  <c r="N14" i="14" s="1"/>
  <c r="N15" i="14" a="1"/>
  <c r="N15" i="14" s="1"/>
  <c r="N16" i="14" a="1"/>
  <c r="N16" i="14" s="1"/>
  <c r="N17" i="14" a="1"/>
  <c r="N17" i="14" s="1"/>
  <c r="N18" i="14" a="1"/>
  <c r="N18" i="14" s="1"/>
  <c r="N19" i="14" a="1"/>
  <c r="N19" i="14" s="1"/>
  <c r="N20" i="14" a="1"/>
  <c r="N20" i="14"/>
  <c r="N21" i="14" a="1"/>
  <c r="N21" i="14" s="1"/>
  <c r="N22" i="14" a="1"/>
  <c r="N22" i="14" s="1"/>
  <c r="N23" i="14" a="1"/>
  <c r="N23" i="14" s="1"/>
  <c r="N24" i="14" a="1"/>
  <c r="N24" i="14" s="1"/>
  <c r="N25" i="14" a="1"/>
  <c r="N25" i="14" s="1"/>
  <c r="N26" i="14" a="1"/>
  <c r="N26" i="14" s="1"/>
  <c r="N27" i="14" a="1"/>
  <c r="N27" i="14" s="1"/>
  <c r="N28" i="14" a="1"/>
  <c r="N28" i="14" s="1"/>
  <c r="N29" i="14" a="1"/>
  <c r="N29" i="14" s="1"/>
  <c r="N30" i="14" a="1"/>
  <c r="N30" i="14" s="1"/>
  <c r="M5" i="26"/>
  <c r="M4" i="26"/>
  <c r="O4" i="26" s="1"/>
  <c r="M6" i="26" a="1"/>
  <c r="M6" i="26"/>
  <c r="M7" i="26" a="1"/>
  <c r="M7" i="26" s="1"/>
  <c r="M8" i="26" a="1"/>
  <c r="M8" i="26"/>
  <c r="M9" i="26"/>
  <c r="M10" i="26" a="1"/>
  <c r="M10" i="26" s="1"/>
  <c r="M11" i="26" a="1"/>
  <c r="M11" i="26" s="1"/>
  <c r="M12" i="26" a="1"/>
  <c r="M12" i="26" s="1"/>
  <c r="M13" i="26" a="1"/>
  <c r="M13" i="26" s="1"/>
  <c r="M14" i="26" a="1"/>
  <c r="M14" i="26" s="1"/>
  <c r="M15" i="26" a="1"/>
  <c r="M15" i="26" s="1"/>
  <c r="M16" i="26" a="1"/>
  <c r="M16" i="26" s="1"/>
  <c r="M17" i="26" a="1"/>
  <c r="M17" i="26" s="1"/>
  <c r="M18" i="26" a="1"/>
  <c r="M18" i="26" s="1"/>
  <c r="M19" i="26" a="1"/>
  <c r="M19" i="26" s="1"/>
  <c r="M20" i="26" a="1"/>
  <c r="M20" i="26" s="1"/>
  <c r="M21" i="26" a="1"/>
  <c r="M21" i="26"/>
  <c r="M22" i="26" a="1"/>
  <c r="M22" i="26" s="1"/>
  <c r="M23" i="26" a="1"/>
  <c r="M23" i="26"/>
  <c r="M24" i="26" a="1"/>
  <c r="M24" i="26" s="1"/>
  <c r="M25" i="26" a="1"/>
  <c r="M25" i="26"/>
  <c r="M26" i="26" a="1"/>
  <c r="M26" i="26" s="1"/>
  <c r="M27" i="26" a="1"/>
  <c r="M27" i="26" s="1"/>
  <c r="M28" i="26" a="1"/>
  <c r="M28" i="26" s="1"/>
  <c r="M29" i="26" a="1"/>
  <c r="M29" i="26"/>
  <c r="M30" i="26" a="1"/>
  <c r="M30" i="26" s="1"/>
  <c r="M31" i="26" a="1"/>
  <c r="M31" i="26" s="1"/>
  <c r="D11" i="23"/>
  <c r="P4" i="26" l="1"/>
  <c r="D19" i="23" l="1"/>
  <c r="D21" i="23" l="1"/>
  <c r="D7" i="23"/>
  <c r="D16" i="23"/>
  <c r="C8" i="33" s="1"/>
  <c r="E62" i="24" l="1"/>
  <c r="E63" i="24"/>
  <c r="E64" i="24"/>
  <c r="E65" i="24"/>
  <c r="O30" i="14"/>
  <c r="P30" i="14" s="1"/>
  <c r="O29" i="14"/>
  <c r="P29" i="14" s="1"/>
  <c r="O28" i="14"/>
  <c r="O26" i="14"/>
  <c r="P26" i="14" s="1"/>
  <c r="C63" i="24" s="1"/>
  <c r="O25" i="14"/>
  <c r="O24" i="14"/>
  <c r="O23" i="14"/>
  <c r="O22" i="14"/>
  <c r="O21" i="14"/>
  <c r="O20" i="14"/>
  <c r="O19" i="14"/>
  <c r="O18" i="14"/>
  <c r="O17" i="14"/>
  <c r="O16" i="14"/>
  <c r="O12" i="14"/>
  <c r="O8" i="14"/>
  <c r="O6" i="14" l="1"/>
  <c r="P6" i="14" s="1"/>
  <c r="O7" i="14"/>
  <c r="P7" i="14" s="1"/>
  <c r="O10" i="14"/>
  <c r="P10" i="14" s="1"/>
  <c r="O13" i="14"/>
  <c r="P13" i="14" s="1"/>
  <c r="O9" i="14"/>
  <c r="P9" i="14" s="1"/>
  <c r="O11" i="14"/>
  <c r="P11" i="14" s="1"/>
  <c r="O14" i="14"/>
  <c r="P14" i="14" s="1"/>
  <c r="O5" i="14"/>
  <c r="P5" i="14" s="1"/>
  <c r="P87" i="14" s="1"/>
  <c r="O15" i="14"/>
  <c r="P15" i="14" s="1"/>
  <c r="P8" i="14"/>
  <c r="P12" i="14"/>
  <c r="P16" i="14"/>
  <c r="P17" i="14"/>
  <c r="P19" i="14"/>
  <c r="P21" i="14"/>
  <c r="P23" i="14"/>
  <c r="P25" i="14"/>
  <c r="O27" i="14"/>
  <c r="P27" i="14" s="1"/>
  <c r="C64" i="24" s="1"/>
  <c r="C65" i="24"/>
  <c r="P18" i="14"/>
  <c r="P20" i="14"/>
  <c r="P22" i="14"/>
  <c r="P24" i="14"/>
  <c r="C62" i="24" s="1"/>
  <c r="P28" i="14"/>
  <c r="C66" i="24" l="1"/>
  <c r="O31" i="26"/>
  <c r="O29" i="26"/>
  <c r="O28" i="26"/>
  <c r="O24" i="26"/>
  <c r="O22" i="26"/>
  <c r="O19" i="26"/>
  <c r="O15" i="26"/>
  <c r="O14" i="26"/>
  <c r="O13" i="26"/>
  <c r="O11" i="26"/>
  <c r="O10" i="26"/>
  <c r="O7" i="26"/>
  <c r="O6" i="26"/>
  <c r="O5" i="26"/>
  <c r="P11" i="26" l="1"/>
  <c r="P22" i="26"/>
  <c r="P24" i="26"/>
  <c r="P14" i="26"/>
  <c r="P6" i="26"/>
  <c r="P31" i="26"/>
  <c r="O30" i="26"/>
  <c r="P30" i="26" s="1"/>
  <c r="O9" i="26"/>
  <c r="P9" i="26" s="1"/>
  <c r="O12" i="26"/>
  <c r="P12" i="26" s="1"/>
  <c r="O18" i="26"/>
  <c r="P18" i="26" s="1"/>
  <c r="O21" i="26"/>
  <c r="P21" i="26" s="1"/>
  <c r="O8" i="26"/>
  <c r="P8" i="26" s="1"/>
  <c r="O16" i="26"/>
  <c r="P16" i="26" s="1"/>
  <c r="B20" i="24" s="1"/>
  <c r="O20" i="26"/>
  <c r="P20" i="26" s="1"/>
  <c r="O27" i="26"/>
  <c r="P27" i="26" s="1"/>
  <c r="B64" i="24" s="1"/>
  <c r="P5" i="26"/>
  <c r="P13" i="26"/>
  <c r="O17" i="26"/>
  <c r="P17" i="26" s="1"/>
  <c r="O25" i="26"/>
  <c r="P25" i="26" s="1"/>
  <c r="P7" i="26"/>
  <c r="P10" i="26"/>
  <c r="P15" i="26"/>
  <c r="O23" i="26"/>
  <c r="P23" i="26" s="1"/>
  <c r="O26" i="26"/>
  <c r="P26" i="26" s="1"/>
  <c r="B63" i="24" s="1"/>
  <c r="P19" i="26"/>
  <c r="P28" i="26"/>
  <c r="P29" i="26"/>
  <c r="K15" i="15"/>
  <c r="E34" i="24"/>
  <c r="E30" i="24"/>
  <c r="E26" i="24"/>
  <c r="E25" i="24"/>
  <c r="E22" i="24"/>
  <c r="E21" i="24"/>
  <c r="E20" i="24"/>
  <c r="E16" i="24"/>
  <c r="D34" i="24"/>
  <c r="K28" i="15"/>
  <c r="K27" i="15"/>
  <c r="K26" i="15"/>
  <c r="K25" i="15"/>
  <c r="K24" i="15"/>
  <c r="K23" i="15"/>
  <c r="K22" i="15"/>
  <c r="K21" i="15"/>
  <c r="K20" i="15"/>
  <c r="K19" i="15"/>
  <c r="K18" i="15"/>
  <c r="K17" i="15"/>
  <c r="K16" i="15"/>
  <c r="K14" i="15"/>
  <c r="K13" i="15"/>
  <c r="K12" i="15"/>
  <c r="K11" i="15"/>
  <c r="K10" i="15"/>
  <c r="K9" i="15"/>
  <c r="D13" i="24" s="1"/>
  <c r="K8" i="15"/>
  <c r="C33" i="24"/>
  <c r="C29" i="24"/>
  <c r="C28" i="24"/>
  <c r="C24" i="24"/>
  <c r="C21" i="24"/>
  <c r="C19" i="24"/>
  <c r="C18" i="24"/>
  <c r="C14" i="24"/>
  <c r="C11" i="24"/>
  <c r="C10" i="24"/>
  <c r="E13" i="24"/>
  <c r="E14" i="24"/>
  <c r="E15" i="24"/>
  <c r="E17" i="24"/>
  <c r="E18" i="24"/>
  <c r="E19" i="24"/>
  <c r="E23" i="24"/>
  <c r="E24" i="24"/>
  <c r="E27" i="24"/>
  <c r="E28" i="24"/>
  <c r="E29" i="24"/>
  <c r="E31" i="24"/>
  <c r="E32" i="24"/>
  <c r="E33" i="24"/>
  <c r="E35" i="24"/>
  <c r="D21" i="24" l="1"/>
  <c r="D29" i="24"/>
  <c r="D24" i="24"/>
  <c r="D25" i="24"/>
  <c r="D26" i="24"/>
  <c r="D27" i="24"/>
  <c r="D20" i="24"/>
  <c r="D32" i="24"/>
  <c r="D33" i="24"/>
  <c r="B24" i="24"/>
  <c r="B65" i="24"/>
  <c r="B36" i="24"/>
  <c r="P87" i="26"/>
  <c r="D28" i="24"/>
  <c r="D62" i="24"/>
  <c r="D19" i="24"/>
  <c r="D35" i="24"/>
  <c r="D65" i="24"/>
  <c r="D22" i="24"/>
  <c r="D30" i="24"/>
  <c r="D63" i="24"/>
  <c r="D23" i="24"/>
  <c r="D31" i="24"/>
  <c r="D64" i="24"/>
  <c r="B28" i="24"/>
  <c r="B62" i="24"/>
  <c r="B23" i="24"/>
  <c r="B27" i="24"/>
  <c r="D16" i="24"/>
  <c r="D15" i="24"/>
  <c r="C34" i="24"/>
  <c r="C30" i="24"/>
  <c r="D14" i="24"/>
  <c r="D18" i="24"/>
  <c r="D17" i="24"/>
  <c r="C20" i="24"/>
  <c r="C15" i="24"/>
  <c r="C26" i="24"/>
  <c r="C12" i="24"/>
  <c r="C16" i="24"/>
  <c r="C25" i="24"/>
  <c r="C22" i="24"/>
  <c r="C32" i="24"/>
  <c r="C17" i="24"/>
  <c r="C27" i="24"/>
  <c r="C13" i="24"/>
  <c r="C23" i="24"/>
  <c r="C31" i="24"/>
  <c r="C35" i="24"/>
  <c r="B29" i="24"/>
  <c r="B21" i="24"/>
  <c r="B25" i="24"/>
  <c r="B22" i="24"/>
  <c r="B26" i="24"/>
  <c r="K5" i="15" l="1"/>
  <c r="K6" i="15"/>
  <c r="K7" i="15"/>
  <c r="D12" i="24" s="1"/>
  <c r="P4" i="14"/>
  <c r="C8" i="24" s="1"/>
  <c r="B32" i="24"/>
  <c r="B16" i="24"/>
  <c r="D10" i="24" l="1"/>
  <c r="D9" i="24"/>
  <c r="D8" i="24"/>
  <c r="D11" i="24"/>
  <c r="B9" i="24"/>
  <c r="B17" i="24"/>
  <c r="B34" i="24"/>
  <c r="B35" i="24"/>
  <c r="B33" i="24"/>
  <c r="B18" i="24"/>
  <c r="B31" i="24"/>
  <c r="B12" i="24"/>
  <c r="B19" i="24"/>
  <c r="C9" i="24"/>
  <c r="C16" i="33" s="1"/>
  <c r="B30" i="24"/>
  <c r="C4" i="33"/>
  <c r="C17" i="33" l="1"/>
  <c r="B14" i="24"/>
  <c r="B13" i="24"/>
  <c r="B15" i="24"/>
  <c r="B10" i="24"/>
  <c r="B8" i="24"/>
  <c r="B11" i="24"/>
  <c r="E12" i="24"/>
  <c r="E11" i="24"/>
  <c r="E9" i="24"/>
  <c r="C15" i="33" l="1"/>
  <c r="E8" i="24"/>
  <c r="E10" i="24"/>
  <c r="C18" i="33" l="1"/>
  <c r="D9" i="33" l="1"/>
  <c r="C9" i="33"/>
  <c r="D8" i="33" l="1"/>
  <c r="C7" i="33" l="1"/>
  <c r="C12" i="33" l="1"/>
  <c r="D7" i="33"/>
</calcChain>
</file>

<file path=xl/comments1.xml><?xml version="1.0" encoding="utf-8"?>
<comments xmlns="http://schemas.openxmlformats.org/spreadsheetml/2006/main">
  <authors>
    <author>Green Sarah</author>
  </authors>
  <commentList>
    <comment ref="B3" authorId="0" shapeId="0">
      <text>
        <r>
          <rPr>
            <sz val="9"/>
            <color indexed="81"/>
            <rFont val="Tahoma"/>
            <family val="2"/>
          </rPr>
          <t>To be completed by NCIA</t>
        </r>
      </text>
    </comment>
    <comment ref="C3" authorId="0" shapeId="0">
      <text>
        <r>
          <rPr>
            <sz val="9"/>
            <color indexed="81"/>
            <rFont val="Tahoma"/>
            <family val="2"/>
          </rPr>
          <t>To be completed by NCIA</t>
        </r>
      </text>
    </comment>
    <comment ref="D3" authorId="0" shapeId="0">
      <text>
        <r>
          <rPr>
            <sz val="9"/>
            <color indexed="81"/>
            <rFont val="Tahoma"/>
            <family val="2"/>
          </rPr>
          <t>To be completed by NCIA</t>
        </r>
      </text>
    </comment>
    <comment ref="E3" authorId="0" shapeId="0">
      <text>
        <r>
          <rPr>
            <sz val="9"/>
            <color indexed="81"/>
            <rFont val="Tahoma"/>
            <family val="2"/>
          </rPr>
          <t>To be completed by NCIA</t>
        </r>
      </text>
    </comment>
    <comment ref="F3" authorId="0" shapeId="0">
      <text>
        <r>
          <rPr>
            <sz val="9"/>
            <color indexed="81"/>
            <rFont val="Tahoma"/>
            <family val="2"/>
          </rPr>
          <t>To be completed by NCIA</t>
        </r>
      </text>
    </comment>
    <comment ref="G3" authorId="0" shapeId="0">
      <text>
        <r>
          <rPr>
            <sz val="9"/>
            <color indexed="81"/>
            <rFont val="Tahoma"/>
            <family val="2"/>
          </rPr>
          <t>To be completed by NCIA</t>
        </r>
      </text>
    </comment>
    <comment ref="H3" authorId="0" shapeId="0">
      <text>
        <r>
          <rPr>
            <sz val="9"/>
            <color indexed="81"/>
            <rFont val="Tahoma"/>
            <family val="2"/>
          </rPr>
          <t>I.e. Man-Days, Lot, etc. To be indicated by either bidder or NCIA; whichever defines the Quantity</t>
        </r>
      </text>
    </comment>
    <comment ref="I3" authorId="0" shapeId="0">
      <text>
        <r>
          <rPr>
            <sz val="9"/>
            <color indexed="81"/>
            <rFont val="Tahoma"/>
            <family val="2"/>
          </rPr>
          <t>To be indicated by either bidder or NCIA; if bidder needs to complete, highlight field yellow</t>
        </r>
      </text>
    </comment>
    <comment ref="J3" authorId="0" shapeId="0">
      <text>
        <r>
          <rPr>
            <sz val="9"/>
            <color indexed="81"/>
            <rFont val="Tahoma"/>
            <family val="2"/>
          </rPr>
          <t>To be completed by bidder</t>
        </r>
      </text>
    </comment>
    <comment ref="K3" authorId="0" shapeId="0">
      <text>
        <r>
          <rPr>
            <sz val="9"/>
            <color indexed="81"/>
            <rFont val="Tahoma"/>
            <family val="2"/>
          </rPr>
          <t>To be completed by bidder</t>
        </r>
      </text>
    </comment>
    <comment ref="L3"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List>
</comments>
</file>

<file path=xl/comments2.xml><?xml version="1.0" encoding="utf-8"?>
<comments xmlns="http://schemas.openxmlformats.org/spreadsheetml/2006/main">
  <authors>
    <author>Green Sarah</author>
  </authors>
  <commentLis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P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Green Sarah</author>
  </authors>
  <commentList>
    <comment ref="N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P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Green Sarah</author>
  </authors>
  <commentList>
    <comment ref="K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5.xml><?xml version="1.0" encoding="utf-8"?>
<comments xmlns="http://schemas.openxmlformats.org/spreadsheetml/2006/main">
  <authors>
    <author>Green Sarah</author>
  </authors>
  <commentList>
    <comment ref="J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6.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
        </x15:connection>
      </ext>
    </extLst>
  </connection>
</connections>
</file>

<file path=xl/sharedStrings.xml><?xml version="1.0" encoding="utf-8"?>
<sst xmlns="http://schemas.openxmlformats.org/spreadsheetml/2006/main" count="1655" uniqueCount="510">
  <si>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</si>
  <si>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</si>
  <si>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</si>
  <si>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</si>
  <si>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</si>
  <si>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</si>
  <si>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</si>
  <si>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</si>
  <si>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</si>
  <si>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</si>
  <si>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</si>
  <si>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</si>
  <si>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</si>
  <si>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</si>
  <si>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BASIC CONTRACT</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</si>
  <si>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</si>
  <si>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</si>
  <si>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</si>
  <si>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</si>
  <si>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</si>
  <si>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</si>
  <si>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</si>
  <si>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</si>
  <si>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</si>
  <si>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</si>
  <si>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</si>
  <si>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</si>
  <si>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</si>
  <si>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</si>
  <si>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</si>
  <si>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</si>
  <si>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</si>
  <si>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</si>
  <si>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</si>
  <si>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</si>
  <si>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</si>
  <si>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</si>
  <si>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</si>
  <si>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</si>
  <si>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</si>
  <si>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</si>
  <si>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</si>
  <si>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</si>
  <si>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</si>
  <si>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</si>
  <si>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</si>
  <si>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</si>
  <si>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</si>
  <si>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</si>
  <si>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</si>
  <si>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Total Firm Fixed Price Evaluated Options</t>
  </si>
  <si>
    <t>INTRODUCTION &amp; IMPORTANT NOTES</t>
  </si>
  <si>
    <t>Insert Purchased Equipment name</t>
  </si>
  <si>
    <t>Overhead</t>
  </si>
  <si>
    <t>Insert Item Description/Model number</t>
  </si>
  <si>
    <t xml:space="preserve">Bidder is to identify specific material that is to be procured as a part of the proposed solution. This includes specific hardware items, software licenses, etc. </t>
  </si>
  <si>
    <t>Expat Allowance (ONLY if applicable)</t>
  </si>
  <si>
    <t>Item Name</t>
  </si>
  <si>
    <t>A) COMPLETENESS CHECK for CURRENCY - "OFFER SUMMARY" TAB</t>
  </si>
  <si>
    <t>Total Fixed Price Base Contract</t>
  </si>
  <si>
    <t>Total Fixed Price Evaluated Options</t>
  </si>
  <si>
    <t>Firm Fixed Price</t>
  </si>
  <si>
    <t>Total</t>
  </si>
  <si>
    <t>Delta</t>
  </si>
  <si>
    <t>B) ACCURACY CHECK #1- OFFER SUMMARY TOTALS MATCH CLIN SUMMARY</t>
  </si>
  <si>
    <t>Grand Total Offer summary (All CLINS) matches detail</t>
  </si>
  <si>
    <t>C) ACCURACY CHECK #2- OFFER SUMMARY TOTALS MATCH DETAIL TABS</t>
  </si>
  <si>
    <t>Bidding Sheets Instructions</t>
  </si>
  <si>
    <t>This tab to be hidden by NCIA before sent to Bidders</t>
  </si>
  <si>
    <t xml:space="preserve">Detail is to be provided at the level of: </t>
  </si>
  <si>
    <t xml:space="preserve">List for data Valdidation </t>
  </si>
  <si>
    <t>Material</t>
  </si>
  <si>
    <t>Travel</t>
  </si>
  <si>
    <t>ODCs</t>
  </si>
  <si>
    <t>ODC</t>
  </si>
  <si>
    <t>DETAILED TABs</t>
  </si>
  <si>
    <t>MATERIAL 
LABOUR
TRAVEL
ODCs</t>
  </si>
  <si>
    <t>Rates</t>
  </si>
  <si>
    <t>Extended cost</t>
  </si>
  <si>
    <t>Origin/Destination</t>
  </si>
  <si>
    <t>Insert rows above this row if needed</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</si>
  <si>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</si>
  <si>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</si>
  <si>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</si>
  <si>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</si>
  <si>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</si>
  <si>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</si>
  <si>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</si>
  <si>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</si>
  <si>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</si>
  <si>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</si>
  <si>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The detailed tables are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</si>
  <si>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</si>
  <si>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</si>
  <si>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</si>
  <si>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</si>
  <si>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</si>
  <si>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</si>
  <si>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Comments (optional)</t>
  </si>
  <si>
    <t>Enter the currency</t>
  </si>
  <si>
    <t>Enter the unit type</t>
  </si>
  <si>
    <t>Profit- Labour</t>
  </si>
  <si>
    <t>Profit- Material</t>
  </si>
  <si>
    <t>IMPORTANT: DELETE THIS EXAMPLE ROW (Row 3) BEFORE SUBMITTING BID</t>
  </si>
  <si>
    <t>Systems Engineer</t>
  </si>
  <si>
    <t>No</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</si>
  <si>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</si>
  <si>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</si>
  <si>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</si>
  <si>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</si>
  <si>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</si>
  <si>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</si>
  <si>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</si>
  <si>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</si>
  <si>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</si>
  <si>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</si>
  <si>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</si>
  <si>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Grand Total Firm fixed Price - Base Contract + Evaluated Options</t>
  </si>
  <si>
    <t>Grand Total Firm fixed Price - Base Contract</t>
  </si>
  <si>
    <t xml:space="preserve">Declare Currency =&gt; </t>
  </si>
  <si>
    <t>Delivery Form</t>
  </si>
  <si>
    <t>Lot</t>
  </si>
  <si>
    <t>Electronic</t>
  </si>
  <si>
    <t>5</t>
  </si>
  <si>
    <t>Investment</t>
  </si>
  <si>
    <t>Profit =&gt;</t>
  </si>
  <si>
    <t>List needs to be ALL inclusive. Also, no parent and child should appear together on this list (i.e. this needs to be EITHER CLIN 1 or CLINS 1.1, 1.2, 1.3, etc… but not both).</t>
  </si>
  <si>
    <t>Bidder is to identify specific labour categories including function. This may also include level as appropriate.
For example:
Senior Systems Engineer,
Technician,
Junior program analyst, etc.</t>
  </si>
  <si>
    <t>Each line is to be completed by the bidder with the applicable currency. Bidders may choose to enter multiple currencies in one sheet or duplicate the sheet for multiple currencies.</t>
  </si>
  <si>
    <t xml:space="preserve">This colum should only be expressed as a formula, which is the total of the previous columns: "quantity*cost"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</si>
  <si>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</si>
  <si>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labour category, which means the cost of all units including all profit and indirect rates associated  with material (G/A, overhead, etc.).</t>
  </si>
  <si>
    <t>For multiple currencies, duplicate the "Firm Fixed Price" column for each currency</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</si>
  <si>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t>
    </r>
    <r>
      <rPr>
        <b/>
        <sz val="10"/>
        <color rgb="FF0070C0"/>
        <rFont val="Arial"/>
        <family val="2"/>
      </rPr>
      <t>"Offer Summary"</t>
    </r>
    <r>
      <rPr>
        <sz val="10"/>
        <rFont val="Arial"/>
        <family val="2"/>
      </rPr>
      <t xml:space="preserve"> tab, the</t>
    </r>
    <r>
      <rPr>
        <b/>
        <sz val="10"/>
        <color rgb="FF0070C0"/>
        <rFont val="Arial"/>
        <family val="2"/>
      </rPr>
      <t xml:space="preserve"> "CLIN Summary"</t>
    </r>
    <r>
      <rPr>
        <sz val="10"/>
        <rFont val="Arial"/>
        <family val="2"/>
      </rPr>
      <t xml:space="preserve"> tab, as well as the detailed tabs for "Labour", "Material", "Travel", "ODC" and "Rates". </t>
    </r>
    <r>
      <rPr>
        <b/>
        <sz val="10"/>
        <rFont val="Arial"/>
        <family val="2"/>
      </rPr>
      <t xml:space="preserve">Note that input cells are colour coded YELLOW in the </t>
    </r>
    <r>
      <rPr>
        <b/>
        <sz val="10"/>
        <color rgb="FF0070C0"/>
        <rFont val="Arial"/>
        <family val="2"/>
      </rPr>
      <t>"Offer Summary"</t>
    </r>
    <r>
      <rPr>
        <b/>
        <sz val="10"/>
        <rFont val="Arial"/>
        <family val="2"/>
      </rPr>
      <t xml:space="preserve"> and the "</t>
    </r>
    <r>
      <rPr>
        <b/>
        <sz val="10"/>
        <color rgb="FF0070C0"/>
        <rFont val="Arial"/>
        <family val="2"/>
      </rPr>
      <t>CLIN Summary" tab</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 MULTIPLE CURRENCIES should follow the following instructions:</t>
    </r>
    <r>
      <rPr>
        <sz val="10"/>
        <rFont val="Arial"/>
        <family val="2"/>
      </rPr>
      <t xml:space="preserve"> 
-For the "Offer Summary" tab bidders must add "Firm Fixed Price" column to the right of the current table for each additional currency.
-For the "CLIN Summary" tab, Bidders have 2 options: A) Two columns "Unit Price" and "Total Firm Fixed Price" may be added to the right of the current table for each additional currency of the bid; B) Bidders may duplicate the CLIN Summary tab for each currency bid.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</si>
  <si>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10</t>
  </si>
  <si>
    <t>20</t>
  </si>
  <si>
    <t>15</t>
  </si>
  <si>
    <t xml:space="preserve">This colum should only be expressed as a formula, which is the total of the previous columns: "quantity*costs" for all years. </t>
  </si>
  <si>
    <t xml:space="preserve">Bidder is to provide a description of each item;
this can be a model number, hardware configuration description, etc. </t>
  </si>
  <si>
    <t>Each line is to be completed by the bidder with the applicable currency. Contractors may choose to enter multiple currencies in one sheet or duplicate the sheet for multiple currencies.</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</si>
  <si>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</si>
  <si>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item, which means the cost of all units including all profit and indirect rates associated  with material (G/A, overhead, etc.).</t>
  </si>
  <si>
    <t>A) If the line of effort is performed by the bidder indicate "No" in each line that is not subcontracted;
B) If the line of effort is subcontracted out to another company indicate the company name in each line associated with their effort.</t>
  </si>
  <si>
    <t>Enter profit percentage for labour in yellow cell below:</t>
  </si>
  <si>
    <t>Enter profit percentage for material in yellow cell below:</t>
  </si>
  <si>
    <t xml:space="preserve">Bidder is to identify the origin and the destination of each travel. </t>
  </si>
  <si>
    <t>Enter the number of trips.</t>
  </si>
  <si>
    <t>Enter the number of people for each trip.</t>
  </si>
  <si>
    <t>Enter the number of days per trip.</t>
  </si>
  <si>
    <t>Enter the cost per roundtrip transportation (Flight, train, etc.).</t>
  </si>
  <si>
    <t>Enter the per diem rate.</t>
  </si>
  <si>
    <t>Calculated the Total Travel Cost.</t>
  </si>
  <si>
    <t>16,200.00</t>
  </si>
  <si>
    <t>Enter the name of the ODC item.</t>
  </si>
  <si>
    <t>Enter a description of the ODC item.</t>
  </si>
  <si>
    <t>Enter the number of units.</t>
  </si>
  <si>
    <t>Enter the unit cost.</t>
  </si>
  <si>
    <t>Total ODC cost calculation.</t>
  </si>
  <si>
    <t>Enter year of expected ODC cost.</t>
  </si>
  <si>
    <t>Rome/The Hague</t>
  </si>
  <si>
    <t>Enter year of expected Travel cost.</t>
  </si>
  <si>
    <t>Shipping</t>
  </si>
  <si>
    <t>Shipping USA to BRU</t>
  </si>
  <si>
    <t>3,000.00</t>
  </si>
  <si>
    <t>6,000.00</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</si>
  <si>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</si>
  <si>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</si>
  <si>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</si>
  <si>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</si>
  <si>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</si>
  <si>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</si>
  <si>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</si>
  <si>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</si>
  <si>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</si>
  <si>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TOTAL PRICE CLIN 6</t>
  </si>
  <si>
    <t>Total Firm Fixed Price Non-Evaluated Options</t>
  </si>
  <si>
    <t>CLIN 6</t>
  </si>
  <si>
    <t>CLIN 7</t>
  </si>
  <si>
    <t>Grand Total Firm fixed Price - Base Contract + Evaluated Options + Non-Evaluated Options</t>
  </si>
  <si>
    <r>
      <t xml:space="preserve">Each line of the table that contains material is to be populated with the CLIN from the drop down menu that is associated with the effort. Note that all CLINS in the drop down list should be accounted for and if there is no material associated please include a line for that CLIN and indicate </t>
    </r>
    <r>
      <rPr>
        <b/>
        <sz val="9"/>
        <color theme="1"/>
        <rFont val="Calibri"/>
        <family val="2"/>
        <scheme val="minor"/>
      </rPr>
      <t>"No material associated"</t>
    </r>
    <r>
      <rPr>
        <sz val="9"/>
        <color theme="1"/>
        <rFont val="Calibri"/>
        <family val="2"/>
        <scheme val="minor"/>
      </rPr>
      <t xml:space="preserve"> in column C.</t>
    </r>
  </si>
  <si>
    <r>
      <t xml:space="preserve">Each line of the table that contains labour is to be populated with the CLIN from the drop down menu that is associated with the effort. Note that all CLINS in the drop down list should be accounted for and if there is no labour associated please include a line for that CLIN and indicate </t>
    </r>
    <r>
      <rPr>
        <b/>
        <sz val="9"/>
        <color theme="1"/>
        <rFont val="Calibri"/>
        <family val="2"/>
        <scheme val="minor"/>
      </rPr>
      <t>"No labour associated"</t>
    </r>
    <r>
      <rPr>
        <sz val="9"/>
        <color theme="1"/>
        <rFont val="Calibri"/>
        <family val="2"/>
        <scheme val="minor"/>
      </rPr>
      <t xml:space="preserve"> in column C.</t>
    </r>
  </si>
  <si>
    <r>
      <t>Each line of the table that contains travel is to be populated with the CLIN from the drop down menu that is associated with the effort. Note that all CLINS in the drop down list should be accounted for and if there is no travel associated please include a line for that CLIN and indicate</t>
    </r>
    <r>
      <rPr>
        <b/>
        <sz val="9"/>
        <color theme="1"/>
        <rFont val="Calibri"/>
        <family val="2"/>
        <scheme val="minor"/>
      </rPr>
      <t xml:space="preserve"> "No travel associated"</t>
    </r>
    <r>
      <rPr>
        <sz val="9"/>
        <color theme="1"/>
        <rFont val="Calibri"/>
        <family val="2"/>
        <scheme val="minor"/>
      </rPr>
      <t xml:space="preserve"> in column C.</t>
    </r>
  </si>
  <si>
    <r>
      <t xml:space="preserve">Each line of the table that contains ODC is to be populated with the CLIN from the drop down menu that is associated with the effort. Note that all CLINS in the drop down list should be accounted for and if there is no ODC associated please include a line for that CLIN and indicate </t>
    </r>
    <r>
      <rPr>
        <b/>
        <sz val="9"/>
        <color theme="1"/>
        <rFont val="Calibri"/>
        <family val="2"/>
        <scheme val="minor"/>
      </rPr>
      <t>"No ODC associated"</t>
    </r>
    <r>
      <rPr>
        <sz val="9"/>
        <color theme="1"/>
        <rFont val="Calibri"/>
        <family val="2"/>
        <scheme val="minor"/>
      </rPr>
      <t xml:space="preserve"> in column C.</t>
    </r>
  </si>
  <si>
    <t>Exmpl. CLIN 1.1.1</t>
  </si>
  <si>
    <t>D) COMPLETENESS CHECK FOR CLIN DETAILS TAB</t>
  </si>
  <si>
    <t>Man-Days
2020</t>
  </si>
  <si>
    <t>Man-Days
2021</t>
  </si>
  <si>
    <t>Man-Days
2022</t>
  </si>
  <si>
    <t>Man-Days
2023</t>
  </si>
  <si>
    <t>Nr of MD's
Year 2</t>
  </si>
  <si>
    <t>Nr of MD's
Year 3</t>
  </si>
  <si>
    <t>Nr of MD's
Year 4</t>
  </si>
  <si>
    <t>Unit Cost
per MD
Year 1</t>
  </si>
  <si>
    <t>Unit Cost
per MD
Year 2</t>
  </si>
  <si>
    <t>Unit Cost
per MD
Year 3</t>
  </si>
  <si>
    <t>Unit Cost
per MD
Year 4</t>
  </si>
  <si>
    <t>Labour rate
2020</t>
  </si>
  <si>
    <t>Labour rate
2021</t>
  </si>
  <si>
    <t>Labour rate
2022</t>
  </si>
  <si>
    <t>Labour rate
2023</t>
  </si>
  <si>
    <t>960.00</t>
  </si>
  <si>
    <t>Nr of Units to be purchased
Year 1</t>
  </si>
  <si>
    <t>Nr of Units to be purchased
Year 2</t>
  </si>
  <si>
    <t>Nr of Units to be purchased
Year 3</t>
  </si>
  <si>
    <t>Nr of Units to be purchased
Year 4</t>
  </si>
  <si>
    <t>Quantity
2020</t>
  </si>
  <si>
    <t>Quantity
2021</t>
  </si>
  <si>
    <t>Quantity
2022</t>
  </si>
  <si>
    <t>Quantity
2023</t>
  </si>
  <si>
    <t>Unit Cost
Year 1</t>
  </si>
  <si>
    <t>Unit Cost
Year 2</t>
  </si>
  <si>
    <t>Unit Cost
Year 3</t>
  </si>
  <si>
    <t>Unit Cost
Year 4</t>
  </si>
  <si>
    <t>Unit cost
2020</t>
  </si>
  <si>
    <t>Unit cost
2021</t>
  </si>
  <si>
    <t>Unit cost
2022</t>
  </si>
  <si>
    <t>Unit cost
2023</t>
  </si>
  <si>
    <t>155.00</t>
  </si>
  <si>
    <t>160.00</t>
  </si>
  <si>
    <t>165.00</t>
  </si>
  <si>
    <t>170.00</t>
  </si>
  <si>
    <t>2,130.00</t>
  </si>
  <si>
    <t>51.00</t>
  </si>
  <si>
    <t>52.00</t>
  </si>
  <si>
    <t>53.00</t>
  </si>
  <si>
    <t>54.00</t>
  </si>
  <si>
    <t>Nr of Days
per trip</t>
  </si>
  <si>
    <t>Nr of
people</t>
  </si>
  <si>
    <t>Nr of
trips</t>
  </si>
  <si>
    <t>Unit Type
(MD's, lot, etc.)</t>
  </si>
  <si>
    <t>EDC + 40 Weeks</t>
  </si>
  <si>
    <t>EDC + 38 Weeks</t>
  </si>
  <si>
    <t>Contractor Premise</t>
  </si>
  <si>
    <t xml:space="preserve">NCI Agency </t>
  </si>
  <si>
    <t>NCI Agency</t>
  </si>
  <si>
    <t xml:space="preserve"> EDC + 40 Weeks </t>
  </si>
  <si>
    <t>Event</t>
  </si>
  <si>
    <t>CLIN 1 - Project Management</t>
  </si>
  <si>
    <t>Report</t>
  </si>
  <si>
    <t xml:space="preserve">CLIN 3 - Integrated Logistics Support </t>
  </si>
  <si>
    <t>EDC + 44 Weeks</t>
  </si>
  <si>
    <t>CLIN 2  - System Requirements and Integration</t>
  </si>
  <si>
    <t xml:space="preserve"> EDC + 44 Weeks </t>
  </si>
  <si>
    <t xml:space="preserve">EDC + 30 Weeks                                       </t>
  </si>
  <si>
    <t>EDC + 30 Weeks</t>
  </si>
  <si>
    <t>JFC Brunssum, NL</t>
  </si>
  <si>
    <t xml:space="preserve"> EDC + 3 Weeks </t>
  </si>
  <si>
    <t>EDC + 32 Weeks</t>
  </si>
  <si>
    <t>EDC + 39 Weeks</t>
  </si>
  <si>
    <t>EDC + 35 Weeks</t>
  </si>
  <si>
    <t>2 weeks before shipment</t>
  </si>
  <si>
    <t>Electronic and hard copy</t>
  </si>
  <si>
    <t>EDC + 36 Weeks</t>
  </si>
  <si>
    <t>2 weeks before tests</t>
  </si>
  <si>
    <t>Set of documents</t>
  </si>
  <si>
    <t>Document</t>
  </si>
  <si>
    <t>System Inventory</t>
  </si>
  <si>
    <t>As per SoW</t>
  </si>
  <si>
    <t>option, upon request</t>
  </si>
  <si>
    <t>Material, Set of Spares</t>
  </si>
  <si>
    <t>On Site training</t>
  </si>
  <si>
    <t>Warranty Service</t>
  </si>
  <si>
    <t>Electronic and Service</t>
  </si>
  <si>
    <t>Set of spares</t>
  </si>
  <si>
    <t>EDC + 5 Weeks</t>
  </si>
  <si>
    <t xml:space="preserve">EDC + 10 Weeks                                                    </t>
  </si>
  <si>
    <t>EDC + 10 Weeks (CDR)</t>
  </si>
  <si>
    <t>2.5.7.1.3.</t>
  </si>
  <si>
    <t>2.4.</t>
  </si>
  <si>
    <t>1.5.2.</t>
  </si>
  <si>
    <t>3.3.3.</t>
  </si>
  <si>
    <t>1.2.2.2.</t>
  </si>
  <si>
    <t>5.4 - 5.4.10</t>
  </si>
  <si>
    <t>5.6 - 5.6.3</t>
  </si>
  <si>
    <t>5.8 - 5.10.2;
5.12 - 5.13.3</t>
  </si>
  <si>
    <t>5.14 - 5.14.26</t>
  </si>
  <si>
    <t>EDC + 37 Weeks</t>
  </si>
  <si>
    <t>5.7.4</t>
  </si>
  <si>
    <t>5.7.10</t>
  </si>
  <si>
    <t>4.3.</t>
  </si>
  <si>
    <t>4.4.</t>
  </si>
  <si>
    <t>4.8.2.</t>
  </si>
  <si>
    <t>4.9.</t>
  </si>
  <si>
    <t>5.4.1; 5.4.4</t>
  </si>
  <si>
    <t>Electronic/online</t>
  </si>
  <si>
    <t xml:space="preserve">EDC + 1 Weeks                            </t>
  </si>
  <si>
    <t>Total Firm Fixed Price- Evaluated Options</t>
  </si>
  <si>
    <t>TOTAL PRICE CLIN 8</t>
  </si>
  <si>
    <t>Total Firm Fixed Price- Non-Evaluated Options</t>
  </si>
  <si>
    <t>IFB-CO-115182-DAV SYSTEM in JFCB CLIN Summary</t>
  </si>
  <si>
    <t>CLIN 8</t>
  </si>
  <si>
    <t>5.1 - 5.3.12; 
5.5  - 5.5.3;
5.11 -5.11.2;
6.1.1 - 6.2.8.3</t>
  </si>
  <si>
    <t>Nr of MD's
Year 1</t>
  </si>
  <si>
    <t>3560</t>
  </si>
  <si>
    <t>2600.00</t>
  </si>
  <si>
    <t>10,905.00</t>
  </si>
  <si>
    <t>2.5.7.2.</t>
  </si>
  <si>
    <t>One week before each PRM</t>
  </si>
  <si>
    <t>FSA + 12 Months</t>
  </si>
  <si>
    <t>4.2.5</t>
  </si>
  <si>
    <t>Set of Activities</t>
  </si>
  <si>
    <t>Services</t>
  </si>
  <si>
    <t>CLIN 4 DAV Systems</t>
  </si>
  <si>
    <t>JFCB JOC "Floor" Conference Room</t>
  </si>
  <si>
    <t>4.1.1</t>
  </si>
  <si>
    <t>4.1.2</t>
  </si>
  <si>
    <t>4.1.3</t>
  </si>
  <si>
    <t>4.1.4</t>
  </si>
  <si>
    <t>4.1.5</t>
  </si>
  <si>
    <t>4.1.6</t>
  </si>
  <si>
    <t>4.1.7</t>
  </si>
  <si>
    <t>4.1.8</t>
  </si>
  <si>
    <t>JFCB JOC Conference Room</t>
  </si>
  <si>
    <t>4.2.1</t>
  </si>
  <si>
    <t>4.2.2</t>
  </si>
  <si>
    <t>4.2.3</t>
  </si>
  <si>
    <t>4.2.4</t>
  </si>
  <si>
    <t>4.2.6</t>
  </si>
  <si>
    <t>JFCB "Brussels" Discussion Room</t>
  </si>
  <si>
    <t>4.3.1</t>
  </si>
  <si>
    <t>4.3.2</t>
  </si>
  <si>
    <t>4.3.3</t>
  </si>
  <si>
    <t>4.3.4</t>
  </si>
  <si>
    <t>4.3.5</t>
  </si>
  <si>
    <t>4.3.6</t>
  </si>
  <si>
    <t>4.3.7</t>
  </si>
  <si>
    <t>JFCB "London" Discussion Room</t>
  </si>
  <si>
    <t>4.4.1</t>
  </si>
  <si>
    <t>4.4.2</t>
  </si>
  <si>
    <t>4.4.4</t>
  </si>
  <si>
    <t>JFCB "Washington" Discussion Room</t>
  </si>
  <si>
    <t>JFCB "Amsterdam" Discussion Room</t>
  </si>
  <si>
    <t>4.4.3</t>
  </si>
  <si>
    <t>4.5.1</t>
  </si>
  <si>
    <t>4.5.2</t>
  </si>
  <si>
    <t>4.5.3</t>
  </si>
  <si>
    <t>4.5.4</t>
  </si>
  <si>
    <t>4.6.1</t>
  </si>
  <si>
    <t>4.6.2</t>
  </si>
  <si>
    <t>4.6.3</t>
  </si>
  <si>
    <t>4.6.4</t>
  </si>
  <si>
    <t>4.6.5</t>
  </si>
  <si>
    <t>JFCB "Berlin" Discussion Room</t>
  </si>
  <si>
    <t>4.7.1</t>
  </si>
  <si>
    <t>4.7.2</t>
  </si>
  <si>
    <t>4.7.3</t>
  </si>
  <si>
    <t>4.7.4</t>
  </si>
  <si>
    <t>hardware</t>
  </si>
  <si>
    <t>Set</t>
  </si>
  <si>
    <t>EDC+32</t>
  </si>
  <si>
    <t>Project Review Meeting 4 (PRM), Preliminary System Acceptance Meeting</t>
  </si>
  <si>
    <t>2.5.7.1.5;
4.9</t>
  </si>
  <si>
    <t>2.5.7.1.4;
4.8.2.</t>
  </si>
  <si>
    <t>2.5.7.1.2;
3.3.3.</t>
  </si>
  <si>
    <t>2.5.7.1.1;
3.3.1.</t>
  </si>
  <si>
    <t>Project Review Meeting 3 (PRM),  First Article Accceptance Tests Meeting.</t>
  </si>
  <si>
    <t>Project Review Meeting 2 (PRM), Critical Design Review Meeting.</t>
  </si>
  <si>
    <t>Project Review Meeting 5 (PRM), Final System Acceptance Meeting.</t>
  </si>
  <si>
    <t>Project Review Meeting 1 (PRM), System Requirements Review Meeting.</t>
  </si>
  <si>
    <t>Project Implementation Plan (PIP).</t>
  </si>
  <si>
    <t>Project Status Report (PSR).</t>
  </si>
  <si>
    <t>Site Survey.</t>
  </si>
  <si>
    <t>Preliminary Design Review Meeting.</t>
  </si>
  <si>
    <t>Installation, integration an configuration of DAV systems.</t>
  </si>
  <si>
    <t>ILS, Support&amp;Maintenance concept, LSA&amp;RMA data, Logistics data, SWDL, CM data.</t>
  </si>
  <si>
    <t>Supply Support, RSPL, RCIL, Consumables.</t>
  </si>
  <si>
    <t>Packing Handling Storage and Transportation (PHS&amp;T) including delivery of DAV systems elements.</t>
  </si>
  <si>
    <t>Warranty (PSA until FSA + 12 month).</t>
  </si>
  <si>
    <t>Core equipment.</t>
  </si>
  <si>
    <t>Video Wall equipment.</t>
  </si>
  <si>
    <t>Operator desk equipment.</t>
  </si>
  <si>
    <t>User desk equipment.</t>
  </si>
  <si>
    <t>Lectern equipment.</t>
  </si>
  <si>
    <t>Videoconference equipment.</t>
  </si>
  <si>
    <t>Listening room equipment.</t>
  </si>
  <si>
    <t>Miscellaneous equipment.</t>
  </si>
  <si>
    <t>Conference table equipment.</t>
  </si>
  <si>
    <t>Wall display equipment.</t>
  </si>
  <si>
    <t>Translator Booth equipment.</t>
  </si>
  <si>
    <t>Back Seater Equipment.</t>
  </si>
  <si>
    <t>Training Material.</t>
  </si>
  <si>
    <t>Training Conduction.</t>
  </si>
  <si>
    <t>First Article Acceptance Test.</t>
  </si>
  <si>
    <t>System Acceptance Test.</t>
  </si>
  <si>
    <t>Test Plans and Reports.</t>
  </si>
  <si>
    <t>Provisional System Acceptance (PSA).</t>
  </si>
  <si>
    <t>Final System Acceptance (FSA).</t>
  </si>
  <si>
    <t>Delivery of System spares as calculated per RSPL.</t>
  </si>
  <si>
    <t>7.3.1;
7.3.3</t>
  </si>
  <si>
    <t>The DAV systems documentation.</t>
  </si>
  <si>
    <t>Ops Room</t>
  </si>
  <si>
    <t>Core – AV Control</t>
  </si>
  <si>
    <t>Core – AV Network</t>
  </si>
  <si>
    <t>Core - Discussion System</t>
  </si>
  <si>
    <t>Core – Audio</t>
  </si>
  <si>
    <t>Core – Misc</t>
  </si>
  <si>
    <t>Video Wall – AVoIP</t>
  </si>
  <si>
    <t>Video Wall – Misc</t>
  </si>
  <si>
    <t>Operator Desk – Management Interface</t>
  </si>
  <si>
    <t>Operator Desk – KVM</t>
  </si>
  <si>
    <t>Operator Desk – AVoIP</t>
  </si>
  <si>
    <t>Operator Desk – Discussion Unit</t>
  </si>
  <si>
    <t>User Desk – KVM</t>
  </si>
  <si>
    <t>User Desk – AVoIP</t>
  </si>
  <si>
    <t>Room - Audio</t>
  </si>
  <si>
    <t>Videoconference – Full HD PTZ Cameras</t>
  </si>
  <si>
    <t>Videoconference – Camera Routing</t>
  </si>
  <si>
    <t>Videoconference – AVoIP</t>
  </si>
  <si>
    <t>Misc – IPTV Integration</t>
  </si>
  <si>
    <t>SRS Annex B 1.1.2.</t>
  </si>
  <si>
    <t>SRS Annex B 1.1.2.2</t>
  </si>
  <si>
    <t>SRS Annex B 1.1.2.3</t>
  </si>
  <si>
    <t>SRS Annex B 1.1.2.4</t>
  </si>
  <si>
    <t>SRS Annex B 1.1.2.5</t>
  </si>
  <si>
    <t>SRS Annex B 1.1.2.6</t>
  </si>
  <si>
    <t>SRS Annex B 1.1.2.7</t>
  </si>
  <si>
    <t>SRS Annex B 1.1.2.8</t>
  </si>
  <si>
    <t>SRS Annex B 1.1.2.9</t>
  </si>
  <si>
    <t>SRS Annex B 1.1.2.10</t>
  </si>
  <si>
    <t>SRS Annex B 1.1.2.12</t>
  </si>
  <si>
    <t>SRS Annex B 1.1.2.13</t>
  </si>
  <si>
    <t>SRS Annex B 1.1.2.14</t>
  </si>
  <si>
    <t>SRS Annex B 1.1.2.15</t>
  </si>
  <si>
    <t>SRS Annex B 1.1.2.16</t>
  </si>
  <si>
    <t>SRS Annex B 1.2.1.2</t>
  </si>
  <si>
    <t>SRS Annex B 1.2.1.3</t>
  </si>
  <si>
    <t>SRS Annex B 1.2.1.4</t>
  </si>
  <si>
    <t>SRS Annex B 1.2.1.5</t>
  </si>
  <si>
    <t>SRS Annex B 1.1.2.17</t>
  </si>
  <si>
    <t>SRS Annex B 1.2</t>
  </si>
  <si>
    <t>SRS Annex A 1.2.2</t>
  </si>
  <si>
    <t>SRS Annex A 1.2.2.2;
1.2.2.3;
1.2.2.4;
1.2.2.5</t>
  </si>
  <si>
    <t>SRS Annex A 1.2.2.6;
1.2.2.7;
1.2.2.8;</t>
  </si>
  <si>
    <t>SRS Annex A 1.2.2.9;
1.2.2.10;
1.2.2.11;
1.2.2.12;
1.2.2.13</t>
  </si>
  <si>
    <t>SRS Annex A 1.2.2.14;
1.2.2.15</t>
  </si>
  <si>
    <t>SRS Annex A 1.2.2.16;
1.2.2.17;
1.2.2.18;</t>
  </si>
  <si>
    <t>SRS Annex A 1.2.2.20;
1.2.2.21;
1.2.2.22</t>
  </si>
  <si>
    <t>SRS Annex A 1.2.2.23;
1.2.2.24</t>
  </si>
  <si>
    <t>SRS Annex A 1.2.2.19;
1.2.2.25</t>
  </si>
  <si>
    <t>SRS Annex A 1.2.3</t>
  </si>
  <si>
    <t>SRS Annex A  1.2.3.2;
1.2.3.3;
1.2.3.4;
1.2.3.5;
1.2.3.6</t>
  </si>
  <si>
    <t>SRS Annex A 1.2.3.7;
1.2.3.8;
1.2.3.9;
1.2.3.10</t>
  </si>
  <si>
    <t>SRS Annex A 1.2.3.11</t>
  </si>
  <si>
    <t>SRS Annex A 1.2.3.12;
1.2.3.13</t>
  </si>
  <si>
    <t>SRS Annex A 1.2.3.14;
1.2.3.15</t>
  </si>
  <si>
    <t>SRS Annex A 1.2.3.16;
123.17;
1.2.3.18;
1.2.3.19</t>
  </si>
  <si>
    <t>SRS Annex A 1.3.2</t>
  </si>
  <si>
    <t>SRS Annex A 1.3.2.2;
1.3.2.3</t>
  </si>
  <si>
    <t>SRS Annex A 1.3.2.4</t>
  </si>
  <si>
    <t>SRS Annex A 1.3.2.5</t>
  </si>
  <si>
    <t>SRS Annex A 1.3.2.6</t>
  </si>
  <si>
    <t>SRS Annex A 1.3.2.7</t>
  </si>
  <si>
    <t>SRS Annex A 1.3.2.8</t>
  </si>
  <si>
    <t>SRS Annex A  1.3.2.8.2</t>
  </si>
  <si>
    <t>SRS Annex A  1.3.3</t>
  </si>
  <si>
    <t>SRS Annex A 1.3.3.2</t>
  </si>
  <si>
    <t>SRS Annex A 1.3.3.3</t>
  </si>
  <si>
    <t>SRS Annex A 1.3.3.4</t>
  </si>
  <si>
    <t>SRS Annex A 1.3.3.5</t>
  </si>
  <si>
    <t>SRS Annex A  1.3.4</t>
  </si>
  <si>
    <t>SRS Annex A 1.3.4.2</t>
  </si>
  <si>
    <t>SRS Annex A 1.3.4.3</t>
  </si>
  <si>
    <t>SRS Annex A  1.3.4.4</t>
  </si>
  <si>
    <t>SRS Annex A  1.3.4.5</t>
  </si>
  <si>
    <t>SRS Annex A  1.3.5</t>
  </si>
  <si>
    <t>SRS Annex A  1.3.5.2</t>
  </si>
  <si>
    <t>SRS Annex A 1.3.5.3</t>
  </si>
  <si>
    <t>SRS Annex A 1.3.5.4</t>
  </si>
  <si>
    <t>SRS Annex A 1.3.5.5</t>
  </si>
  <si>
    <t>SRS Annex A 1.3.5.6</t>
  </si>
  <si>
    <t>SRS Annex A 1.3.6</t>
  </si>
  <si>
    <t>SRS Annex A 1.3.6.2</t>
  </si>
  <si>
    <t>SRS Annex A 1.3.6.3</t>
  </si>
  <si>
    <t>SRS Annex A 1.3.6.4</t>
  </si>
  <si>
    <t>SRS Annex A  1.3.6.5</t>
  </si>
  <si>
    <t>EDC + 3 Weeks</t>
  </si>
  <si>
    <t>System Design Specification</t>
  </si>
  <si>
    <t xml:space="preserve">CLIN 5 - Training </t>
  </si>
  <si>
    <t>CLIN 6 - Testing and Acceptance</t>
  </si>
  <si>
    <t>CLIN 7 - Optional Provision of System Spares</t>
  </si>
  <si>
    <t>CLIN 8 - Optional Provision of discussion and audio video systems (DAVS)</t>
  </si>
  <si>
    <t>8.1.1</t>
  </si>
  <si>
    <t>8.1.2</t>
  </si>
  <si>
    <t>8.1.3</t>
  </si>
  <si>
    <t>8.1.4</t>
  </si>
  <si>
    <t>8.1.5</t>
  </si>
  <si>
    <t>8.1.6</t>
  </si>
  <si>
    <t>8.1.7</t>
  </si>
  <si>
    <t>8.1.8</t>
  </si>
  <si>
    <t>8.1.9</t>
  </si>
  <si>
    <t>8.1.10</t>
  </si>
  <si>
    <t>8.1.11</t>
  </si>
  <si>
    <t>8.1.12</t>
  </si>
  <si>
    <t>8.1.13</t>
  </si>
  <si>
    <t>8.1.14</t>
  </si>
  <si>
    <t>8.1.15</t>
  </si>
  <si>
    <t>8.1.16</t>
  </si>
  <si>
    <t>8.1.17</t>
  </si>
  <si>
    <t>8.1.18</t>
  </si>
  <si>
    <t>8.1.19</t>
  </si>
  <si>
    <t>3.2.
3.2.4.</t>
  </si>
  <si>
    <t>TOTAL PRICE CLIN 7</t>
  </si>
  <si>
    <t>3</t>
  </si>
  <si>
    <t>OPTIONAL CLINS - Evaluated</t>
  </si>
  <si>
    <t>OPTIONAL CLINS - Non Evaluated</t>
  </si>
  <si>
    <t>Tabletop Discussion Units – Delegate</t>
  </si>
  <si>
    <t>Video Wall equipment</t>
  </si>
  <si>
    <t>option, Ulm, Germany</t>
  </si>
  <si>
    <t>Ulm, Germany</t>
  </si>
  <si>
    <t>Electronic and physical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</si>
</sst>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00_-;\-* #,##0.00_-;_-* &quot;-&quot;??_-;_-@_-"/>
    <numFmt numFmtId="165" formatCode="_(* #,##0_);_(* \(#,##0\);_(* &quot;-&quot;??_);_(@_)"/>
    <numFmt numFmtId="166" formatCode="_(* #,##0.0_);_(* \(#,##0.0\);_(* &quot;-&quot;??_);_(@_)"/>
    <numFmt numFmtId="167" formatCode="#,##0.0000000"/>
    <numFmt numFmtId="168" formatCode="_-* #,##0_-;\-* #,##0_-;_-* &quot;-&quot;??_-;_-@_-"/>
  </numFmts>
  <fonts count="32"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b/>
      <sz val="9"/>
      <color theme="1"/>
      <name val="Calibri"/>
      <family val="2"/>
      <scheme val="minor"/>
    </font>
    <font>
      <b/>
      <sz val="10"/>
      <name val="Arial"/>
      <family val="2"/>
    </font>
    <font>
      <i/>
      <sz val="11"/>
      <color rgb="FFFF0000"/>
      <name val="Calibri"/>
      <family val="2"/>
      <scheme val="minor"/>
    </font>
    <font>
      <sz val="11"/>
      <color rgb="FFFF0000"/>
      <name val="Calibri"/>
      <family val="2"/>
      <scheme val="minor"/>
    </font>
    <font>
      <b/>
      <sz val="11"/>
      <name val="Calibri"/>
      <family val="2"/>
      <scheme val="minor"/>
    </font>
    <font>
      <i/>
      <sz val="11"/>
      <name val="Calibri"/>
      <family val="2"/>
    </font>
    <font>
      <i/>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b/>
      <sz val="14"/>
      <color theme="1"/>
      <name val="Calibri"/>
      <family val="2"/>
      <scheme val="minor"/>
    </font>
    <font>
      <sz val="11"/>
      <color theme="1"/>
      <name val="Calibri"/>
      <scheme val="minor"/>
    </font>
    <font>
      <b/>
      <sz val="10"/>
      <color indexed="8"/>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8"/>
      </top>
      <bottom style="double">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24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43" fontId="0" fillId="0" borderId="0" xfId="1" applyFont="1"/>
    <xf numFmtId="165" fontId="1" fillId="0" borderId="0" xfId="1" applyNumberFormat="1" applyFont="1"/>
    <xf numFmtId="165" fontId="0" fillId="0" borderId="0" xfId="1" applyNumberFormat="1" applyFont="1"/>
    <xf numFmtId="0" fontId="0" fillId="0" borderId="0" xfId="0" applyAlignment="1">
      <alignment horizontal="center"/>
    </xf>
    <xf numFmtId="166" fontId="0" fillId="0" borderId="0" xfId="0" applyNumberFormat="1"/>
    <xf numFmtId="0" fontId="8" fillId="0" borderId="0" xfId="0" applyFont="1"/>
    <xf numFmtId="0" fontId="1" fillId="0" borderId="0" xfId="0" applyFont="1" applyAlignment="1">
      <alignment horizontal="center"/>
    </xf>
    <xf numFmtId="165"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1" xfId="0" applyBorder="1"/>
    <xf numFmtId="9" fontId="0" fillId="0" borderId="1" xfId="0" applyNumberFormat="1" applyBorder="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0" fontId="14" fillId="0" borderId="0" xfId="0" applyFont="1"/>
    <xf numFmtId="165" fontId="1" fillId="0" borderId="0" xfId="1" applyNumberFormat="1" applyFont="1" applyAlignment="1">
      <alignment wrapText="1"/>
    </xf>
    <xf numFmtId="9" fontId="0" fillId="0" borderId="1" xfId="5" applyFont="1" applyBorder="1"/>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5"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43" fontId="0" fillId="0" borderId="0" xfId="1" applyFont="1" applyAlignment="1">
      <alignment horizontal="center"/>
    </xf>
    <xf numFmtId="0" fontId="1" fillId="0" borderId="0" xfId="0" applyFont="1" applyAlignment="1">
      <alignment horizontal="left"/>
    </xf>
    <xf numFmtId="43" fontId="19" fillId="0" borderId="0" xfId="1" applyFont="1"/>
    <xf numFmtId="0" fontId="0" fillId="0" borderId="1" xfId="0" applyFill="1" applyBorder="1"/>
    <xf numFmtId="0" fontId="16" fillId="10" borderId="1" xfId="3" applyFont="1" applyFill="1" applyBorder="1" applyAlignment="1" applyProtection="1">
      <alignment vertical="center"/>
    </xf>
    <xf numFmtId="0" fontId="16" fillId="13" borderId="1" xfId="3" applyFont="1" applyFill="1" applyBorder="1" applyAlignment="1" applyProtection="1">
      <alignment horizontal="left" vertical="center" wrapText="1" indent="1"/>
    </xf>
    <xf numFmtId="0" fontId="17" fillId="13" borderId="1" xfId="3" applyFont="1" applyFill="1" applyBorder="1" applyAlignment="1" applyProtection="1">
      <alignment vertical="center" wrapText="1"/>
    </xf>
    <xf numFmtId="0" fontId="16" fillId="13" borderId="1" xfId="3" applyFont="1" applyFill="1" applyBorder="1" applyAlignment="1" applyProtection="1">
      <alignment horizontal="left" vertical="center" indent="1"/>
    </xf>
    <xf numFmtId="0" fontId="18" fillId="13" borderId="1" xfId="3" applyFont="1" applyFill="1" applyBorder="1" applyAlignment="1" applyProtection="1">
      <alignment vertical="center" wrapText="1"/>
    </xf>
    <xf numFmtId="0" fontId="20" fillId="0" borderId="0" xfId="0" applyFont="1"/>
    <xf numFmtId="0" fontId="0" fillId="12" borderId="0" xfId="0" applyFill="1"/>
    <xf numFmtId="43" fontId="0" fillId="12" borderId="0" xfId="1" applyFont="1" applyFill="1"/>
    <xf numFmtId="43"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21" fillId="0" borderId="1" xfId="0" applyFont="1" applyFill="1" applyBorder="1"/>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0" fillId="8" borderId="1" xfId="0" applyFill="1" applyBorder="1" applyAlignment="1">
      <alignment wrapText="1"/>
    </xf>
    <xf numFmtId="0" fontId="1" fillId="0" borderId="0" xfId="0" applyFont="1" applyAlignment="1"/>
    <xf numFmtId="0" fontId="0" fillId="0" borderId="0" xfId="0" applyBorder="1"/>
    <xf numFmtId="0" fontId="1" fillId="11" borderId="1" xfId="0" applyFont="1" applyFill="1" applyBorder="1"/>
    <xf numFmtId="0" fontId="6" fillId="13" borderId="0" xfId="0" applyFont="1" applyFill="1" applyAlignment="1">
      <alignment wrapText="1"/>
    </xf>
    <xf numFmtId="165" fontId="6" fillId="13" borderId="0" xfId="1" applyNumberFormat="1" applyFont="1" applyFill="1" applyAlignment="1">
      <alignment wrapText="1"/>
    </xf>
    <xf numFmtId="0" fontId="1" fillId="10" borderId="22" xfId="3" applyFont="1" applyFill="1" applyBorder="1" applyAlignment="1" applyProtection="1">
      <alignment horizontal="left" vertical="center"/>
    </xf>
    <xf numFmtId="0" fontId="1" fillId="10" borderId="23" xfId="3" applyFont="1" applyFill="1" applyBorder="1" applyAlignment="1" applyProtection="1">
      <alignment horizontal="left" vertical="center"/>
    </xf>
    <xf numFmtId="0" fontId="7" fillId="13" borderId="24" xfId="3" applyFill="1" applyBorder="1" applyAlignment="1" applyProtection="1">
      <alignment horizontal="left" vertical="center" wrapText="1" indent="1"/>
    </xf>
    <xf numFmtId="0" fontId="7" fillId="13" borderId="25" xfId="3" applyFill="1" applyBorder="1" applyAlignment="1" applyProtection="1">
      <alignment horizontal="left" vertical="center" wrapText="1" indent="1"/>
    </xf>
    <xf numFmtId="0" fontId="7" fillId="0" borderId="0" xfId="2" applyFont="1" applyAlignment="1">
      <alignment horizontal="center"/>
    </xf>
    <xf numFmtId="165" fontId="6" fillId="13" borderId="0" xfId="1" applyNumberFormat="1" applyFont="1" applyFill="1" applyAlignment="1">
      <alignment wrapText="1"/>
    </xf>
    <xf numFmtId="49" fontId="0" fillId="12" borderId="0" xfId="0" applyNumberFormat="1" applyFill="1" applyAlignment="1">
      <alignment horizontal="right"/>
    </xf>
    <xf numFmtId="49" fontId="0" fillId="12" borderId="0" xfId="1" applyNumberFormat="1" applyFont="1" applyFill="1" applyAlignment="1">
      <alignment horizontal="right"/>
    </xf>
    <xf numFmtId="165" fontId="0" fillId="12" borderId="0" xfId="1" applyNumberFormat="1" applyFont="1" applyFill="1" applyAlignment="1">
      <alignment horizontal="right"/>
    </xf>
    <xf numFmtId="0" fontId="0" fillId="13" borderId="0" xfId="0" applyFill="1"/>
    <xf numFmtId="9" fontId="0" fillId="5" borderId="0" xfId="5" applyFont="1" applyFill="1"/>
    <xf numFmtId="43" fontId="0" fillId="0" borderId="0" xfId="1" applyFont="1" applyAlignment="1">
      <alignment horizontal="right"/>
    </xf>
    <xf numFmtId="0" fontId="0" fillId="0" borderId="0" xfId="0" applyAlignment="1">
      <alignment horizontal="centerContinuous"/>
    </xf>
    <xf numFmtId="0" fontId="0" fillId="0" borderId="28" xfId="0" applyFill="1" applyBorder="1" applyAlignment="1">
      <alignment horizontal="centerContinuous"/>
    </xf>
    <xf numFmtId="0" fontId="0" fillId="0" borderId="5" xfId="0" applyFill="1" applyBorder="1" applyAlignment="1">
      <alignment horizontal="centerContinuous"/>
    </xf>
    <xf numFmtId="43"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43" fontId="19" fillId="0" borderId="0" xfId="1" applyFont="1" applyAlignment="1">
      <alignment horizontal="center"/>
    </xf>
    <xf numFmtId="0" fontId="24" fillId="0" borderId="0" xfId="0" applyFont="1" applyFill="1" applyAlignment="1">
      <alignment vertical="center"/>
    </xf>
    <xf numFmtId="0" fontId="24" fillId="0" borderId="0" xfId="0" applyFont="1" applyAlignment="1">
      <alignment vertical="center"/>
    </xf>
    <xf numFmtId="0" fontId="24" fillId="0" borderId="0" xfId="0" applyFont="1" applyFill="1" applyAlignment="1">
      <alignment vertical="center" wrapText="1"/>
    </xf>
    <xf numFmtId="0" fontId="25" fillId="4" borderId="20" xfId="0" applyFont="1" applyFill="1" applyBorder="1" applyAlignment="1">
      <alignment horizontal="center" vertical="center" wrapText="1"/>
    </xf>
    <xf numFmtId="0" fontId="24" fillId="0" borderId="0" xfId="0" applyFont="1" applyAlignment="1">
      <alignment vertical="center" wrapText="1"/>
    </xf>
    <xf numFmtId="0" fontId="25" fillId="14" borderId="27" xfId="0"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25" fillId="14" borderId="19" xfId="0" applyFont="1" applyFill="1" applyBorder="1" applyAlignment="1">
      <alignment horizontal="right" vertical="center"/>
    </xf>
    <xf numFmtId="0" fontId="24" fillId="0" borderId="16" xfId="0" applyFont="1" applyFill="1" applyBorder="1" applyAlignment="1">
      <alignment vertical="center"/>
    </xf>
    <xf numFmtId="0" fontId="25" fillId="0" borderId="16" xfId="0" applyFont="1" applyFill="1" applyBorder="1" applyAlignment="1">
      <alignment horizontal="center" vertical="center"/>
    </xf>
    <xf numFmtId="0" fontId="25" fillId="0" borderId="16" xfId="0" applyFont="1" applyFill="1" applyBorder="1" applyAlignment="1">
      <alignment horizontal="center" vertical="center" wrapText="1"/>
    </xf>
    <xf numFmtId="165" fontId="25" fillId="0" borderId="16" xfId="1" applyNumberFormat="1" applyFont="1" applyFill="1" applyBorder="1" applyAlignment="1">
      <alignment horizontal="center" vertical="center"/>
    </xf>
    <xf numFmtId="165" fontId="24" fillId="0" borderId="16" xfId="1" applyNumberFormat="1" applyFont="1" applyFill="1" applyBorder="1" applyAlignment="1">
      <alignment vertical="center"/>
    </xf>
    <xf numFmtId="0" fontId="24" fillId="0" borderId="1" xfId="0" applyFont="1" applyFill="1" applyBorder="1" applyAlignment="1">
      <alignment vertical="center"/>
    </xf>
    <xf numFmtId="0" fontId="24" fillId="0" borderId="21" xfId="0" applyFont="1" applyFill="1" applyBorder="1" applyAlignment="1">
      <alignmen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5" fillId="0" borderId="16"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4" fillId="16" borderId="10" xfId="0" applyFont="1" applyFill="1" applyBorder="1" applyAlignment="1">
      <alignment horizontal="center" vertical="center"/>
    </xf>
    <xf numFmtId="0" fontId="24" fillId="0" borderId="19" xfId="0" applyFont="1" applyFill="1" applyBorder="1" applyAlignment="1">
      <alignment vertical="center"/>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6"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6" fillId="2" borderId="4" xfId="0" applyFont="1" applyFill="1" applyBorder="1" applyAlignment="1" applyProtection="1">
      <alignment horizontal="centerContinuous" vertical="center"/>
    </xf>
    <xf numFmtId="0" fontId="16" fillId="2" borderId="5" xfId="0" applyFont="1" applyFill="1" applyBorder="1" applyAlignment="1" applyProtection="1">
      <alignment horizontal="centerContinuous" vertical="center"/>
    </xf>
    <xf numFmtId="0" fontId="26" fillId="2" borderId="0" xfId="0" applyFont="1" applyFill="1" applyBorder="1" applyAlignment="1" applyProtection="1">
      <alignment horizontal="centerContinuous" vertical="center"/>
    </xf>
    <xf numFmtId="0" fontId="16" fillId="2" borderId="0" xfId="0" applyFont="1" applyFill="1" applyBorder="1" applyAlignment="1" applyProtection="1">
      <alignment horizontal="centerContinuous" vertical="center"/>
    </xf>
    <xf numFmtId="0" fontId="26" fillId="2" borderId="6" xfId="0" applyFont="1" applyFill="1" applyBorder="1" applyAlignment="1" applyProtection="1">
      <alignment horizontal="centerContinuous" vertical="center"/>
    </xf>
    <xf numFmtId="0" fontId="25" fillId="2" borderId="7" xfId="0" applyFont="1" applyFill="1" applyBorder="1" applyAlignment="1">
      <alignment vertical="center"/>
    </xf>
    <xf numFmtId="0" fontId="24" fillId="2" borderId="8" xfId="0" applyFont="1" applyFill="1" applyBorder="1" applyAlignment="1">
      <alignment vertical="center"/>
    </xf>
    <xf numFmtId="0" fontId="24" fillId="2" borderId="8" xfId="0" applyFont="1" applyFill="1" applyBorder="1" applyAlignment="1">
      <alignment vertical="center" wrapText="1"/>
    </xf>
    <xf numFmtId="165" fontId="24" fillId="2" borderId="8" xfId="1" applyNumberFormat="1" applyFont="1" applyFill="1" applyBorder="1" applyAlignment="1">
      <alignment vertical="center"/>
    </xf>
    <xf numFmtId="165" fontId="24" fillId="2" borderId="31" xfId="1" applyNumberFormat="1" applyFont="1" applyFill="1" applyBorder="1" applyAlignment="1">
      <alignment vertical="center"/>
    </xf>
    <xf numFmtId="0" fontId="24" fillId="2" borderId="33" xfId="0" applyFont="1" applyFill="1" applyBorder="1" applyAlignment="1">
      <alignment vertical="center"/>
    </xf>
    <xf numFmtId="0" fontId="24" fillId="2" borderId="9" xfId="0" applyFont="1" applyFill="1" applyBorder="1" applyAlignment="1">
      <alignment vertical="center" wrapText="1"/>
    </xf>
    <xf numFmtId="0" fontId="25" fillId="0" borderId="34" xfId="0" applyFont="1" applyFill="1" applyBorder="1" applyAlignment="1">
      <alignment vertical="center"/>
    </xf>
    <xf numFmtId="0" fontId="24" fillId="0" borderId="35" xfId="0" applyFont="1" applyFill="1" applyBorder="1" applyAlignment="1">
      <alignment vertical="center"/>
    </xf>
    <xf numFmtId="0" fontId="24" fillId="0" borderId="35" xfId="0" applyFont="1" applyFill="1" applyBorder="1" applyAlignment="1">
      <alignment vertical="center" wrapText="1"/>
    </xf>
    <xf numFmtId="165" fontId="24" fillId="0" borderId="35" xfId="1" applyNumberFormat="1" applyFont="1" applyFill="1" applyBorder="1" applyAlignment="1">
      <alignment vertical="center"/>
    </xf>
    <xf numFmtId="0" fontId="24" fillId="0" borderId="36" xfId="0" applyFont="1" applyFill="1" applyBorder="1" applyAlignment="1">
      <alignment vertical="center" wrapText="1"/>
    </xf>
    <xf numFmtId="164" fontId="26" fillId="15" borderId="30" xfId="6" applyNumberFormat="1" applyFont="1" applyFill="1" applyBorder="1" applyAlignment="1" applyProtection="1">
      <alignment horizontal="right" vertical="center"/>
    </xf>
    <xf numFmtId="164" fontId="24" fillId="0" borderId="1" xfId="1" applyNumberFormat="1" applyFont="1" applyFill="1" applyBorder="1" applyAlignment="1">
      <alignment horizontal="center" vertical="center"/>
    </xf>
    <xf numFmtId="164" fontId="25" fillId="15" borderId="32" xfId="4" applyNumberFormat="1" applyFont="1" applyFill="1" applyBorder="1" applyAlignment="1">
      <alignment horizontal="right" vertical="center"/>
    </xf>
    <xf numFmtId="164" fontId="24" fillId="0" borderId="1" xfId="4" applyNumberFormat="1" applyFont="1" applyFill="1" applyBorder="1" applyAlignment="1">
      <alignment horizontal="right" vertical="center"/>
    </xf>
    <xf numFmtId="164" fontId="27" fillId="15" borderId="29" xfId="6" applyNumberFormat="1" applyFont="1" applyFill="1" applyBorder="1" applyAlignment="1" applyProtection="1">
      <alignment horizontal="right" vertical="center"/>
    </xf>
    <xf numFmtId="0" fontId="0" fillId="15" borderId="19" xfId="0" applyFill="1" applyBorder="1" applyAlignment="1">
      <alignment horizontal="center" vertical="center" wrapText="1"/>
    </xf>
    <xf numFmtId="0" fontId="11" fillId="9" borderId="1" xfId="0" applyFont="1" applyFill="1" applyBorder="1" applyAlignment="1">
      <alignment horizontal="center" vertical="center" wrapText="1"/>
    </xf>
    <xf numFmtId="0" fontId="1" fillId="14" borderId="17" xfId="0" applyFont="1" applyFill="1" applyBorder="1" applyAlignment="1">
      <alignment vertical="center"/>
    </xf>
    <xf numFmtId="0" fontId="1" fillId="14" borderId="19" xfId="0" applyFont="1" applyFill="1" applyBorder="1" applyAlignment="1">
      <alignment horizontal="right" vertical="center"/>
    </xf>
    <xf numFmtId="0" fontId="1" fillId="7" borderId="1" xfId="0" applyFont="1" applyFill="1" applyBorder="1" applyAlignment="1">
      <alignment vertical="center"/>
    </xf>
    <xf numFmtId="0" fontId="0" fillId="7" borderId="1" xfId="0" applyFont="1" applyFill="1" applyBorder="1" applyAlignment="1">
      <alignment vertical="center"/>
    </xf>
    <xf numFmtId="0" fontId="0" fillId="3" borderId="16"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0" fontId="25" fillId="0" borderId="26" xfId="0" applyFont="1" applyFill="1" applyBorder="1" applyAlignment="1">
      <alignment horizontal="center" vertical="center" wrapText="1"/>
    </xf>
    <xf numFmtId="164" fontId="1" fillId="2" borderId="1" xfId="1" applyNumberFormat="1" applyFont="1" applyFill="1" applyBorder="1" applyAlignment="1">
      <alignment vertical="center"/>
    </xf>
    <xf numFmtId="0" fontId="24" fillId="3" borderId="38" xfId="0" applyFont="1" applyFill="1" applyBorder="1" applyAlignment="1">
      <alignment horizontal="left" vertical="center"/>
    </xf>
    <xf numFmtId="0" fontId="24" fillId="3" borderId="39" xfId="0" applyFont="1" applyFill="1" applyBorder="1" applyAlignment="1">
      <alignment horizontal="left" vertical="center" wrapText="1"/>
    </xf>
    <xf numFmtId="0" fontId="24" fillId="3" borderId="39" xfId="0" applyFont="1" applyFill="1" applyBorder="1" applyAlignment="1">
      <alignment horizontal="center" vertical="center"/>
    </xf>
    <xf numFmtId="0" fontId="24" fillId="3" borderId="39" xfId="0" applyFont="1" applyFill="1" applyBorder="1" applyAlignment="1">
      <alignment horizontal="center" vertical="center" wrapText="1"/>
    </xf>
    <xf numFmtId="0" fontId="24" fillId="0" borderId="39" xfId="0" applyFont="1" applyFill="1" applyBorder="1" applyAlignment="1">
      <alignment horizontal="center" vertical="center"/>
    </xf>
    <xf numFmtId="164" fontId="24" fillId="15" borderId="39" xfId="0" applyNumberFormat="1" applyFont="1" applyFill="1" applyBorder="1" applyAlignment="1">
      <alignment vertical="center"/>
    </xf>
    <xf numFmtId="164" fontId="26" fillId="15" borderId="37" xfId="6" applyNumberFormat="1" applyFont="1" applyFill="1" applyBorder="1" applyAlignment="1" applyProtection="1">
      <alignment horizontal="right" vertical="center"/>
    </xf>
    <xf numFmtId="0" fontId="24" fillId="0" borderId="39" xfId="0" applyFont="1" applyFill="1" applyBorder="1" applyAlignment="1">
      <alignment vertical="center"/>
    </xf>
    <xf numFmtId="0" fontId="24" fillId="3" borderId="38" xfId="0" applyFont="1" applyFill="1" applyBorder="1" applyAlignment="1">
      <alignment horizontal="left" vertical="center" indent="2"/>
    </xf>
    <xf numFmtId="0" fontId="24" fillId="3" borderId="39" xfId="0" applyFont="1" applyFill="1" applyBorder="1" applyAlignment="1">
      <alignment horizontal="left" vertical="center" wrapText="1" indent="2"/>
    </xf>
    <xf numFmtId="2" fontId="0" fillId="0" borderId="0" xfId="1" applyNumberFormat="1" applyFont="1" applyAlignment="1">
      <alignment horizontal="right"/>
    </xf>
    <xf numFmtId="1" fontId="0" fillId="0" borderId="0" xfId="0" applyNumberFormat="1" applyAlignment="1">
      <alignment horizontal="right"/>
    </xf>
    <xf numFmtId="0" fontId="24" fillId="0" borderId="1" xfId="0" applyFont="1" applyFill="1" applyBorder="1" applyAlignment="1">
      <alignment vertical="center" wrapText="1"/>
    </xf>
    <xf numFmtId="0" fontId="24" fillId="0" borderId="14" xfId="0" applyFont="1" applyFill="1" applyBorder="1" applyAlignment="1">
      <alignment horizontal="left" vertical="center" wrapText="1"/>
    </xf>
    <xf numFmtId="0" fontId="24" fillId="0" borderId="14" xfId="0" applyFont="1" applyFill="1" applyBorder="1" applyAlignment="1">
      <alignment horizontal="center" vertical="center" wrapText="1"/>
    </xf>
    <xf numFmtId="0" fontId="24" fillId="0" borderId="37" xfId="0" applyFont="1" applyFill="1" applyBorder="1" applyAlignment="1">
      <alignment horizontal="left" vertical="center" wrapText="1"/>
    </xf>
    <xf numFmtId="0" fontId="24" fillId="0" borderId="18" xfId="0" applyFont="1" applyFill="1" applyBorder="1" applyAlignment="1">
      <alignment horizontal="center" vertical="center" wrapText="1"/>
    </xf>
    <xf numFmtId="0" fontId="27" fillId="0" borderId="1" xfId="0" applyFont="1" applyFill="1" applyBorder="1" applyAlignment="1">
      <alignment horizontal="center" vertical="center"/>
    </xf>
    <xf numFmtId="0" fontId="25" fillId="0" borderId="15" xfId="0" applyFont="1" applyFill="1" applyBorder="1" applyAlignment="1">
      <alignment horizontal="left" vertical="center"/>
    </xf>
    <xf numFmtId="0" fontId="24" fillId="3"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4" fillId="3" borderId="14" xfId="0" applyFont="1" applyFill="1" applyBorder="1" applyAlignment="1">
      <alignment horizontal="center" vertical="center" wrapText="1"/>
    </xf>
    <xf numFmtId="0" fontId="28" fillId="0" borderId="37" xfId="0" applyFont="1" applyFill="1" applyBorder="1" applyAlignment="1">
      <alignment vertical="center" wrapText="1"/>
    </xf>
    <xf numFmtId="0" fontId="25" fillId="0" borderId="1" xfId="0" applyFont="1" applyBorder="1" applyAlignment="1">
      <alignment vertical="center"/>
    </xf>
    <xf numFmtId="0" fontId="25" fillId="0" borderId="1" xfId="0" applyFont="1" applyFill="1" applyBorder="1" applyAlignment="1">
      <alignment horizontal="center" vertical="center" wrapText="1"/>
    </xf>
    <xf numFmtId="164" fontId="27" fillId="0" borderId="1" xfId="6" applyNumberFormat="1" applyFont="1" applyFill="1" applyBorder="1" applyAlignment="1" applyProtection="1">
      <alignment horizontal="right" vertical="center"/>
    </xf>
    <xf numFmtId="164" fontId="26" fillId="0" borderId="1" xfId="6" applyNumberFormat="1" applyFont="1" applyFill="1" applyBorder="1" applyAlignment="1" applyProtection="1">
      <alignment horizontal="right" vertical="center"/>
    </xf>
    <xf numFmtId="0" fontId="24" fillId="0" borderId="16" xfId="0" applyFont="1" applyFill="1" applyBorder="1" applyAlignment="1">
      <alignment horizontal="center" vertical="center"/>
    </xf>
    <xf numFmtId="15" fontId="24" fillId="0" borderId="16" xfId="0" applyNumberFormat="1" applyFont="1" applyFill="1" applyBorder="1" applyAlignment="1">
      <alignment horizontal="center" vertical="center" wrapText="1"/>
    </xf>
    <xf numFmtId="0" fontId="27" fillId="0" borderId="16" xfId="0" applyFont="1" applyFill="1" applyBorder="1" applyAlignment="1">
      <alignment horizontal="center" vertical="center"/>
    </xf>
    <xf numFmtId="0" fontId="24" fillId="0" borderId="41" xfId="0" applyFont="1" applyFill="1" applyBorder="1" applyAlignment="1">
      <alignment vertical="center"/>
    </xf>
    <xf numFmtId="0" fontId="25" fillId="2" borderId="42" xfId="0" applyFont="1" applyFill="1" applyBorder="1" applyAlignment="1">
      <alignment vertical="center"/>
    </xf>
    <xf numFmtId="0" fontId="24" fillId="2" borderId="43" xfId="0" applyFont="1" applyFill="1" applyBorder="1" applyAlignment="1">
      <alignment vertical="center"/>
    </xf>
    <xf numFmtId="0" fontId="24" fillId="2" borderId="44" xfId="0" applyFont="1" applyFill="1" applyBorder="1" applyAlignment="1">
      <alignment vertical="center"/>
    </xf>
    <xf numFmtId="0" fontId="24" fillId="2" borderId="44" xfId="0" applyFont="1" applyFill="1" applyBorder="1" applyAlignment="1">
      <alignment vertical="center" wrapText="1"/>
    </xf>
    <xf numFmtId="165" fontId="24" fillId="2" borderId="44" xfId="1" applyNumberFormat="1" applyFont="1" applyFill="1" applyBorder="1" applyAlignment="1">
      <alignment vertical="center"/>
    </xf>
    <xf numFmtId="164" fontId="25" fillId="15" borderId="45" xfId="4" applyNumberFormat="1" applyFont="1" applyFill="1" applyBorder="1" applyAlignment="1">
      <alignment horizontal="right" vertical="center"/>
    </xf>
    <xf numFmtId="0" fontId="24" fillId="2" borderId="46" xfId="0" applyFont="1" applyFill="1" applyBorder="1" applyAlignment="1">
      <alignment vertical="center" wrapText="1"/>
    </xf>
    <xf numFmtId="0" fontId="16" fillId="2" borderId="2" xfId="0" applyFont="1" applyFill="1" applyBorder="1" applyAlignment="1" applyProtection="1">
      <alignment horizontal="centerContinuous" vertical="center"/>
    </xf>
    <xf numFmtId="0" fontId="24" fillId="3" borderId="35" xfId="0" applyFont="1" applyFill="1" applyBorder="1" applyAlignment="1">
      <alignment vertical="center"/>
    </xf>
    <xf numFmtId="165" fontId="24" fillId="3" borderId="35" xfId="1" applyNumberFormat="1" applyFont="1" applyFill="1" applyBorder="1" applyAlignment="1">
      <alignment vertical="center"/>
    </xf>
    <xf numFmtId="0" fontId="25" fillId="3" borderId="16" xfId="0" applyFont="1" applyFill="1" applyBorder="1" applyAlignment="1">
      <alignment horizontal="center" vertical="center"/>
    </xf>
    <xf numFmtId="165" fontId="25" fillId="3" borderId="16" xfId="1" applyNumberFormat="1" applyFont="1" applyFill="1" applyBorder="1" applyAlignment="1">
      <alignment horizontal="center" vertical="center"/>
    </xf>
    <xf numFmtId="164" fontId="27" fillId="3" borderId="29" xfId="6" applyNumberFormat="1" applyFont="1" applyFill="1" applyBorder="1" applyAlignment="1" applyProtection="1">
      <alignment horizontal="center" vertical="center"/>
    </xf>
    <xf numFmtId="0" fontId="27" fillId="3" borderId="29" xfId="6" applyNumberFormat="1" applyFont="1" applyFill="1" applyBorder="1" applyAlignment="1" applyProtection="1">
      <alignment horizontal="center" vertical="center"/>
    </xf>
    <xf numFmtId="0" fontId="28" fillId="0" borderId="11" xfId="0" applyNumberFormat="1" applyFont="1" applyFill="1" applyBorder="1" applyAlignment="1">
      <alignment horizontal="center" vertical="center" wrapText="1"/>
    </xf>
    <xf numFmtId="0" fontId="28" fillId="0" borderId="11" xfId="0" applyFont="1" applyFill="1" applyBorder="1" applyAlignment="1">
      <alignment horizontal="center" wrapText="1"/>
    </xf>
    <xf numFmtId="0" fontId="28" fillId="0" borderId="27" xfId="0"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164" fontId="29" fillId="7" borderId="1" xfId="1" applyNumberFormat="1" applyFont="1" applyFill="1" applyBorder="1" applyAlignment="1">
      <alignment vertical="center"/>
    </xf>
    <xf numFmtId="164" fontId="1" fillId="15" borderId="16" xfId="1" applyNumberFormat="1" applyFont="1" applyFill="1" applyBorder="1" applyAlignment="1">
      <alignment vertical="center"/>
    </xf>
    <xf numFmtId="43" fontId="1" fillId="0" borderId="1" xfId="1" applyFont="1" applyFill="1" applyBorder="1" applyAlignment="1">
      <alignment vertical="center"/>
    </xf>
    <xf numFmtId="164" fontId="1" fillId="15" borderId="1" xfId="1" applyNumberFormat="1" applyFont="1" applyFill="1" applyBorder="1" applyAlignment="1">
      <alignment vertical="center"/>
    </xf>
    <xf numFmtId="167" fontId="0" fillId="12" borderId="0" xfId="4" quotePrefix="1" applyNumberFormat="1" applyFont="1" applyFill="1" applyAlignment="1">
      <alignment horizontal="right"/>
    </xf>
    <xf numFmtId="0" fontId="24" fillId="3" borderId="21" xfId="0" applyFont="1" applyFill="1" applyBorder="1" applyAlignment="1">
      <alignment vertical="center" wrapText="1"/>
    </xf>
    <xf numFmtId="0" fontId="24" fillId="3" borderId="12" xfId="0" applyFont="1" applyFill="1" applyBorder="1" applyAlignment="1">
      <alignment vertical="center" wrapText="1"/>
    </xf>
    <xf numFmtId="0" fontId="24" fillId="3" borderId="4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6" fillId="2" borderId="3"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4" fillId="0" borderId="3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4" xfId="0" applyFont="1" applyFill="1" applyBorder="1" applyAlignment="1">
      <alignment horizontal="center" vertical="center"/>
    </xf>
    <xf numFmtId="0" fontId="0" fillId="0" borderId="0" xfId="0" applyAlignment="1">
      <alignment horizontal="left"/>
    </xf>
    <xf numFmtId="43" fontId="30" fillId="0" borderId="0" xfId="1" applyFont="1" applyAlignment="1">
      <alignment horizontal="center"/>
    </xf>
    <xf numFmtId="43" fontId="30" fillId="0" borderId="0" xfId="1" applyFont="1" applyAlignment="1">
      <alignment horizontal="right"/>
    </xf>
    <xf numFmtId="166" fontId="30" fillId="0" borderId="0" xfId="1" applyNumberFormat="1" applyFont="1"/>
    <xf numFmtId="4" fontId="0" fillId="0" borderId="0" xfId="1" applyNumberFormat="1" applyFont="1"/>
    <xf numFmtId="165" fontId="30" fillId="0" borderId="0" xfId="1" applyNumberFormat="1" applyFont="1"/>
    <xf numFmtId="0" fontId="30" fillId="0" borderId="0" xfId="0" applyNumberFormat="1" applyFont="1"/>
    <xf numFmtId="4" fontId="30" fillId="0" borderId="0" xfId="0" applyNumberFormat="1" applyFont="1"/>
    <xf numFmtId="168" fontId="30" fillId="0" borderId="0" xfId="1" applyNumberFormat="1" applyFont="1" applyAlignment="1">
      <alignment horizontal="right"/>
    </xf>
    <xf numFmtId="43" fontId="30" fillId="0" borderId="0" xfId="1" applyFont="1"/>
    <xf numFmtId="164" fontId="27" fillId="3" borderId="29" xfId="6" applyNumberFormat="1" applyFont="1" applyFill="1" applyBorder="1" applyAlignment="1" applyProtection="1">
      <alignment horizontal="right" vertical="center"/>
    </xf>
    <xf numFmtId="164" fontId="26" fillId="3" borderId="29" xfId="6" applyNumberFormat="1" applyFont="1" applyFill="1" applyBorder="1" applyAlignment="1" applyProtection="1">
      <alignment horizontal="right" vertical="center"/>
    </xf>
    <xf numFmtId="0" fontId="25" fillId="0" borderId="1" xfId="0" applyFont="1" applyFill="1" applyBorder="1" applyAlignment="1">
      <alignment horizontal="left" vertical="center" wrapText="1"/>
    </xf>
    <xf numFmtId="0" fontId="31" fillId="0" borderId="27"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4" fillId="3" borderId="16" xfId="0" applyFont="1" applyFill="1" applyBorder="1" applyAlignment="1">
      <alignment horizontal="left" vertical="center" wrapText="1"/>
    </xf>
    <xf numFmtId="0" fontId="28" fillId="3" borderId="1" xfId="0" applyFont="1" applyFill="1" applyBorder="1" applyAlignment="1">
      <alignment vertical="center" wrapText="1"/>
    </xf>
    <xf numFmtId="0" fontId="24" fillId="3" borderId="11" xfId="0" applyNumberFormat="1" applyFont="1" applyFill="1" applyBorder="1" applyAlignment="1">
      <alignment horizontal="center" vertical="center" wrapText="1"/>
    </xf>
    <xf numFmtId="0" fontId="24" fillId="3" borderId="1" xfId="0" applyFont="1" applyFill="1" applyBorder="1" applyAlignment="1">
      <alignment vertical="center" wrapText="1"/>
    </xf>
    <xf numFmtId="164" fontId="24" fillId="0" borderId="16" xfId="1" applyNumberFormat="1" applyFont="1" applyFill="1" applyBorder="1" applyAlignment="1">
      <alignment horizontal="center" vertical="center"/>
    </xf>
    <xf numFmtId="164" fontId="25" fillId="15" borderId="47" xfId="1" applyNumberFormat="1" applyFont="1" applyFill="1" applyBorder="1" applyAlignment="1">
      <alignment horizontal="center" vertical="center"/>
    </xf>
    <xf numFmtId="165" fontId="25" fillId="15" borderId="47" xfId="1" applyNumberFormat="1" applyFont="1" applyFill="1" applyBorder="1" applyAlignment="1">
      <alignment vertical="center"/>
    </xf>
    <xf numFmtId="49" fontId="25" fillId="3" borderId="11" xfId="0" applyNumberFormat="1" applyFont="1" applyFill="1" applyBorder="1" applyAlignment="1">
      <alignment horizontal="left" vertical="center"/>
    </xf>
    <xf numFmtId="165" fontId="6" fillId="13" borderId="0" xfId="1" applyNumberFormat="1" applyFont="1" applyFill="1" applyAlignment="1">
      <alignment wrapText="1"/>
    </xf>
    <xf numFmtId="165" fontId="6" fillId="13" borderId="0" xfId="1" applyNumberFormat="1" applyFont="1" applyFill="1" applyAlignment="1">
      <alignment horizontal="left" wrapText="1"/>
    </xf>
  </cellXfs>
  <cellStyles count="7">
    <cellStyle name="Comma" xfId="1" builtinId="3"/>
    <cellStyle name="Currency" xfId="4" builtinId="4"/>
    <cellStyle name="Currency 2" xfId="6"/>
    <cellStyle name="Normal" xfId="0" builtinId="0"/>
    <cellStyle name="Normal 2 10" xfId="2"/>
    <cellStyle name="Normal 53" xfId="3"/>
    <cellStyle name="Percent" xfId="5" builtinId="5"/>
  </cellStyles>
  <dxfs count="65">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numFmt numFmtId="165"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0_);_(* \(#,##0.0\);_(* &quot;-&quot;??_);_(@_)"/>
    </dxf>
    <dxf>
      <font>
        <b val="0"/>
        <i val="0"/>
        <strike val="0"/>
        <condense val="0"/>
        <extend val="0"/>
        <outline val="0"/>
        <shadow val="0"/>
        <u val="none"/>
        <vertAlign val="baseline"/>
        <sz val="11"/>
        <color theme="1"/>
        <name val="Calibri"/>
        <scheme val="minor"/>
      </font>
      <numFmt numFmtId="166"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3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822960</xdr:colOff>
      <xdr:row>2</xdr:row>
      <xdr:rowOff>114299</xdr:rowOff>
    </xdr:from>
    <xdr:ext cx="3756660" cy="5476875"/>
    <xdr:sp macro="" textlink="">
      <xdr:nvSpPr>
        <xdr:cNvPr id="2" name="TextBox 1"/>
        <xdr:cNvSpPr txBox="1"/>
      </xdr:nvSpPr>
      <xdr:spPr>
        <a:xfrm>
          <a:off x="8823960" y="495299"/>
          <a:ext cx="3756660" cy="54768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 The "Automatic Checks" tab provides  a limited number of checks to help the bidder ensure the bid is accurate and traceable.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1021081</xdr:colOff>
      <xdr:row>26</xdr:row>
      <xdr:rowOff>32386</xdr:rowOff>
    </xdr:from>
    <xdr:to>
      <xdr:col>11</xdr:col>
      <xdr:colOff>539577</xdr:colOff>
      <xdr:row>31</xdr:row>
      <xdr:rowOff>93345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089006" y="4642486"/>
          <a:ext cx="3509471" cy="1013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38100</xdr:colOff>
      <xdr:row>4</xdr:row>
      <xdr:rowOff>0</xdr:rowOff>
    </xdr:from>
    <xdr:ext cx="3482340" cy="4397999"/>
    <xdr:sp macro="" textlink="">
      <xdr:nvSpPr>
        <xdr:cNvPr id="2" name="TextBox 1"/>
        <xdr:cNvSpPr txBox="1"/>
      </xdr:nvSpPr>
      <xdr:spPr>
        <a:xfrm>
          <a:off x="17325975" y="971550"/>
          <a:ext cx="3482340" cy="4397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 A) Columns may be added to the right of the current table; two columns "Unit Price" and "Total Firm Fixed Price" would be added for each additional currency of the bid 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 The "Automatic Checks" tab provides  a limited number of checks to help the bidder ensure the bid is accurate and traceable. </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5715</xdr:colOff>
      <xdr:row>4</xdr:row>
      <xdr:rowOff>17145</xdr:rowOff>
    </xdr:from>
    <xdr:ext cx="2887980" cy="7498078"/>
    <xdr:sp macro="" textlink="">
      <xdr:nvSpPr>
        <xdr:cNvPr id="2" name="TextBox 1"/>
        <xdr:cNvSpPr txBox="1"/>
      </xdr:nvSpPr>
      <xdr:spPr>
        <a:xfrm>
          <a:off x="18427065" y="3074670"/>
          <a:ext cx="2887980" cy="749807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396240</xdr:colOff>
      <xdr:row>3</xdr:row>
      <xdr:rowOff>167640</xdr:rowOff>
    </xdr:from>
    <xdr:ext cx="3482340" cy="6464718"/>
    <xdr:sp macro="" textlink="">
      <xdr:nvSpPr>
        <xdr:cNvPr id="2" name="TextBox 1"/>
        <xdr:cNvSpPr txBox="1"/>
      </xdr:nvSpPr>
      <xdr:spPr>
        <a:xfrm>
          <a:off x="19074765" y="31870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17145</xdr:colOff>
      <xdr:row>3</xdr:row>
      <xdr:rowOff>177165</xdr:rowOff>
    </xdr:from>
    <xdr:ext cx="3611880" cy="5948039"/>
    <xdr:sp macro="" textlink="">
      <xdr:nvSpPr>
        <xdr:cNvPr id="2" name="TextBox 1"/>
        <xdr:cNvSpPr txBox="1"/>
      </xdr:nvSpPr>
      <xdr:spPr>
        <a:xfrm>
          <a:off x="9789795" y="3739515"/>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603885</xdr:colOff>
      <xdr:row>4</xdr:row>
      <xdr:rowOff>17145</xdr:rowOff>
    </xdr:from>
    <xdr:ext cx="3611880" cy="5948039"/>
    <xdr:sp macro="" textlink="">
      <xdr:nvSpPr>
        <xdr:cNvPr id="2" name="TextBox 1"/>
        <xdr:cNvSpPr txBox="1"/>
      </xdr:nvSpPr>
      <xdr:spPr>
        <a:xfrm>
          <a:off x="10481310" y="30746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Q87" totalsRowCount="1" headerRowDxfId="54">
  <autoFilter ref="B2:Q86"/>
  <tableColumns count="16">
    <tableColumn id="1" name="CLIN" totalsRowLabel="Total"/>
    <tableColumn id="2" name="Labour Category"/>
    <tableColumn id="10" name="Currency" dataDxfId="53" totalsRowDxfId="52" dataCellStyle="Comma"/>
    <tableColumn id="17" name="Man-Days_x000a_2020"/>
    <tableColumn id="16" name="Man-Days_x000a_2021"/>
    <tableColumn id="14" name="Man-Days_x000a_2022"/>
    <tableColumn id="9" name="Man-Days_x000a_2023"/>
    <tableColumn id="13" name="Labour rate_x000a_2020" dataDxfId="51" totalsRowDxfId="50" dataCellStyle="Comma"/>
    <tableColumn id="12" name="Labour rate_x000a_2021" dataDxfId="49" totalsRowDxfId="48" dataCellStyle="Comma"/>
    <tableColumn id="18" name="Labour rate_x000a_2022" dataDxfId="47" totalsRowDxfId="46" dataCellStyle="Comma"/>
    <tableColumn id="15" name="Labour rate_x000a_2023" dataDxfId="45" totalsRowDxfId="44" dataCellStyle="Comma"/>
    <tableColumn id="6" name="Extended cost" dataDxfId="43" totalsRowDxfId="42" dataCellStyle="Comma">
      <calculatedColumnFormula>(#REF!*#REF!)+(E3*I3)*(F3*J3)</calculatedColumnFormula>
    </tableColumn>
    <tableColumn id="11" name="Expat Allowance (ONLY if applicable)" dataDxfId="41" dataCellStyle="Comma"/>
    <tableColumn id="8" name="Profit " dataDxfId="40" totalsRowDxfId="39" dataCellStyle="Comma">
      <calculatedColumnFormula>(M3+N3)*Rates!#REF!</calculatedColumnFormula>
    </tableColumn>
    <tableColumn id="5" name="Fully burdened cost" totalsRowFunction="sum" dataDxfId="38" totalsRowDxfId="37" dataCellStyle="Comma">
      <calculatedColumnFormula>CLIN2_Labour102[[#This Row],[Extended cost]]+CLIN2_Labour102[[#This Row],[Expat Allowance (ONLY if applicable)]]+CLIN2_Labour102[[#This Row],[Profit ]]</calculatedColumnFormula>
    </tableColumn>
    <tableColumn id="7" name="Subcontracted/ Name of Subcontractor" dataDxfId="36" totalsRowDxfId="35"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Q87" totalsRowCount="1" headerRowDxfId="34">
  <autoFilter ref="B2:Q86"/>
  <tableColumns count="16">
    <tableColumn id="1" name="CLIN" totalsRowLabel="Total"/>
    <tableColumn id="11" name="Equipment Name "/>
    <tableColumn id="2" name="Item Description"/>
    <tableColumn id="8" name="Currency " dataDxfId="33" dataCellStyle="Comma"/>
    <tableColumn id="12" name="Quantity_x000a_2020"/>
    <tableColumn id="10" name="Quantity_x000a_2021"/>
    <tableColumn id="13" name="Quantity_x000a_2022"/>
    <tableColumn id="9" name="Quantity_x000a_2023"/>
    <tableColumn id="14" name="Unit cost_x000a_2020" dataDxfId="32" totalsRowDxfId="31" dataCellStyle="Comma"/>
    <tableColumn id="15" name="Unit cost_x000a_2021" dataDxfId="30" totalsRowDxfId="29" dataCellStyle="Comma"/>
    <tableColumn id="18" name="Unit cost_x000a_2022" dataDxfId="28" totalsRowDxfId="27" dataCellStyle="Comma"/>
    <tableColumn id="17" name="Unit cost_x000a_2023" dataDxfId="26" totalsRowDxfId="25" dataCellStyle="Comma"/>
    <tableColumn id="6" name="Extended cost" dataDxfId="24" totalsRowDxfId="23" dataCellStyle="Comma">
      <calculatedColumnFormula>(#REF!*#REF!)+(F3*J3)*(G3*K3)</calculatedColumnFormula>
    </tableColumn>
    <tableColumn id="16" name="Profit" dataDxfId="22" totalsRowDxfId="21" dataCellStyle="Comma">
      <calculatedColumnFormula>N3*$T$2</calculatedColumnFormula>
    </tableColumn>
    <tableColumn id="5" name="Fully burdened cost" totalsRowFunction="sum" dataDxfId="20" totalsRowDxfId="19" dataCellStyle="Comma">
      <calculatedColumnFormula>N3+O3</calculatedColumnFormula>
    </tableColumn>
    <tableColumn id="7" name="Subcontracted/ Name of Subcontractor" dataDxfId="18" totalsRowDxfId="17"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K87" totalsRowCount="1" headerRowDxfId="16">
  <autoFilter ref="B2:K86"/>
  <tableColumns count="10">
    <tableColumn id="1" name="CLIN" totalsRowLabel="Total"/>
    <tableColumn id="5" name="Origin/Destination"/>
    <tableColumn id="10" name="Year"/>
    <tableColumn id="7" name="Currency" dataDxfId="15" dataCellStyle="Comma"/>
    <tableColumn id="6" name="Nr of_x000a_trips"/>
    <tableColumn id="2" name="Nr of_x000a_people"/>
    <tableColumn id="3" name="Nr of Days_x000a_per trip"/>
    <tableColumn id="4" name="Cost per roundtrip" dataDxfId="14" totalsRowDxfId="13" dataCellStyle="Currency"/>
    <tableColumn id="9" name="Per Diem" dataDxfId="12" totalsRowDxfId="11" dataCellStyle="Currency"/>
    <tableColumn id="8" name="Total Cost" totalsRowFunction="sum" dataDxfId="10" totalsRowDxfId="9"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J87" totalsRowCount="1" headerRowDxfId="8">
  <autoFilter ref="B2:J86"/>
  <tableColumns count="9">
    <tableColumn id="1" name="CLIN" totalsRowLabel="Total" totalsRowDxfId="7"/>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3" totalsRowDxfId="2" dataCellStyle="Currency"/>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9"/>
  <sheetViews>
    <sheetView workbookViewId="0">
      <pane ySplit="1" topLeftCell="A2" activePane="bottomLeft" state="frozen"/>
      <selection pane="bottomLeft" activeCell="C4" sqref="C4"/>
    </sheetView>
  </sheetViews>
  <sheetFormatPr defaultColWidth="9.33203125" defaultRowHeight="13.2" x14ac:dyDescent="0.25"/>
  <cols>
    <col min="1" max="1" width="1.6640625" style="15" customWidth="1"/>
    <col min="2" max="2" width="23.44140625" style="15" customWidth="1"/>
    <col min="3" max="3" width="118.33203125" style="15" customWidth="1"/>
    <col min="4" max="4" width="45.33203125" style="15" customWidth="1"/>
    <col min="5" max="5" width="2.33203125" style="15" customWidth="1"/>
    <col min="6" max="16384" width="9.33203125" style="15"/>
  </cols>
  <sheetData>
    <row r="1" spans="2:4" ht="23.4" x14ac:dyDescent="0.25">
      <c r="B1" s="14" t="s">
        <v>67</v>
      </c>
    </row>
    <row r="2" spans="2:4" ht="14.4" x14ac:dyDescent="0.3">
      <c r="B2" s="16"/>
    </row>
    <row r="3" spans="2:4" ht="15" thickBot="1" x14ac:dyDescent="0.3">
      <c r="B3" s="66" t="s">
        <v>51</v>
      </c>
      <c r="C3" s="67"/>
    </row>
    <row r="4" spans="2:4" ht="384" x14ac:dyDescent="0.25">
      <c r="B4" s="68"/>
      <c r="C4" s="69" t="s">
        <v>133</v>
      </c>
    </row>
    <row r="5" spans="2:4" x14ac:dyDescent="0.25">
      <c r="B5" s="17"/>
      <c r="C5" s="17"/>
      <c r="D5" s="17"/>
    </row>
    <row r="6" spans="2:4" ht="14.4" x14ac:dyDescent="0.3">
      <c r="B6" s="45" t="s">
        <v>75</v>
      </c>
      <c r="C6" s="45" t="s">
        <v>13</v>
      </c>
      <c r="D6" s="4"/>
    </row>
    <row r="7" spans="2:4" ht="292.5" customHeight="1" x14ac:dyDescent="0.3">
      <c r="B7" s="46" t="s">
        <v>76</v>
      </c>
      <c r="C7" s="47" t="s">
        <v>91</v>
      </c>
      <c r="D7" s="4"/>
    </row>
    <row r="8" spans="2:4" ht="43.2" x14ac:dyDescent="0.3">
      <c r="B8" s="48" t="s">
        <v>77</v>
      </c>
      <c r="C8" s="49" t="s">
        <v>92</v>
      </c>
      <c r="D8" s="4"/>
    </row>
    <row r="9" spans="2:4" ht="14.4" x14ac:dyDescent="0.3">
      <c r="D9"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D21" sqref="D21"/>
    </sheetView>
  </sheetViews>
  <sheetFormatPr defaultColWidth="8.6640625" defaultRowHeight="14.4" x14ac:dyDescent="0.3"/>
  <cols>
    <col min="1" max="1" width="1.6640625" style="4" customWidth="1"/>
    <col min="2" max="2" width="65.6640625" style="4" customWidth="1"/>
    <col min="3" max="3" width="35.6640625" style="4" customWidth="1"/>
    <col min="4" max="4" width="18.44140625" style="4" customWidth="1"/>
    <col min="5" max="16384" width="8.6640625" style="4"/>
  </cols>
  <sheetData>
    <row r="1" spans="2:4" ht="15" thickBot="1" x14ac:dyDescent="0.35"/>
    <row r="2" spans="2:4" x14ac:dyDescent="0.3">
      <c r="B2" s="22"/>
      <c r="C2" s="23"/>
      <c r="D2" s="24"/>
    </row>
    <row r="3" spans="2:4" x14ac:dyDescent="0.3">
      <c r="B3" s="25" t="s">
        <v>58</v>
      </c>
      <c r="C3" s="26"/>
      <c r="D3" s="27"/>
    </row>
    <row r="4" spans="2:4" x14ac:dyDescent="0.3">
      <c r="B4" s="28" t="s">
        <v>97</v>
      </c>
      <c r="C4" s="38" t="str">
        <f>IF(ISBLANK('Offer Summary'!D4)=FALSE, "OK", "Missing Currency")</f>
        <v>Missing Currency</v>
      </c>
      <c r="D4" s="27"/>
    </row>
    <row r="5" spans="2:4" ht="15" customHeight="1" x14ac:dyDescent="0.3">
      <c r="B5" s="29"/>
      <c r="C5" s="39"/>
      <c r="D5" s="27"/>
    </row>
    <row r="6" spans="2:4" ht="28.8" x14ac:dyDescent="0.3">
      <c r="B6" s="25" t="s">
        <v>64</v>
      </c>
      <c r="C6" s="39"/>
      <c r="D6" s="30" t="s">
        <v>63</v>
      </c>
    </row>
    <row r="7" spans="2:4" x14ac:dyDescent="0.3">
      <c r="B7" s="28" t="s">
        <v>59</v>
      </c>
      <c r="C7" s="38" t="str">
        <f>IF(Tot_OS_Base=Tot_CS_Base,"OK","CHECK FOR ERROR")</f>
        <v>OK</v>
      </c>
      <c r="D7" s="37">
        <f>Tot_OS_Base-Tot_CS_Base</f>
        <v>0</v>
      </c>
    </row>
    <row r="8" spans="2:4" x14ac:dyDescent="0.3">
      <c r="B8" s="28" t="s">
        <v>60</v>
      </c>
      <c r="C8" s="38" t="e">
        <f>IF(Tot_OS_OptEval=Tot_CS_OptEval,"OK","CHECK FOR ERROR")</f>
        <v>#REF!</v>
      </c>
      <c r="D8" s="37" t="e">
        <f>Tot_OS_OptEval-Tot_CS_OptEval</f>
        <v>#REF!</v>
      </c>
    </row>
    <row r="9" spans="2:4" x14ac:dyDescent="0.3">
      <c r="B9" s="28" t="s">
        <v>173</v>
      </c>
      <c r="C9" s="38" t="e">
        <f>IF(Tot_OS_OptNonEval=Tot_CS_OptNonEval,"OK","CHECK FOR ERROR")</f>
        <v>#REF!</v>
      </c>
      <c r="D9" s="37" t="e">
        <f>Tot_OS_OptNonEval-Tot_CS_OptNonEval</f>
        <v>#REF!</v>
      </c>
    </row>
    <row r="10" spans="2:4" x14ac:dyDescent="0.3">
      <c r="B10" s="29"/>
      <c r="C10" s="39"/>
      <c r="D10" s="27"/>
    </row>
    <row r="11" spans="2:4" x14ac:dyDescent="0.3">
      <c r="B11" s="25" t="s">
        <v>66</v>
      </c>
      <c r="C11" s="39"/>
      <c r="D11" s="27"/>
    </row>
    <row r="12" spans="2:4" x14ac:dyDescent="0.3">
      <c r="B12" s="28" t="s">
        <v>65</v>
      </c>
      <c r="C12" s="38" t="str">
        <f>IF((Tot_OS_Base+Tot_OS_OptEval+Tot_OS_OptNonEval)=(Tot_Labour+Tot_Material+Tot_Travel+Tot_ODC),"OK","CHECK FOR ERROR")</f>
        <v>OK</v>
      </c>
      <c r="D12" s="27"/>
    </row>
    <row r="13" spans="2:4" x14ac:dyDescent="0.3">
      <c r="B13" s="29"/>
      <c r="C13" s="38"/>
      <c r="D13" s="27"/>
    </row>
    <row r="14" spans="2:4" x14ac:dyDescent="0.3">
      <c r="B14" s="25" t="s">
        <v>184</v>
      </c>
      <c r="C14" s="38"/>
      <c r="D14" s="27"/>
    </row>
    <row r="15" spans="2:4" x14ac:dyDescent="0.3">
      <c r="B15" s="35" t="s">
        <v>6</v>
      </c>
      <c r="C15" s="38" t="str">
        <f>IF(COUNTIF('CLIN Detail list'!B8:B91,"#N/A")=0,"OK","MISSING DETAILS from 1 or more CLINS")</f>
        <v>OK</v>
      </c>
      <c r="D15" s="27"/>
    </row>
    <row r="16" spans="2:4" x14ac:dyDescent="0.3">
      <c r="B16" s="35" t="s">
        <v>71</v>
      </c>
      <c r="C16" s="38" t="str">
        <f>IF(COUNTIF('CLIN Detail list'!C8:C91,"#N/A")=0,"OK","MISSING DETAILS from 1 or more CLINS")</f>
        <v>OK</v>
      </c>
      <c r="D16" s="27"/>
    </row>
    <row r="17" spans="2:4" x14ac:dyDescent="0.3">
      <c r="B17" s="28" t="s">
        <v>72</v>
      </c>
      <c r="C17" s="38" t="str">
        <f>IF(COUNTIF('CLIN Detail list'!D8:D91,"#N/A")=0,"OK","MISSING DETAILS from 1 or more CLINS")</f>
        <v>OK</v>
      </c>
      <c r="D17" s="27"/>
    </row>
    <row r="18" spans="2:4" ht="15" thickBot="1" x14ac:dyDescent="0.35">
      <c r="B18" s="36" t="s">
        <v>73</v>
      </c>
      <c r="C18" s="40" t="str">
        <f>IF(COUNTIF('CLIN Detail list'!E8:E91,"#N/A")=0,"OK","MISSING DETAILS from 1 or more CLINS")</f>
        <v>OK</v>
      </c>
      <c r="D18" s="31"/>
    </row>
  </sheetData>
  <conditionalFormatting sqref="C4">
    <cfRule type="containsText" dxfId="64" priority="11" operator="containsText" text="OK">
      <formula>NOT(ISERROR(SEARCH("OK",C4)))</formula>
    </cfRule>
    <cfRule type="containsText" dxfId="63" priority="12" operator="containsText" text="Missing Currency">
      <formula>NOT(ISERROR(SEARCH("Missing Currency",C4)))</formula>
    </cfRule>
  </conditionalFormatting>
  <conditionalFormatting sqref="C7:C8">
    <cfRule type="containsText" dxfId="62" priority="9" operator="containsText" text="check for error">
      <formula>NOT(ISERROR(SEARCH("check for error",C7)))</formula>
    </cfRule>
    <cfRule type="containsText" dxfId="61" priority="10" operator="containsText" text="OK">
      <formula>NOT(ISERROR(SEARCH("OK",C7)))</formula>
    </cfRule>
  </conditionalFormatting>
  <conditionalFormatting sqref="C12:C13">
    <cfRule type="containsText" dxfId="60" priority="7" operator="containsText" text="OK">
      <formula>NOT(ISERROR(SEARCH("OK",C12)))</formula>
    </cfRule>
    <cfRule type="containsText" dxfId="59" priority="8" operator="containsText" text="check for error">
      <formula>NOT(ISERROR(SEARCH("check for error",C12)))</formula>
    </cfRule>
  </conditionalFormatting>
  <conditionalFormatting sqref="C14:C18">
    <cfRule type="containsText" dxfId="58" priority="5" operator="containsText" text="OK">
      <formula>NOT(ISERROR(SEARCH("OK",C14)))</formula>
    </cfRule>
    <cfRule type="containsText" dxfId="57" priority="6" operator="containsText" text="Missing">
      <formula>NOT(ISERROR(SEARCH("Missing",C14)))</formula>
    </cfRule>
  </conditionalFormatting>
  <conditionalFormatting sqref="C9">
    <cfRule type="containsText" dxfId="56" priority="3" operator="containsText" text="check for error">
      <formula>NOT(ISERROR(SEARCH("check for error",C9)))</formula>
    </cfRule>
    <cfRule type="containsText" dxfId="55"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1"/>
  <sheetViews>
    <sheetView zoomScale="115" zoomScaleNormal="115" workbookViewId="0">
      <selection activeCell="D8" sqref="D8"/>
    </sheetView>
  </sheetViews>
  <sheetFormatPr defaultColWidth="8.6640625" defaultRowHeight="14.4" x14ac:dyDescent="0.3"/>
  <cols>
    <col min="1" max="1" width="1.6640625" style="4" customWidth="1"/>
    <col min="2" max="2" width="21" style="4" customWidth="1"/>
    <col min="3" max="3" width="90.6640625" style="4" bestFit="1" customWidth="1"/>
    <col min="4" max="4" width="19.6640625" style="4" customWidth="1"/>
    <col min="5" max="6" width="8.6640625" style="4"/>
    <col min="7" max="7" width="24.44140625" style="4" customWidth="1"/>
    <col min="8" max="16384" width="8.6640625" style="4"/>
  </cols>
  <sheetData>
    <row r="2" spans="2:5" x14ac:dyDescent="0.3">
      <c r="D2" s="18" t="s">
        <v>132</v>
      </c>
      <c r="E2" s="18"/>
    </row>
    <row r="3" spans="2:5" ht="17.399999999999999" x14ac:dyDescent="0.3">
      <c r="B3" s="146" t="s">
        <v>46</v>
      </c>
      <c r="C3" s="146" t="s">
        <v>45</v>
      </c>
      <c r="D3" s="146" t="s">
        <v>61</v>
      </c>
    </row>
    <row r="4" spans="2:5" ht="14.7" customHeight="1" x14ac:dyDescent="0.3">
      <c r="B4" s="147"/>
      <c r="C4" s="148" t="s">
        <v>119</v>
      </c>
      <c r="D4" s="145"/>
    </row>
    <row r="5" spans="2:5" ht="14.7" customHeight="1" x14ac:dyDescent="0.3">
      <c r="B5" s="149" t="s">
        <v>118</v>
      </c>
      <c r="C5" s="150"/>
      <c r="D5" s="206">
        <f>SUBTOTAL(9,D8:D15)</f>
        <v>0</v>
      </c>
    </row>
    <row r="6" spans="2:5" ht="14.7" customHeight="1" x14ac:dyDescent="0.3">
      <c r="B6" s="149" t="s">
        <v>117</v>
      </c>
      <c r="C6" s="150"/>
      <c r="D6" s="206">
        <f>SUBTOTAL(9,D8:D18)</f>
        <v>0</v>
      </c>
    </row>
    <row r="7" spans="2:5" ht="14.7" customHeight="1" x14ac:dyDescent="0.3">
      <c r="B7" s="149" t="s">
        <v>178</v>
      </c>
      <c r="C7" s="150"/>
      <c r="D7" s="206">
        <f>SUBTOTAL(9,D8:D21)</f>
        <v>0</v>
      </c>
    </row>
    <row r="8" spans="2:5" x14ac:dyDescent="0.3">
      <c r="B8" s="151" t="s">
        <v>16</v>
      </c>
      <c r="C8" s="151" t="str">
        <f>'CLIN Summary'!C5</f>
        <v>CLIN 1 - Project Management</v>
      </c>
      <c r="D8" s="207">
        <f>'CLIN Summary'!K15</f>
        <v>0</v>
      </c>
    </row>
    <row r="9" spans="2:5" x14ac:dyDescent="0.3">
      <c r="B9" s="151" t="s">
        <v>17</v>
      </c>
      <c r="C9" s="151" t="str">
        <f>'CLIN Summary'!C16</f>
        <v>CLIN 2  - System Requirements and Integration</v>
      </c>
      <c r="D9" s="207">
        <f>'CLIN Summary'!K20</f>
        <v>0</v>
      </c>
    </row>
    <row r="10" spans="2:5" x14ac:dyDescent="0.3">
      <c r="B10" s="151" t="s">
        <v>47</v>
      </c>
      <c r="C10" s="151" t="str">
        <f>'CLIN Summary'!C21</f>
        <v xml:space="preserve">CLIN 3 - Integrated Logistics Support </v>
      </c>
      <c r="D10" s="207">
        <f>'CLIN Summary'!K28</f>
        <v>0</v>
      </c>
    </row>
    <row r="11" spans="2:5" x14ac:dyDescent="0.3">
      <c r="B11" s="151" t="s">
        <v>20</v>
      </c>
      <c r="C11" s="151" t="str">
        <f>'CLIN Summary'!C29</f>
        <v>CLIN 4 DAV Systems</v>
      </c>
      <c r="D11" s="207">
        <f>'CLIN Summary'!K75</f>
        <v>0</v>
      </c>
    </row>
    <row r="12" spans="2:5" x14ac:dyDescent="0.3">
      <c r="B12" s="151" t="s">
        <v>21</v>
      </c>
      <c r="C12" s="151" t="str">
        <f>'CLIN Summary'!C76</f>
        <v xml:space="preserve">CLIN 5 - Training </v>
      </c>
      <c r="D12" s="207">
        <f>'CLIN Summary'!K79</f>
        <v>0</v>
      </c>
    </row>
    <row r="13" spans="2:5" x14ac:dyDescent="0.3">
      <c r="B13" s="151" t="s">
        <v>176</v>
      </c>
      <c r="C13" s="151" t="str">
        <f>'CLIN Summary'!C80</f>
        <v>CLIN 6 - Testing and Acceptance</v>
      </c>
      <c r="D13" s="207">
        <f>'CLIN Summary'!K87</f>
        <v>0</v>
      </c>
    </row>
    <row r="14" spans="2:5" ht="2.1" customHeight="1" x14ac:dyDescent="0.3">
      <c r="B14" s="152"/>
      <c r="C14" s="152"/>
      <c r="D14" s="208"/>
    </row>
    <row r="15" spans="2:5" x14ac:dyDescent="0.3">
      <c r="B15" s="153" t="s">
        <v>93</v>
      </c>
      <c r="C15" s="153"/>
      <c r="D15" s="155">
        <f>SUBTOTAL(9,D8:D14)</f>
        <v>0</v>
      </c>
    </row>
    <row r="16" spans="2:5" x14ac:dyDescent="0.3">
      <c r="B16" s="152" t="s">
        <v>177</v>
      </c>
      <c r="C16" s="152" t="str">
        <f>'CLIN Summary'!C91</f>
        <v>CLIN 7 - Optional Provision of System Spares</v>
      </c>
      <c r="D16" s="209">
        <f>'CLIN Summary'!K93</f>
        <v>0</v>
      </c>
    </row>
    <row r="17" spans="2:4" ht="2.1" customHeight="1" x14ac:dyDescent="0.3">
      <c r="B17" s="152"/>
      <c r="C17" s="152"/>
      <c r="D17" s="208"/>
    </row>
    <row r="18" spans="2:4" ht="15" customHeight="1" x14ac:dyDescent="0.3">
      <c r="B18" s="153" t="s">
        <v>50</v>
      </c>
      <c r="C18" s="153"/>
      <c r="D18" s="155">
        <f>SUBTOTAL(9,D16:D17)</f>
        <v>0</v>
      </c>
    </row>
    <row r="19" spans="2:4" x14ac:dyDescent="0.3">
      <c r="B19" s="152" t="s">
        <v>290</v>
      </c>
      <c r="C19" s="152" t="str">
        <f>'CLIN Summary'!C97</f>
        <v>CLIN 8 - Optional Provision of discussion and audio video systems (DAVS)</v>
      </c>
      <c r="D19" s="209">
        <f>'CLIN Summary'!K119</f>
        <v>0</v>
      </c>
    </row>
    <row r="20" spans="2:4" ht="2.1" customHeight="1" x14ac:dyDescent="0.3">
      <c r="B20" s="152"/>
      <c r="C20" s="152"/>
      <c r="D20" s="208"/>
    </row>
    <row r="21" spans="2:4" ht="15" customHeight="1" x14ac:dyDescent="0.3">
      <c r="B21" s="153" t="s">
        <v>175</v>
      </c>
      <c r="C21" s="153"/>
      <c r="D21" s="155">
        <f>SUBTOTAL(9,D19:D20)</f>
        <v>0</v>
      </c>
    </row>
  </sheetData>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M120"/>
  <sheetViews>
    <sheetView tabSelected="1" zoomScale="85" zoomScaleNormal="85" workbookViewId="0">
      <pane ySplit="3" topLeftCell="A4" activePane="bottomLeft" state="frozen"/>
      <selection pane="bottomLeft" activeCell="J6" sqref="J6"/>
    </sheetView>
  </sheetViews>
  <sheetFormatPr defaultColWidth="9.33203125" defaultRowHeight="13.8" x14ac:dyDescent="0.3"/>
  <cols>
    <col min="1" max="1" width="1.6640625" style="91" customWidth="1"/>
    <col min="2" max="2" width="10.33203125" style="91" customWidth="1"/>
    <col min="3" max="3" width="75" style="91" bestFit="1" customWidth="1"/>
    <col min="4" max="4" width="17.5546875" style="107" customWidth="1"/>
    <col min="5" max="5" width="32.33203125" style="91" bestFit="1" customWidth="1"/>
    <col min="6" max="6" width="37.6640625" style="91" customWidth="1"/>
    <col min="7" max="7" width="24.88671875" style="91" customWidth="1"/>
    <col min="8" max="8" width="19.109375" style="91" bestFit="1" customWidth="1"/>
    <col min="9" max="9" width="9.5546875" style="91" customWidth="1"/>
    <col min="10" max="10" width="9.6640625" style="91" customWidth="1"/>
    <col min="11" max="11" width="12" style="107" customWidth="1"/>
    <col min="12" max="12" width="11.44140625" style="91" customWidth="1"/>
    <col min="13" max="13" width="44.44140625" style="91" customWidth="1"/>
    <col min="14" max="14" width="1.6640625" style="91" customWidth="1"/>
    <col min="15" max="16384" width="9.33203125" style="91"/>
  </cols>
  <sheetData>
    <row r="1" spans="1:13" ht="15.6" x14ac:dyDescent="0.3">
      <c r="A1" s="90"/>
      <c r="B1" s="120" t="s">
        <v>289</v>
      </c>
      <c r="C1" s="121"/>
      <c r="D1" s="216"/>
      <c r="E1" s="121"/>
      <c r="F1" s="122"/>
      <c r="G1" s="121"/>
      <c r="H1" s="121"/>
      <c r="I1" s="121"/>
      <c r="J1" s="121"/>
      <c r="K1" s="121"/>
      <c r="L1" s="121"/>
      <c r="M1" s="123"/>
    </row>
    <row r="2" spans="1:13" ht="14.4" x14ac:dyDescent="0.3">
      <c r="A2" s="90"/>
      <c r="B2" s="124" t="s">
        <v>14</v>
      </c>
      <c r="C2" s="125"/>
      <c r="D2" s="217"/>
      <c r="E2" s="125"/>
      <c r="F2" s="126"/>
      <c r="G2" s="125"/>
      <c r="H2" s="125"/>
      <c r="I2" s="125"/>
      <c r="J2" s="125"/>
      <c r="K2" s="125"/>
      <c r="L2" s="125"/>
      <c r="M2" s="127"/>
    </row>
    <row r="3" spans="1:13" s="94" customFormat="1" ht="27.6" x14ac:dyDescent="0.3">
      <c r="A3" s="92"/>
      <c r="B3" s="117" t="s">
        <v>12</v>
      </c>
      <c r="C3" s="118" t="s">
        <v>86</v>
      </c>
      <c r="D3" s="118" t="s">
        <v>87</v>
      </c>
      <c r="E3" s="118" t="s">
        <v>88</v>
      </c>
      <c r="F3" s="118" t="s">
        <v>89</v>
      </c>
      <c r="G3" s="118" t="s">
        <v>120</v>
      </c>
      <c r="H3" s="118" t="s">
        <v>24</v>
      </c>
      <c r="I3" s="118" t="s">
        <v>1</v>
      </c>
      <c r="J3" s="118" t="s">
        <v>90</v>
      </c>
      <c r="K3" s="119" t="s">
        <v>48</v>
      </c>
      <c r="L3" s="118" t="s">
        <v>19</v>
      </c>
      <c r="M3" s="93" t="s">
        <v>98</v>
      </c>
    </row>
    <row r="4" spans="1:13" s="94" customFormat="1" x14ac:dyDescent="0.3">
      <c r="B4" s="95"/>
      <c r="C4" s="96"/>
      <c r="D4" s="96"/>
      <c r="E4" s="96"/>
      <c r="F4" s="96"/>
      <c r="G4" s="96"/>
      <c r="H4" s="96"/>
      <c r="I4" s="96"/>
      <c r="J4" s="97" t="s">
        <v>119</v>
      </c>
      <c r="K4" s="115"/>
      <c r="L4" s="98"/>
      <c r="M4" s="154"/>
    </row>
    <row r="5" spans="1:13" x14ac:dyDescent="0.3">
      <c r="B5" s="174">
        <v>1</v>
      </c>
      <c r="C5" s="113" t="s">
        <v>237</v>
      </c>
      <c r="D5" s="99"/>
      <c r="E5" s="100"/>
      <c r="F5" s="99"/>
      <c r="G5" s="99"/>
      <c r="H5" s="99"/>
      <c r="I5" s="101"/>
      <c r="J5" s="102"/>
      <c r="K5" s="141" t="s">
        <v>167</v>
      </c>
      <c r="L5" s="103"/>
      <c r="M5" s="211"/>
    </row>
    <row r="6" spans="1:13" x14ac:dyDescent="0.3">
      <c r="B6" s="201">
        <v>1.1000000000000001</v>
      </c>
      <c r="C6" s="168" t="s">
        <v>359</v>
      </c>
      <c r="D6" s="105" t="s">
        <v>268</v>
      </c>
      <c r="E6" s="106" t="s">
        <v>475</v>
      </c>
      <c r="F6" s="173" t="s">
        <v>234</v>
      </c>
      <c r="G6" s="173" t="s">
        <v>122</v>
      </c>
      <c r="H6" s="111" t="s">
        <v>238</v>
      </c>
      <c r="I6" s="111">
        <v>1</v>
      </c>
      <c r="J6" s="144">
        <v>0</v>
      </c>
      <c r="K6" s="140">
        <f t="shared" ref="K6:K14" si="0">I6*J6</f>
        <v>0</v>
      </c>
      <c r="L6" s="116" t="s">
        <v>124</v>
      </c>
      <c r="M6" s="212"/>
    </row>
    <row r="7" spans="1:13" x14ac:dyDescent="0.3">
      <c r="B7" s="201">
        <v>1.2</v>
      </c>
      <c r="C7" s="168" t="s">
        <v>360</v>
      </c>
      <c r="D7" s="105" t="s">
        <v>296</v>
      </c>
      <c r="E7" s="106" t="s">
        <v>297</v>
      </c>
      <c r="F7" s="173" t="s">
        <v>234</v>
      </c>
      <c r="G7" s="173" t="s">
        <v>122</v>
      </c>
      <c r="H7" s="111" t="s">
        <v>238</v>
      </c>
      <c r="I7" s="111">
        <v>5</v>
      </c>
      <c r="J7" s="144">
        <v>0</v>
      </c>
      <c r="K7" s="140">
        <f t="shared" si="0"/>
        <v>0</v>
      </c>
      <c r="L7" s="116" t="s">
        <v>124</v>
      </c>
      <c r="M7" s="212"/>
    </row>
    <row r="8" spans="1:13" ht="27.6" x14ac:dyDescent="0.3">
      <c r="B8" s="201">
        <v>1.3</v>
      </c>
      <c r="C8" s="168" t="s">
        <v>358</v>
      </c>
      <c r="D8" s="106" t="s">
        <v>354</v>
      </c>
      <c r="E8" s="112" t="s">
        <v>285</v>
      </c>
      <c r="F8" s="173" t="s">
        <v>234</v>
      </c>
      <c r="G8" s="173" t="s">
        <v>301</v>
      </c>
      <c r="H8" s="111" t="s">
        <v>236</v>
      </c>
      <c r="I8" s="111">
        <v>1</v>
      </c>
      <c r="J8" s="144">
        <v>0</v>
      </c>
      <c r="K8" s="140">
        <f t="shared" si="0"/>
        <v>0</v>
      </c>
      <c r="L8" s="116" t="s">
        <v>124</v>
      </c>
      <c r="M8" s="212"/>
    </row>
    <row r="9" spans="1:13" ht="27.6" x14ac:dyDescent="0.3">
      <c r="B9" s="201">
        <v>1.4</v>
      </c>
      <c r="C9" s="168" t="s">
        <v>356</v>
      </c>
      <c r="D9" s="106" t="s">
        <v>353</v>
      </c>
      <c r="E9" s="112" t="s">
        <v>265</v>
      </c>
      <c r="F9" s="173" t="s">
        <v>234</v>
      </c>
      <c r="G9" s="173" t="s">
        <v>301</v>
      </c>
      <c r="H9" s="111" t="s">
        <v>236</v>
      </c>
      <c r="I9" s="111">
        <v>1</v>
      </c>
      <c r="J9" s="144">
        <v>0</v>
      </c>
      <c r="K9" s="140">
        <f t="shared" si="0"/>
        <v>0</v>
      </c>
      <c r="L9" s="116" t="s">
        <v>124</v>
      </c>
      <c r="M9" s="212"/>
    </row>
    <row r="10" spans="1:13" x14ac:dyDescent="0.3">
      <c r="B10" s="201">
        <v>1.5</v>
      </c>
      <c r="C10" s="168" t="s">
        <v>355</v>
      </c>
      <c r="D10" s="105" t="s">
        <v>267</v>
      </c>
      <c r="E10" s="112" t="s">
        <v>243</v>
      </c>
      <c r="F10" s="173" t="s">
        <v>232</v>
      </c>
      <c r="G10" s="173" t="s">
        <v>301</v>
      </c>
      <c r="H10" s="111" t="s">
        <v>236</v>
      </c>
      <c r="I10" s="111">
        <v>1</v>
      </c>
      <c r="J10" s="144">
        <v>0</v>
      </c>
      <c r="K10" s="140">
        <f t="shared" si="0"/>
        <v>0</v>
      </c>
      <c r="L10" s="116" t="s">
        <v>124</v>
      </c>
      <c r="M10" s="212"/>
    </row>
    <row r="11" spans="1:13" ht="27.6" x14ac:dyDescent="0.3">
      <c r="B11" s="201">
        <v>1.6</v>
      </c>
      <c r="C11" s="168" t="s">
        <v>350</v>
      </c>
      <c r="D11" s="106" t="s">
        <v>352</v>
      </c>
      <c r="E11" s="112" t="s">
        <v>235</v>
      </c>
      <c r="F11" s="173" t="s">
        <v>234</v>
      </c>
      <c r="G11" s="173" t="s">
        <v>301</v>
      </c>
      <c r="H11" s="111" t="s">
        <v>236</v>
      </c>
      <c r="I11" s="111">
        <v>1</v>
      </c>
      <c r="J11" s="144">
        <v>0</v>
      </c>
      <c r="K11" s="140">
        <f t="shared" si="0"/>
        <v>0</v>
      </c>
      <c r="L11" s="116" t="s">
        <v>124</v>
      </c>
      <c r="M11" s="212"/>
    </row>
    <row r="12" spans="1:13" ht="27.6" x14ac:dyDescent="0.3">
      <c r="B12" s="201">
        <v>1.7</v>
      </c>
      <c r="C12" s="168" t="s">
        <v>357</v>
      </c>
      <c r="D12" s="106" t="s">
        <v>351</v>
      </c>
      <c r="E12" s="112" t="s">
        <v>242</v>
      </c>
      <c r="F12" s="173" t="s">
        <v>234</v>
      </c>
      <c r="G12" s="173" t="s">
        <v>301</v>
      </c>
      <c r="H12" s="111" t="s">
        <v>236</v>
      </c>
      <c r="I12" s="111">
        <v>1</v>
      </c>
      <c r="J12" s="144">
        <v>0</v>
      </c>
      <c r="K12" s="140">
        <f t="shared" si="0"/>
        <v>0</v>
      </c>
      <c r="L12" s="116" t="s">
        <v>124</v>
      </c>
      <c r="M12" s="212"/>
    </row>
    <row r="13" spans="1:13" x14ac:dyDescent="0.3">
      <c r="B13" s="201">
        <v>1.8</v>
      </c>
      <c r="C13" s="168" t="s">
        <v>361</v>
      </c>
      <c r="D13" s="105" t="s">
        <v>269</v>
      </c>
      <c r="E13" s="112" t="s">
        <v>246</v>
      </c>
      <c r="F13" s="106" t="s">
        <v>245</v>
      </c>
      <c r="G13" s="173" t="s">
        <v>301</v>
      </c>
      <c r="H13" s="111" t="s">
        <v>236</v>
      </c>
      <c r="I13" s="111">
        <v>1</v>
      </c>
      <c r="J13" s="144">
        <v>0</v>
      </c>
      <c r="K13" s="140">
        <f t="shared" si="0"/>
        <v>0</v>
      </c>
      <c r="L13" s="116" t="s">
        <v>124</v>
      </c>
      <c r="M13" s="212"/>
    </row>
    <row r="14" spans="1:13" x14ac:dyDescent="0.3">
      <c r="B14" s="202">
        <v>1.9</v>
      </c>
      <c r="C14" s="169" t="s">
        <v>362</v>
      </c>
      <c r="D14" s="105" t="s">
        <v>270</v>
      </c>
      <c r="E14" s="170" t="s">
        <v>264</v>
      </c>
      <c r="F14" s="105" t="s">
        <v>234</v>
      </c>
      <c r="G14" s="173" t="s">
        <v>284</v>
      </c>
      <c r="H14" s="111" t="s">
        <v>236</v>
      </c>
      <c r="I14" s="111">
        <v>1</v>
      </c>
      <c r="J14" s="144">
        <v>0</v>
      </c>
      <c r="K14" s="140">
        <f t="shared" si="0"/>
        <v>0</v>
      </c>
      <c r="L14" s="116" t="s">
        <v>124</v>
      </c>
      <c r="M14" s="212"/>
    </row>
    <row r="15" spans="1:13" s="90" customFormat="1" ht="14.4" thickBot="1" x14ac:dyDescent="0.35">
      <c r="B15" s="135" t="s">
        <v>168</v>
      </c>
      <c r="C15" s="136"/>
      <c r="D15" s="218"/>
      <c r="E15" s="137"/>
      <c r="F15" s="136"/>
      <c r="G15" s="136"/>
      <c r="H15" s="136"/>
      <c r="I15" s="138"/>
      <c r="J15" s="138"/>
      <c r="K15" s="242">
        <f>SUBTOTAL(9,K6:K14)</f>
        <v>0</v>
      </c>
      <c r="L15" s="136"/>
      <c r="M15" s="139"/>
    </row>
    <row r="16" spans="1:13" ht="14.4" thickTop="1" x14ac:dyDescent="0.3">
      <c r="B16" s="174">
        <v>2</v>
      </c>
      <c r="C16" s="113" t="s">
        <v>241</v>
      </c>
      <c r="D16" s="99"/>
      <c r="E16" s="100"/>
      <c r="F16" s="99"/>
      <c r="G16" s="99"/>
      <c r="H16" s="99"/>
      <c r="I16" s="101"/>
      <c r="J16" s="102"/>
      <c r="K16" s="241" t="s">
        <v>167</v>
      </c>
      <c r="L16" s="103"/>
      <c r="M16" s="104"/>
    </row>
    <row r="17" spans="2:13" ht="27.6" x14ac:dyDescent="0.3">
      <c r="B17" s="236">
        <v>2.1</v>
      </c>
      <c r="C17" s="237" t="s">
        <v>476</v>
      </c>
      <c r="D17" s="235" t="s">
        <v>500</v>
      </c>
      <c r="E17" s="170" t="s">
        <v>475</v>
      </c>
      <c r="F17" s="105" t="s">
        <v>234</v>
      </c>
      <c r="G17" s="183" t="s">
        <v>122</v>
      </c>
      <c r="H17" s="183" t="s">
        <v>238</v>
      </c>
      <c r="I17" s="111">
        <v>1</v>
      </c>
      <c r="J17" s="144">
        <v>0</v>
      </c>
      <c r="K17" s="140">
        <f t="shared" ref="K17:K19" si="1">I17*J17</f>
        <v>0</v>
      </c>
      <c r="L17" s="116"/>
      <c r="M17" s="104"/>
    </row>
    <row r="18" spans="2:13" x14ac:dyDescent="0.3">
      <c r="B18" s="236">
        <v>2.2000000000000002</v>
      </c>
      <c r="C18" s="238" t="s">
        <v>363</v>
      </c>
      <c r="D18" s="105" t="s">
        <v>271</v>
      </c>
      <c r="E18" s="170" t="s">
        <v>249</v>
      </c>
      <c r="F18" s="106" t="s">
        <v>245</v>
      </c>
      <c r="G18" s="105" t="s">
        <v>301</v>
      </c>
      <c r="H18" s="105" t="s">
        <v>300</v>
      </c>
      <c r="I18" s="111">
        <v>1</v>
      </c>
      <c r="J18" s="144">
        <v>0</v>
      </c>
      <c r="K18" s="140">
        <f t="shared" si="1"/>
        <v>0</v>
      </c>
      <c r="L18" s="116" t="s">
        <v>124</v>
      </c>
      <c r="M18" s="212"/>
    </row>
    <row r="19" spans="2:13" ht="27.6" x14ac:dyDescent="0.3">
      <c r="B19" s="239">
        <v>2.2999999999999998</v>
      </c>
      <c r="C19" s="240" t="s">
        <v>389</v>
      </c>
      <c r="D19" s="106" t="s">
        <v>388</v>
      </c>
      <c r="E19" s="170" t="s">
        <v>276</v>
      </c>
      <c r="F19" s="106" t="s">
        <v>233</v>
      </c>
      <c r="G19" s="111" t="s">
        <v>122</v>
      </c>
      <c r="H19" s="199" t="s">
        <v>254</v>
      </c>
      <c r="I19" s="200">
        <v>1</v>
      </c>
      <c r="J19" s="144">
        <v>0</v>
      </c>
      <c r="K19" s="140">
        <f t="shared" si="1"/>
        <v>0</v>
      </c>
      <c r="L19" s="116" t="s">
        <v>124</v>
      </c>
      <c r="M19" s="212"/>
    </row>
    <row r="20" spans="2:13" s="90" customFormat="1" ht="15" customHeight="1" thickBot="1" x14ac:dyDescent="0.35">
      <c r="B20" s="135" t="s">
        <v>169</v>
      </c>
      <c r="C20" s="136"/>
      <c r="D20" s="218"/>
      <c r="E20" s="137"/>
      <c r="F20" s="136"/>
      <c r="G20" s="136"/>
      <c r="H20" s="195"/>
      <c r="I20" s="196"/>
      <c r="J20" s="138"/>
      <c r="K20" s="243">
        <f>SUBTOTAL(9,K17:K19)</f>
        <v>0</v>
      </c>
      <c r="L20" s="136"/>
      <c r="M20" s="139"/>
    </row>
    <row r="21" spans="2:13" ht="14.4" thickTop="1" x14ac:dyDescent="0.3">
      <c r="B21" s="244" t="s">
        <v>502</v>
      </c>
      <c r="C21" s="114" t="s">
        <v>239</v>
      </c>
      <c r="D21" s="99"/>
      <c r="E21" s="100"/>
      <c r="F21" s="99"/>
      <c r="G21" s="99"/>
      <c r="H21" s="197"/>
      <c r="I21" s="198"/>
      <c r="J21" s="102"/>
      <c r="K21" s="241" t="s">
        <v>167</v>
      </c>
      <c r="L21" s="103"/>
      <c r="M21" s="104"/>
    </row>
    <row r="22" spans="2:13" ht="55.2" x14ac:dyDescent="0.3">
      <c r="B22" s="203">
        <v>3.1</v>
      </c>
      <c r="C22" s="175" t="s">
        <v>364</v>
      </c>
      <c r="D22" s="106" t="s">
        <v>291</v>
      </c>
      <c r="E22" s="112" t="s">
        <v>257</v>
      </c>
      <c r="F22" s="176" t="s">
        <v>234</v>
      </c>
      <c r="G22" s="173" t="s">
        <v>262</v>
      </c>
      <c r="H22" s="111" t="s">
        <v>236</v>
      </c>
      <c r="I22" s="111">
        <v>1</v>
      </c>
      <c r="J22" s="144">
        <v>0</v>
      </c>
      <c r="K22" s="140">
        <f>I22*J22</f>
        <v>0</v>
      </c>
      <c r="L22" s="116" t="s">
        <v>124</v>
      </c>
      <c r="M22" s="212"/>
    </row>
    <row r="23" spans="2:13" x14ac:dyDescent="0.3">
      <c r="B23" s="203">
        <v>3.2</v>
      </c>
      <c r="C23" s="178" t="s">
        <v>365</v>
      </c>
      <c r="D23" s="106" t="s">
        <v>272</v>
      </c>
      <c r="E23" s="170" t="s">
        <v>266</v>
      </c>
      <c r="F23" s="106" t="s">
        <v>234</v>
      </c>
      <c r="G23" s="105" t="s">
        <v>509</v>
      </c>
      <c r="H23" s="111" t="s">
        <v>236</v>
      </c>
      <c r="I23" s="111">
        <v>1</v>
      </c>
      <c r="J23" s="144">
        <v>0</v>
      </c>
      <c r="K23" s="140">
        <f t="shared" ref="K23:K26" si="2">I23*J23</f>
        <v>0</v>
      </c>
      <c r="L23" s="116" t="s">
        <v>124</v>
      </c>
      <c r="M23" s="212"/>
    </row>
    <row r="24" spans="2:13" x14ac:dyDescent="0.3">
      <c r="B24" s="203">
        <v>3.3</v>
      </c>
      <c r="C24" s="175" t="s">
        <v>256</v>
      </c>
      <c r="D24" s="106" t="s">
        <v>273</v>
      </c>
      <c r="E24" s="112" t="s">
        <v>250</v>
      </c>
      <c r="F24" s="176" t="s">
        <v>234</v>
      </c>
      <c r="G24" s="173" t="s">
        <v>251</v>
      </c>
      <c r="H24" s="111" t="s">
        <v>255</v>
      </c>
      <c r="I24" s="111">
        <v>1</v>
      </c>
      <c r="J24" s="144">
        <v>0</v>
      </c>
      <c r="K24" s="140">
        <f t="shared" si="2"/>
        <v>0</v>
      </c>
      <c r="L24" s="116" t="s">
        <v>124</v>
      </c>
      <c r="M24" s="212"/>
    </row>
    <row r="25" spans="2:13" ht="27.6" x14ac:dyDescent="0.3">
      <c r="B25" s="203">
        <v>3.4</v>
      </c>
      <c r="C25" s="175" t="s">
        <v>366</v>
      </c>
      <c r="D25" s="106" t="s">
        <v>274</v>
      </c>
      <c r="E25" s="170" t="s">
        <v>247</v>
      </c>
      <c r="F25" s="106" t="s">
        <v>245</v>
      </c>
      <c r="G25" s="105" t="s">
        <v>509</v>
      </c>
      <c r="H25" s="111" t="s">
        <v>236</v>
      </c>
      <c r="I25" s="111">
        <v>1</v>
      </c>
      <c r="J25" s="144">
        <v>0</v>
      </c>
      <c r="K25" s="140">
        <f t="shared" si="2"/>
        <v>0</v>
      </c>
      <c r="L25" s="116" t="s">
        <v>124</v>
      </c>
      <c r="M25" s="212"/>
    </row>
    <row r="26" spans="2:13" x14ac:dyDescent="0.3">
      <c r="B26" s="203">
        <v>3.5</v>
      </c>
      <c r="C26" s="171" t="s">
        <v>367</v>
      </c>
      <c r="D26" s="106" t="s">
        <v>275</v>
      </c>
      <c r="E26" s="106" t="s">
        <v>298</v>
      </c>
      <c r="F26" s="106" t="s">
        <v>245</v>
      </c>
      <c r="G26" s="105" t="s">
        <v>261</v>
      </c>
      <c r="H26" s="111" t="s">
        <v>236</v>
      </c>
      <c r="I26" s="111">
        <v>1</v>
      </c>
      <c r="J26" s="144">
        <v>0</v>
      </c>
      <c r="K26" s="140">
        <f t="shared" si="2"/>
        <v>0</v>
      </c>
      <c r="L26" s="116" t="s">
        <v>124</v>
      </c>
      <c r="M26" s="212"/>
    </row>
    <row r="27" spans="2:13" ht="1.8" customHeight="1" x14ac:dyDescent="0.3">
      <c r="B27" s="156"/>
      <c r="C27" s="157"/>
      <c r="D27" s="158"/>
      <c r="E27" s="159"/>
      <c r="F27" s="159"/>
      <c r="G27" s="158"/>
      <c r="H27" s="158"/>
      <c r="I27" s="158"/>
      <c r="J27" s="161"/>
      <c r="K27" s="162"/>
      <c r="L27" s="163"/>
      <c r="M27" s="212"/>
    </row>
    <row r="28" spans="2:13" s="90" customFormat="1" ht="15" customHeight="1" thickBot="1" x14ac:dyDescent="0.35">
      <c r="B28" s="135" t="s">
        <v>170</v>
      </c>
      <c r="C28" s="136"/>
      <c r="D28" s="218"/>
      <c r="E28" s="137"/>
      <c r="F28" s="136"/>
      <c r="G28" s="136"/>
      <c r="H28" s="195"/>
      <c r="I28" s="196"/>
      <c r="J28" s="138"/>
      <c r="K28" s="243">
        <f>SUBTOTAL(9,K22:K27)</f>
        <v>0</v>
      </c>
      <c r="L28" s="136"/>
      <c r="M28" s="212"/>
    </row>
    <row r="29" spans="2:13" ht="14.4" thickTop="1" x14ac:dyDescent="0.3">
      <c r="B29" s="244">
        <v>4</v>
      </c>
      <c r="C29" s="114" t="s">
        <v>302</v>
      </c>
      <c r="D29" s="99"/>
      <c r="E29" s="100"/>
      <c r="F29" s="99"/>
      <c r="G29" s="99"/>
      <c r="H29" s="197"/>
      <c r="I29" s="198"/>
      <c r="J29" s="102"/>
      <c r="K29" s="141" t="s">
        <v>167</v>
      </c>
      <c r="L29" s="103"/>
      <c r="M29" s="104"/>
    </row>
    <row r="30" spans="2:13" x14ac:dyDescent="0.3">
      <c r="B30" s="234">
        <v>4.0999999999999996</v>
      </c>
      <c r="C30" s="114" t="s">
        <v>303</v>
      </c>
      <c r="D30" s="106" t="s">
        <v>430</v>
      </c>
      <c r="E30" s="112"/>
      <c r="F30" s="176"/>
      <c r="G30" s="173"/>
      <c r="H30" s="111"/>
      <c r="I30" s="111"/>
      <c r="J30" s="111"/>
      <c r="K30" s="111"/>
      <c r="L30" s="116"/>
      <c r="M30" s="212"/>
    </row>
    <row r="31" spans="2:13" ht="55.2" x14ac:dyDescent="0.3">
      <c r="B31" s="203" t="s">
        <v>304</v>
      </c>
      <c r="C31" s="178" t="s">
        <v>368</v>
      </c>
      <c r="D31" s="106" t="s">
        <v>431</v>
      </c>
      <c r="E31" s="112" t="s">
        <v>349</v>
      </c>
      <c r="F31" s="106" t="s">
        <v>245</v>
      </c>
      <c r="G31" s="105" t="s">
        <v>347</v>
      </c>
      <c r="H31" s="111" t="s">
        <v>348</v>
      </c>
      <c r="I31" s="111">
        <v>1</v>
      </c>
      <c r="J31" s="144">
        <v>0</v>
      </c>
      <c r="K31" s="140">
        <f>I31*J31</f>
        <v>0</v>
      </c>
      <c r="L31" s="116" t="s">
        <v>124</v>
      </c>
      <c r="M31" s="212"/>
    </row>
    <row r="32" spans="2:13" ht="41.4" x14ac:dyDescent="0.3">
      <c r="B32" s="203" t="s">
        <v>305</v>
      </c>
      <c r="C32" s="175" t="s">
        <v>369</v>
      </c>
      <c r="D32" s="106" t="s">
        <v>432</v>
      </c>
      <c r="E32" s="112" t="s">
        <v>349</v>
      </c>
      <c r="F32" s="106" t="s">
        <v>245</v>
      </c>
      <c r="G32" s="105" t="s">
        <v>347</v>
      </c>
      <c r="H32" s="111" t="s">
        <v>348</v>
      </c>
      <c r="I32" s="111">
        <v>1</v>
      </c>
      <c r="J32" s="144">
        <v>0</v>
      </c>
      <c r="K32" s="140">
        <f>I32*J32</f>
        <v>0</v>
      </c>
      <c r="L32" s="116" t="s">
        <v>124</v>
      </c>
      <c r="M32" s="212"/>
    </row>
    <row r="33" spans="2:13" ht="69" x14ac:dyDescent="0.3">
      <c r="B33" s="203" t="s">
        <v>306</v>
      </c>
      <c r="C33" s="175" t="s">
        <v>370</v>
      </c>
      <c r="D33" s="106" t="s">
        <v>433</v>
      </c>
      <c r="E33" s="112" t="s">
        <v>349</v>
      </c>
      <c r="F33" s="106" t="s">
        <v>245</v>
      </c>
      <c r="G33" s="105" t="s">
        <v>347</v>
      </c>
      <c r="H33" s="111" t="s">
        <v>348</v>
      </c>
      <c r="I33" s="111">
        <v>1</v>
      </c>
      <c r="J33" s="144">
        <v>0</v>
      </c>
      <c r="K33" s="140">
        <f t="shared" ref="K33:K37" si="3">I33*J33</f>
        <v>0</v>
      </c>
      <c r="L33" s="116" t="s">
        <v>124</v>
      </c>
      <c r="M33" s="212"/>
    </row>
    <row r="34" spans="2:13" ht="41.4" x14ac:dyDescent="0.3">
      <c r="B34" s="203" t="s">
        <v>307</v>
      </c>
      <c r="C34" s="171" t="s">
        <v>371</v>
      </c>
      <c r="D34" s="106" t="s">
        <v>434</v>
      </c>
      <c r="E34" s="112" t="s">
        <v>349</v>
      </c>
      <c r="F34" s="106" t="s">
        <v>245</v>
      </c>
      <c r="G34" s="105" t="s">
        <v>347</v>
      </c>
      <c r="H34" s="111" t="s">
        <v>348</v>
      </c>
      <c r="I34" s="111">
        <v>26</v>
      </c>
      <c r="J34" s="144">
        <v>0</v>
      </c>
      <c r="K34" s="140">
        <f t="shared" si="3"/>
        <v>0</v>
      </c>
      <c r="L34" s="116" t="s">
        <v>124</v>
      </c>
      <c r="M34" s="212"/>
    </row>
    <row r="35" spans="2:13" ht="55.2" x14ac:dyDescent="0.3">
      <c r="B35" s="203" t="s">
        <v>308</v>
      </c>
      <c r="C35" s="214" t="s">
        <v>372</v>
      </c>
      <c r="D35" s="106" t="s">
        <v>435</v>
      </c>
      <c r="E35" s="112" t="s">
        <v>349</v>
      </c>
      <c r="F35" s="106" t="s">
        <v>245</v>
      </c>
      <c r="G35" s="105" t="s">
        <v>347</v>
      </c>
      <c r="H35" s="111" t="s">
        <v>348</v>
      </c>
      <c r="I35" s="111">
        <v>1</v>
      </c>
      <c r="J35" s="144">
        <v>0</v>
      </c>
      <c r="K35" s="140">
        <f t="shared" si="3"/>
        <v>0</v>
      </c>
      <c r="L35" s="116" t="s">
        <v>124</v>
      </c>
      <c r="M35" s="212"/>
    </row>
    <row r="36" spans="2:13" ht="55.2" x14ac:dyDescent="0.3">
      <c r="B36" s="203" t="s">
        <v>309</v>
      </c>
      <c r="C36" s="214" t="s">
        <v>373</v>
      </c>
      <c r="D36" s="106" t="s">
        <v>436</v>
      </c>
      <c r="E36" s="112" t="s">
        <v>349</v>
      </c>
      <c r="F36" s="106" t="s">
        <v>245</v>
      </c>
      <c r="G36" s="105" t="s">
        <v>347</v>
      </c>
      <c r="H36" s="111" t="s">
        <v>348</v>
      </c>
      <c r="I36" s="111">
        <v>1</v>
      </c>
      <c r="J36" s="144">
        <v>0</v>
      </c>
      <c r="K36" s="140">
        <f t="shared" si="3"/>
        <v>0</v>
      </c>
      <c r="L36" s="116" t="s">
        <v>124</v>
      </c>
      <c r="M36" s="212"/>
    </row>
    <row r="37" spans="2:13" ht="41.4" x14ac:dyDescent="0.3">
      <c r="B37" s="203" t="s">
        <v>310</v>
      </c>
      <c r="C37" s="215" t="s">
        <v>374</v>
      </c>
      <c r="D37" s="106" t="s">
        <v>437</v>
      </c>
      <c r="E37" s="112" t="s">
        <v>349</v>
      </c>
      <c r="F37" s="106" t="s">
        <v>245</v>
      </c>
      <c r="G37" s="105" t="s">
        <v>347</v>
      </c>
      <c r="H37" s="111" t="s">
        <v>348</v>
      </c>
      <c r="I37" s="111">
        <v>1</v>
      </c>
      <c r="J37" s="144">
        <v>0</v>
      </c>
      <c r="K37" s="140">
        <f t="shared" si="3"/>
        <v>0</v>
      </c>
      <c r="L37" s="116" t="s">
        <v>124</v>
      </c>
      <c r="M37" s="212"/>
    </row>
    <row r="38" spans="2:13" ht="41.4" x14ac:dyDescent="0.3">
      <c r="B38" s="203" t="s">
        <v>311</v>
      </c>
      <c r="C38" s="171" t="s">
        <v>375</v>
      </c>
      <c r="D38" s="106" t="s">
        <v>438</v>
      </c>
      <c r="E38" s="112" t="s">
        <v>349</v>
      </c>
      <c r="F38" s="106" t="s">
        <v>245</v>
      </c>
      <c r="G38" s="105" t="s">
        <v>347</v>
      </c>
      <c r="H38" s="111" t="s">
        <v>348</v>
      </c>
      <c r="I38" s="111">
        <v>1</v>
      </c>
      <c r="J38" s="144">
        <v>0</v>
      </c>
      <c r="K38" s="140">
        <f>I38*J38</f>
        <v>0</v>
      </c>
      <c r="L38" s="116" t="s">
        <v>124</v>
      </c>
      <c r="M38" s="212"/>
    </row>
    <row r="39" spans="2:13" x14ac:dyDescent="0.3">
      <c r="B39" s="234">
        <v>4.2</v>
      </c>
      <c r="C39" s="114" t="s">
        <v>312</v>
      </c>
      <c r="D39" s="106" t="s">
        <v>439</v>
      </c>
      <c r="E39" s="112"/>
      <c r="F39" s="176"/>
      <c r="G39" s="173"/>
      <c r="H39" s="111"/>
      <c r="I39" s="111"/>
      <c r="J39" s="111"/>
      <c r="K39" s="111"/>
      <c r="L39" s="116"/>
      <c r="M39" s="212"/>
    </row>
    <row r="40" spans="2:13" ht="69" x14ac:dyDescent="0.3">
      <c r="B40" s="203" t="s">
        <v>313</v>
      </c>
      <c r="C40" s="178" t="s">
        <v>368</v>
      </c>
      <c r="D40" s="106" t="s">
        <v>440</v>
      </c>
      <c r="E40" s="112" t="s">
        <v>349</v>
      </c>
      <c r="F40" s="106" t="s">
        <v>245</v>
      </c>
      <c r="G40" s="105" t="s">
        <v>347</v>
      </c>
      <c r="H40" s="111" t="s">
        <v>348</v>
      </c>
      <c r="I40" s="111">
        <v>1</v>
      </c>
      <c r="J40" s="144">
        <v>0</v>
      </c>
      <c r="K40" s="140">
        <f>I40*J40</f>
        <v>0</v>
      </c>
      <c r="L40" s="116" t="s">
        <v>124</v>
      </c>
      <c r="M40" s="212"/>
    </row>
    <row r="41" spans="2:13" ht="55.2" x14ac:dyDescent="0.3">
      <c r="B41" s="203" t="s">
        <v>314</v>
      </c>
      <c r="C41" s="175" t="s">
        <v>370</v>
      </c>
      <c r="D41" s="106" t="s">
        <v>441</v>
      </c>
      <c r="E41" s="112" t="s">
        <v>349</v>
      </c>
      <c r="F41" s="106" t="s">
        <v>245</v>
      </c>
      <c r="G41" s="105" t="s">
        <v>347</v>
      </c>
      <c r="H41" s="111" t="s">
        <v>348</v>
      </c>
      <c r="I41" s="111">
        <v>1</v>
      </c>
      <c r="J41" s="144">
        <v>0</v>
      </c>
      <c r="K41" s="140">
        <f t="shared" ref="K41:K45" si="4">I41*J41</f>
        <v>0</v>
      </c>
      <c r="L41" s="116" t="s">
        <v>124</v>
      </c>
      <c r="M41" s="212"/>
    </row>
    <row r="42" spans="2:13" x14ac:dyDescent="0.3">
      <c r="B42" s="203" t="s">
        <v>315</v>
      </c>
      <c r="C42" s="171" t="s">
        <v>376</v>
      </c>
      <c r="D42" s="106" t="s">
        <v>442</v>
      </c>
      <c r="E42" s="112" t="s">
        <v>349</v>
      </c>
      <c r="F42" s="106" t="s">
        <v>245</v>
      </c>
      <c r="G42" s="105" t="s">
        <v>347</v>
      </c>
      <c r="H42" s="111" t="s">
        <v>348</v>
      </c>
      <c r="I42" s="111">
        <v>18</v>
      </c>
      <c r="J42" s="144">
        <v>0</v>
      </c>
      <c r="K42" s="140">
        <f t="shared" si="4"/>
        <v>0</v>
      </c>
      <c r="L42" s="116" t="s">
        <v>124</v>
      </c>
      <c r="M42" s="212"/>
    </row>
    <row r="43" spans="2:13" ht="41.4" x14ac:dyDescent="0.3">
      <c r="B43" s="203" t="s">
        <v>316</v>
      </c>
      <c r="C43" s="214" t="s">
        <v>372</v>
      </c>
      <c r="D43" s="106" t="s">
        <v>443</v>
      </c>
      <c r="E43" s="112" t="s">
        <v>349</v>
      </c>
      <c r="F43" s="106" t="s">
        <v>245</v>
      </c>
      <c r="G43" s="105" t="s">
        <v>347</v>
      </c>
      <c r="H43" s="111" t="s">
        <v>348</v>
      </c>
      <c r="I43" s="111">
        <v>1</v>
      </c>
      <c r="J43" s="144">
        <v>0</v>
      </c>
      <c r="K43" s="140">
        <f t="shared" si="4"/>
        <v>0</v>
      </c>
      <c r="L43" s="116" t="s">
        <v>124</v>
      </c>
      <c r="M43" s="212"/>
    </row>
    <row r="44" spans="2:13" ht="41.4" x14ac:dyDescent="0.3">
      <c r="B44" s="203" t="s">
        <v>299</v>
      </c>
      <c r="C44" s="214" t="s">
        <v>377</v>
      </c>
      <c r="D44" s="106" t="s">
        <v>444</v>
      </c>
      <c r="E44" s="112" t="s">
        <v>349</v>
      </c>
      <c r="F44" s="106" t="s">
        <v>245</v>
      </c>
      <c r="G44" s="105" t="s">
        <v>347</v>
      </c>
      <c r="H44" s="111" t="s">
        <v>348</v>
      </c>
      <c r="I44" s="111">
        <v>1</v>
      </c>
      <c r="J44" s="144">
        <v>0</v>
      </c>
      <c r="K44" s="140">
        <f t="shared" si="4"/>
        <v>0</v>
      </c>
      <c r="L44" s="116" t="s">
        <v>124</v>
      </c>
      <c r="M44" s="212"/>
    </row>
    <row r="45" spans="2:13" ht="69" x14ac:dyDescent="0.3">
      <c r="B45" s="203" t="s">
        <v>317</v>
      </c>
      <c r="C45" s="215" t="s">
        <v>373</v>
      </c>
      <c r="D45" s="106" t="s">
        <v>445</v>
      </c>
      <c r="E45" s="112" t="s">
        <v>349</v>
      </c>
      <c r="F45" s="106" t="s">
        <v>245</v>
      </c>
      <c r="G45" s="105" t="s">
        <v>347</v>
      </c>
      <c r="H45" s="111" t="s">
        <v>348</v>
      </c>
      <c r="I45" s="111">
        <v>1</v>
      </c>
      <c r="J45" s="144">
        <v>0</v>
      </c>
      <c r="K45" s="140">
        <f t="shared" si="4"/>
        <v>0</v>
      </c>
      <c r="L45" s="116" t="s">
        <v>124</v>
      </c>
      <c r="M45" s="212"/>
    </row>
    <row r="46" spans="2:13" x14ac:dyDescent="0.3">
      <c r="B46" s="234">
        <v>4.3</v>
      </c>
      <c r="C46" s="114" t="s">
        <v>318</v>
      </c>
      <c r="D46" s="106" t="s">
        <v>446</v>
      </c>
      <c r="E46" s="112"/>
      <c r="F46" s="176"/>
      <c r="G46" s="173"/>
      <c r="H46" s="111"/>
      <c r="I46" s="111"/>
      <c r="J46" s="111"/>
      <c r="K46" s="111"/>
      <c r="L46" s="116"/>
      <c r="M46" s="212"/>
    </row>
    <row r="47" spans="2:13" ht="27.6" x14ac:dyDescent="0.3">
      <c r="B47" s="203" t="s">
        <v>319</v>
      </c>
      <c r="C47" s="178" t="s">
        <v>368</v>
      </c>
      <c r="D47" s="106" t="s">
        <v>447</v>
      </c>
      <c r="E47" s="112" t="s">
        <v>349</v>
      </c>
      <c r="F47" s="106" t="s">
        <v>245</v>
      </c>
      <c r="G47" s="105" t="s">
        <v>347</v>
      </c>
      <c r="H47" s="111" t="s">
        <v>348</v>
      </c>
      <c r="I47" s="111">
        <v>1</v>
      </c>
      <c r="J47" s="144">
        <v>0</v>
      </c>
      <c r="K47" s="140">
        <f>I47*J47</f>
        <v>0</v>
      </c>
      <c r="L47" s="116" t="s">
        <v>124</v>
      </c>
      <c r="M47" s="212"/>
    </row>
    <row r="48" spans="2:13" x14ac:dyDescent="0.3">
      <c r="B48" s="203" t="s">
        <v>320</v>
      </c>
      <c r="C48" s="175" t="s">
        <v>370</v>
      </c>
      <c r="D48" s="106" t="s">
        <v>448</v>
      </c>
      <c r="E48" s="112" t="s">
        <v>349</v>
      </c>
      <c r="F48" s="106" t="s">
        <v>245</v>
      </c>
      <c r="G48" s="105" t="s">
        <v>347</v>
      </c>
      <c r="H48" s="111" t="s">
        <v>348</v>
      </c>
      <c r="I48" s="111">
        <v>1</v>
      </c>
      <c r="J48" s="144">
        <v>0</v>
      </c>
      <c r="K48" s="140">
        <f t="shared" ref="K48:K53" si="5">I48*J48</f>
        <v>0</v>
      </c>
      <c r="L48" s="116" t="s">
        <v>124</v>
      </c>
      <c r="M48" s="212"/>
    </row>
    <row r="49" spans="2:13" x14ac:dyDescent="0.3">
      <c r="B49" s="203" t="s">
        <v>321</v>
      </c>
      <c r="C49" s="175" t="s">
        <v>376</v>
      </c>
      <c r="D49" s="106" t="s">
        <v>449</v>
      </c>
      <c r="E49" s="112" t="s">
        <v>349</v>
      </c>
      <c r="F49" s="106" t="s">
        <v>245</v>
      </c>
      <c r="G49" s="105" t="s">
        <v>347</v>
      </c>
      <c r="H49" s="111" t="s">
        <v>348</v>
      </c>
      <c r="I49" s="111">
        <v>21</v>
      </c>
      <c r="J49" s="144">
        <v>0</v>
      </c>
      <c r="K49" s="140">
        <f t="shared" si="5"/>
        <v>0</v>
      </c>
      <c r="L49" s="116" t="s">
        <v>124</v>
      </c>
      <c r="M49" s="212"/>
    </row>
    <row r="50" spans="2:13" x14ac:dyDescent="0.3">
      <c r="B50" s="203" t="s">
        <v>322</v>
      </c>
      <c r="C50" s="171" t="s">
        <v>378</v>
      </c>
      <c r="D50" s="106" t="s">
        <v>450</v>
      </c>
      <c r="E50" s="112" t="s">
        <v>349</v>
      </c>
      <c r="F50" s="106" t="s">
        <v>245</v>
      </c>
      <c r="G50" s="105" t="s">
        <v>347</v>
      </c>
      <c r="H50" s="111" t="s">
        <v>348</v>
      </c>
      <c r="I50" s="111">
        <v>2</v>
      </c>
      <c r="J50" s="144">
        <v>0</v>
      </c>
      <c r="K50" s="140">
        <f t="shared" si="5"/>
        <v>0</v>
      </c>
      <c r="L50" s="116" t="s">
        <v>124</v>
      </c>
      <c r="M50" s="212"/>
    </row>
    <row r="51" spans="2:13" x14ac:dyDescent="0.3">
      <c r="B51" s="203" t="s">
        <v>323</v>
      </c>
      <c r="C51" s="214" t="s">
        <v>372</v>
      </c>
      <c r="D51" s="106" t="s">
        <v>451</v>
      </c>
      <c r="E51" s="112" t="s">
        <v>349</v>
      </c>
      <c r="F51" s="106" t="s">
        <v>245</v>
      </c>
      <c r="G51" s="105" t="s">
        <v>347</v>
      </c>
      <c r="H51" s="111" t="s">
        <v>348</v>
      </c>
      <c r="I51" s="111">
        <v>1</v>
      </c>
      <c r="J51" s="144">
        <v>0</v>
      </c>
      <c r="K51" s="140">
        <f t="shared" si="5"/>
        <v>0</v>
      </c>
      <c r="L51" s="116" t="s">
        <v>124</v>
      </c>
      <c r="M51" s="212"/>
    </row>
    <row r="52" spans="2:13" x14ac:dyDescent="0.3">
      <c r="B52" s="203" t="s">
        <v>324</v>
      </c>
      <c r="C52" s="214" t="s">
        <v>379</v>
      </c>
      <c r="D52" s="106" t="s">
        <v>452</v>
      </c>
      <c r="E52" s="112" t="s">
        <v>349</v>
      </c>
      <c r="F52" s="106" t="s">
        <v>245</v>
      </c>
      <c r="G52" s="105" t="s">
        <v>347</v>
      </c>
      <c r="H52" s="111" t="s">
        <v>348</v>
      </c>
      <c r="I52" s="111">
        <v>20</v>
      </c>
      <c r="J52" s="144">
        <v>0</v>
      </c>
      <c r="K52" s="140">
        <f t="shared" si="5"/>
        <v>0</v>
      </c>
      <c r="L52" s="116" t="s">
        <v>124</v>
      </c>
      <c r="M52" s="212"/>
    </row>
    <row r="53" spans="2:13" ht="27.6" x14ac:dyDescent="0.3">
      <c r="B53" s="203" t="s">
        <v>325</v>
      </c>
      <c r="C53" s="214" t="s">
        <v>375</v>
      </c>
      <c r="D53" s="106" t="s">
        <v>453</v>
      </c>
      <c r="E53" s="112" t="s">
        <v>349</v>
      </c>
      <c r="F53" s="106" t="s">
        <v>245</v>
      </c>
      <c r="G53" s="105" t="s">
        <v>347</v>
      </c>
      <c r="H53" s="111" t="s">
        <v>348</v>
      </c>
      <c r="I53" s="111">
        <v>1</v>
      </c>
      <c r="J53" s="144">
        <v>0</v>
      </c>
      <c r="K53" s="140">
        <f t="shared" si="5"/>
        <v>0</v>
      </c>
      <c r="L53" s="116" t="s">
        <v>124</v>
      </c>
      <c r="M53" s="212"/>
    </row>
    <row r="54" spans="2:13" x14ac:dyDescent="0.3">
      <c r="B54" s="234">
        <v>4.4000000000000004</v>
      </c>
      <c r="C54" s="114" t="s">
        <v>326</v>
      </c>
      <c r="D54" s="106" t="s">
        <v>454</v>
      </c>
      <c r="E54" s="112"/>
      <c r="F54" s="176"/>
      <c r="G54" s="173"/>
      <c r="H54" s="111"/>
      <c r="I54" s="111"/>
      <c r="J54" s="231"/>
      <c r="K54" s="232"/>
      <c r="L54" s="116"/>
      <c r="M54" s="212"/>
    </row>
    <row r="55" spans="2:13" x14ac:dyDescent="0.3">
      <c r="B55" s="203" t="s">
        <v>327</v>
      </c>
      <c r="C55" s="178" t="s">
        <v>368</v>
      </c>
      <c r="D55" s="106" t="s">
        <v>455</v>
      </c>
      <c r="E55" s="112" t="s">
        <v>349</v>
      </c>
      <c r="F55" s="106" t="s">
        <v>245</v>
      </c>
      <c r="G55" s="105" t="s">
        <v>347</v>
      </c>
      <c r="H55" s="111" t="s">
        <v>348</v>
      </c>
      <c r="I55" s="111">
        <v>1</v>
      </c>
      <c r="J55" s="144">
        <v>0</v>
      </c>
      <c r="K55" s="140">
        <f t="shared" ref="K55:K58" si="6">I55*J55</f>
        <v>0</v>
      </c>
      <c r="L55" s="116" t="s">
        <v>124</v>
      </c>
      <c r="M55" s="212"/>
    </row>
    <row r="56" spans="2:13" x14ac:dyDescent="0.3">
      <c r="B56" s="203" t="s">
        <v>328</v>
      </c>
      <c r="C56" s="175" t="s">
        <v>370</v>
      </c>
      <c r="D56" s="106" t="s">
        <v>456</v>
      </c>
      <c r="E56" s="112" t="s">
        <v>349</v>
      </c>
      <c r="F56" s="106" t="s">
        <v>245</v>
      </c>
      <c r="G56" s="105" t="s">
        <v>347</v>
      </c>
      <c r="H56" s="111" t="s">
        <v>348</v>
      </c>
      <c r="I56" s="111">
        <v>1</v>
      </c>
      <c r="J56" s="144">
        <v>0</v>
      </c>
      <c r="K56" s="140">
        <f t="shared" si="6"/>
        <v>0</v>
      </c>
      <c r="L56" s="116" t="s">
        <v>124</v>
      </c>
      <c r="M56" s="212"/>
    </row>
    <row r="57" spans="2:13" x14ac:dyDescent="0.3">
      <c r="B57" s="203" t="s">
        <v>332</v>
      </c>
      <c r="C57" s="171" t="s">
        <v>376</v>
      </c>
      <c r="D57" s="106" t="s">
        <v>457</v>
      </c>
      <c r="E57" s="112" t="s">
        <v>349</v>
      </c>
      <c r="F57" s="106" t="s">
        <v>245</v>
      </c>
      <c r="G57" s="105" t="s">
        <v>347</v>
      </c>
      <c r="H57" s="111" t="s">
        <v>348</v>
      </c>
      <c r="I57" s="111">
        <v>13</v>
      </c>
      <c r="J57" s="144">
        <v>0</v>
      </c>
      <c r="K57" s="140">
        <f t="shared" si="6"/>
        <v>0</v>
      </c>
      <c r="L57" s="116" t="s">
        <v>124</v>
      </c>
      <c r="M57" s="212"/>
    </row>
    <row r="58" spans="2:13" x14ac:dyDescent="0.3">
      <c r="B58" s="203" t="s">
        <v>329</v>
      </c>
      <c r="C58" s="214" t="s">
        <v>372</v>
      </c>
      <c r="D58" s="106" t="s">
        <v>458</v>
      </c>
      <c r="E58" s="112" t="s">
        <v>349</v>
      </c>
      <c r="F58" s="106" t="s">
        <v>245</v>
      </c>
      <c r="G58" s="105" t="s">
        <v>347</v>
      </c>
      <c r="H58" s="111" t="s">
        <v>348</v>
      </c>
      <c r="I58" s="111">
        <v>1</v>
      </c>
      <c r="J58" s="144">
        <v>0</v>
      </c>
      <c r="K58" s="140">
        <f t="shared" si="6"/>
        <v>0</v>
      </c>
      <c r="L58" s="116" t="s">
        <v>124</v>
      </c>
      <c r="M58" s="212"/>
    </row>
    <row r="59" spans="2:13" x14ac:dyDescent="0.3">
      <c r="B59" s="234">
        <v>4.5</v>
      </c>
      <c r="C59" s="114" t="s">
        <v>330</v>
      </c>
      <c r="D59" s="106" t="s">
        <v>459</v>
      </c>
      <c r="E59" s="112"/>
      <c r="F59" s="176"/>
      <c r="G59" s="173"/>
      <c r="H59" s="111"/>
      <c r="I59" s="111"/>
      <c r="J59" s="231"/>
      <c r="K59" s="232"/>
      <c r="L59" s="116"/>
      <c r="M59" s="212"/>
    </row>
    <row r="60" spans="2:13" x14ac:dyDescent="0.3">
      <c r="B60" s="203" t="s">
        <v>333</v>
      </c>
      <c r="C60" s="178" t="s">
        <v>368</v>
      </c>
      <c r="D60" s="106" t="s">
        <v>460</v>
      </c>
      <c r="E60" s="112" t="s">
        <v>349</v>
      </c>
      <c r="F60" s="106" t="s">
        <v>245</v>
      </c>
      <c r="G60" s="105" t="s">
        <v>347</v>
      </c>
      <c r="H60" s="111" t="s">
        <v>348</v>
      </c>
      <c r="I60" s="111">
        <v>1</v>
      </c>
      <c r="J60" s="144">
        <v>0</v>
      </c>
      <c r="K60" s="140">
        <f t="shared" ref="K60:K63" si="7">I60*J60</f>
        <v>0</v>
      </c>
      <c r="L60" s="116" t="s">
        <v>124</v>
      </c>
      <c r="M60" s="212"/>
    </row>
    <row r="61" spans="2:13" x14ac:dyDescent="0.3">
      <c r="B61" s="203" t="s">
        <v>334</v>
      </c>
      <c r="C61" s="175" t="s">
        <v>370</v>
      </c>
      <c r="D61" s="106" t="s">
        <v>461</v>
      </c>
      <c r="E61" s="112" t="s">
        <v>349</v>
      </c>
      <c r="F61" s="106" t="s">
        <v>245</v>
      </c>
      <c r="G61" s="105" t="s">
        <v>347</v>
      </c>
      <c r="H61" s="111" t="s">
        <v>348</v>
      </c>
      <c r="I61" s="111">
        <v>1</v>
      </c>
      <c r="J61" s="144">
        <v>0</v>
      </c>
      <c r="K61" s="140">
        <f t="shared" si="7"/>
        <v>0</v>
      </c>
      <c r="L61" s="116" t="s">
        <v>124</v>
      </c>
      <c r="M61" s="212"/>
    </row>
    <row r="62" spans="2:13" x14ac:dyDescent="0.3">
      <c r="B62" s="203" t="s">
        <v>335</v>
      </c>
      <c r="C62" s="171" t="s">
        <v>376</v>
      </c>
      <c r="D62" s="106" t="s">
        <v>462</v>
      </c>
      <c r="E62" s="112" t="s">
        <v>349</v>
      </c>
      <c r="F62" s="106" t="s">
        <v>245</v>
      </c>
      <c r="G62" s="105" t="s">
        <v>347</v>
      </c>
      <c r="H62" s="111" t="s">
        <v>348</v>
      </c>
      <c r="I62" s="111">
        <v>13</v>
      </c>
      <c r="J62" s="144">
        <v>0</v>
      </c>
      <c r="K62" s="140">
        <f t="shared" si="7"/>
        <v>0</v>
      </c>
      <c r="L62" s="116" t="s">
        <v>124</v>
      </c>
      <c r="M62" s="212"/>
    </row>
    <row r="63" spans="2:13" x14ac:dyDescent="0.3">
      <c r="B63" s="203" t="s">
        <v>336</v>
      </c>
      <c r="C63" s="214" t="s">
        <v>372</v>
      </c>
      <c r="D63" s="106" t="s">
        <v>463</v>
      </c>
      <c r="E63" s="112" t="s">
        <v>349</v>
      </c>
      <c r="F63" s="106" t="s">
        <v>245</v>
      </c>
      <c r="G63" s="105" t="s">
        <v>347</v>
      </c>
      <c r="H63" s="111" t="s">
        <v>348</v>
      </c>
      <c r="I63" s="111">
        <v>1</v>
      </c>
      <c r="J63" s="144">
        <v>0</v>
      </c>
      <c r="K63" s="140">
        <f t="shared" si="7"/>
        <v>0</v>
      </c>
      <c r="L63" s="116" t="s">
        <v>124</v>
      </c>
      <c r="M63" s="212"/>
    </row>
    <row r="64" spans="2:13" x14ac:dyDescent="0.3">
      <c r="B64" s="234">
        <v>4.5999999999999996</v>
      </c>
      <c r="C64" s="114" t="s">
        <v>331</v>
      </c>
      <c r="D64" s="106" t="s">
        <v>464</v>
      </c>
      <c r="E64" s="112"/>
      <c r="G64" s="173"/>
      <c r="H64" s="111"/>
      <c r="I64" s="111"/>
      <c r="J64" s="231"/>
      <c r="K64" s="232"/>
      <c r="L64" s="116"/>
      <c r="M64" s="212"/>
    </row>
    <row r="65" spans="2:13" x14ac:dyDescent="0.3">
      <c r="B65" s="203" t="s">
        <v>337</v>
      </c>
      <c r="C65" s="178" t="s">
        <v>368</v>
      </c>
      <c r="D65" s="106" t="s">
        <v>465</v>
      </c>
      <c r="E65" s="112" t="s">
        <v>349</v>
      </c>
      <c r="F65" s="106" t="s">
        <v>245</v>
      </c>
      <c r="G65" s="105" t="s">
        <v>347</v>
      </c>
      <c r="H65" s="111" t="s">
        <v>348</v>
      </c>
      <c r="I65" s="111">
        <v>1</v>
      </c>
      <c r="J65" s="144">
        <v>0</v>
      </c>
      <c r="K65" s="140">
        <f t="shared" ref="K65:K69" si="8">I65*J65</f>
        <v>0</v>
      </c>
      <c r="L65" s="116" t="s">
        <v>124</v>
      </c>
      <c r="M65" s="212"/>
    </row>
    <row r="66" spans="2:13" x14ac:dyDescent="0.3">
      <c r="B66" s="203" t="s">
        <v>338</v>
      </c>
      <c r="C66" s="175" t="s">
        <v>370</v>
      </c>
      <c r="D66" s="106" t="s">
        <v>466</v>
      </c>
      <c r="E66" s="112" t="s">
        <v>349</v>
      </c>
      <c r="F66" s="106" t="s">
        <v>245</v>
      </c>
      <c r="G66" s="105" t="s">
        <v>347</v>
      </c>
      <c r="H66" s="111" t="s">
        <v>348</v>
      </c>
      <c r="I66" s="111">
        <v>1</v>
      </c>
      <c r="J66" s="144">
        <v>0</v>
      </c>
      <c r="K66" s="140">
        <f t="shared" si="8"/>
        <v>0</v>
      </c>
      <c r="L66" s="116" t="s">
        <v>124</v>
      </c>
      <c r="M66" s="212"/>
    </row>
    <row r="67" spans="2:13" x14ac:dyDescent="0.3">
      <c r="B67" s="203" t="s">
        <v>339</v>
      </c>
      <c r="C67" s="171" t="s">
        <v>376</v>
      </c>
      <c r="D67" s="106" t="s">
        <v>467</v>
      </c>
      <c r="E67" s="112" t="s">
        <v>349</v>
      </c>
      <c r="F67" s="106" t="s">
        <v>245</v>
      </c>
      <c r="G67" s="105" t="s">
        <v>347</v>
      </c>
      <c r="H67" s="111" t="s">
        <v>348</v>
      </c>
      <c r="I67" s="111">
        <v>2</v>
      </c>
      <c r="J67" s="144">
        <v>0</v>
      </c>
      <c r="K67" s="140">
        <f t="shared" si="8"/>
        <v>0</v>
      </c>
      <c r="L67" s="116" t="s">
        <v>124</v>
      </c>
      <c r="M67" s="212"/>
    </row>
    <row r="68" spans="2:13" x14ac:dyDescent="0.3">
      <c r="B68" s="203" t="s">
        <v>340</v>
      </c>
      <c r="C68" s="214" t="s">
        <v>372</v>
      </c>
      <c r="D68" s="106" t="s">
        <v>468</v>
      </c>
      <c r="E68" s="112" t="s">
        <v>349</v>
      </c>
      <c r="F68" s="106" t="s">
        <v>245</v>
      </c>
      <c r="G68" s="105" t="s">
        <v>347</v>
      </c>
      <c r="H68" s="111" t="s">
        <v>348</v>
      </c>
      <c r="I68" s="111">
        <v>1</v>
      </c>
      <c r="J68" s="144">
        <v>0</v>
      </c>
      <c r="K68" s="140">
        <f t="shared" si="8"/>
        <v>0</v>
      </c>
      <c r="L68" s="116" t="s">
        <v>124</v>
      </c>
      <c r="M68" s="212"/>
    </row>
    <row r="69" spans="2:13" x14ac:dyDescent="0.3">
      <c r="B69" s="203" t="s">
        <v>341</v>
      </c>
      <c r="C69" s="214" t="s">
        <v>375</v>
      </c>
      <c r="D69" s="106" t="s">
        <v>469</v>
      </c>
      <c r="E69" s="112" t="s">
        <v>349</v>
      </c>
      <c r="F69" s="106" t="s">
        <v>245</v>
      </c>
      <c r="G69" s="105" t="s">
        <v>347</v>
      </c>
      <c r="H69" s="111" t="s">
        <v>348</v>
      </c>
      <c r="I69" s="111">
        <v>1</v>
      </c>
      <c r="J69" s="144">
        <v>0</v>
      </c>
      <c r="K69" s="140">
        <f t="shared" si="8"/>
        <v>0</v>
      </c>
      <c r="L69" s="116" t="s">
        <v>124</v>
      </c>
      <c r="M69" s="212"/>
    </row>
    <row r="70" spans="2:13" x14ac:dyDescent="0.3">
      <c r="B70" s="234">
        <v>4.7</v>
      </c>
      <c r="C70" s="114" t="s">
        <v>342</v>
      </c>
      <c r="D70" s="106" t="s">
        <v>470</v>
      </c>
      <c r="E70" s="112"/>
      <c r="F70" s="176"/>
      <c r="G70" s="173"/>
      <c r="H70" s="111"/>
      <c r="I70" s="111"/>
      <c r="J70" s="231"/>
      <c r="K70" s="232"/>
      <c r="L70" s="116"/>
      <c r="M70" s="212"/>
    </row>
    <row r="71" spans="2:13" x14ac:dyDescent="0.3">
      <c r="B71" s="203" t="s">
        <v>343</v>
      </c>
      <c r="C71" s="178" t="s">
        <v>368</v>
      </c>
      <c r="D71" s="106" t="s">
        <v>471</v>
      </c>
      <c r="E71" s="112" t="s">
        <v>349</v>
      </c>
      <c r="F71" s="106" t="s">
        <v>245</v>
      </c>
      <c r="G71" s="105" t="s">
        <v>347</v>
      </c>
      <c r="H71" s="111" t="s">
        <v>348</v>
      </c>
      <c r="I71" s="111">
        <v>1</v>
      </c>
      <c r="J71" s="144">
        <v>0</v>
      </c>
      <c r="K71" s="140">
        <f t="shared" ref="K71:K74" si="9">I71*J71</f>
        <v>0</v>
      </c>
      <c r="L71" s="116" t="s">
        <v>124</v>
      </c>
      <c r="M71" s="212"/>
    </row>
    <row r="72" spans="2:13" x14ac:dyDescent="0.3">
      <c r="B72" s="203" t="s">
        <v>344</v>
      </c>
      <c r="C72" s="175" t="s">
        <v>370</v>
      </c>
      <c r="D72" s="106" t="s">
        <v>472</v>
      </c>
      <c r="E72" s="112" t="s">
        <v>349</v>
      </c>
      <c r="F72" s="106" t="s">
        <v>245</v>
      </c>
      <c r="G72" s="105" t="s">
        <v>347</v>
      </c>
      <c r="H72" s="111" t="s">
        <v>348</v>
      </c>
      <c r="I72" s="111">
        <v>1</v>
      </c>
      <c r="J72" s="144">
        <v>0</v>
      </c>
      <c r="K72" s="140">
        <f t="shared" si="9"/>
        <v>0</v>
      </c>
      <c r="L72" s="116" t="s">
        <v>124</v>
      </c>
      <c r="M72" s="212"/>
    </row>
    <row r="73" spans="2:13" x14ac:dyDescent="0.3">
      <c r="B73" s="203" t="s">
        <v>345</v>
      </c>
      <c r="C73" s="171" t="s">
        <v>376</v>
      </c>
      <c r="D73" s="106" t="s">
        <v>473</v>
      </c>
      <c r="E73" s="112" t="s">
        <v>349</v>
      </c>
      <c r="F73" s="106" t="s">
        <v>245</v>
      </c>
      <c r="G73" s="105" t="s">
        <v>347</v>
      </c>
      <c r="H73" s="111" t="s">
        <v>348</v>
      </c>
      <c r="I73" s="111">
        <v>9</v>
      </c>
      <c r="J73" s="144">
        <v>0</v>
      </c>
      <c r="K73" s="140">
        <f t="shared" si="9"/>
        <v>0</v>
      </c>
      <c r="L73" s="116" t="s">
        <v>124</v>
      </c>
      <c r="M73" s="212"/>
    </row>
    <row r="74" spans="2:13" x14ac:dyDescent="0.3">
      <c r="B74" s="203" t="s">
        <v>346</v>
      </c>
      <c r="C74" s="214" t="s">
        <v>372</v>
      </c>
      <c r="D74" s="106" t="s">
        <v>474</v>
      </c>
      <c r="E74" s="112" t="s">
        <v>349</v>
      </c>
      <c r="F74" s="106" t="s">
        <v>245</v>
      </c>
      <c r="G74" s="105" t="s">
        <v>347</v>
      </c>
      <c r="H74" s="111" t="s">
        <v>348</v>
      </c>
      <c r="I74" s="111">
        <v>1</v>
      </c>
      <c r="J74" s="144">
        <v>0</v>
      </c>
      <c r="K74" s="140">
        <f t="shared" si="9"/>
        <v>0</v>
      </c>
      <c r="L74" s="116" t="s">
        <v>124</v>
      </c>
      <c r="M74" s="212"/>
    </row>
    <row r="75" spans="2:13" s="90" customFormat="1" ht="15" customHeight="1" thickBot="1" x14ac:dyDescent="0.35">
      <c r="B75" s="135" t="s">
        <v>171</v>
      </c>
      <c r="C75" s="136"/>
      <c r="D75" s="218"/>
      <c r="E75" s="137"/>
      <c r="F75" s="136"/>
      <c r="G75" s="136"/>
      <c r="H75" s="195"/>
      <c r="I75" s="196"/>
      <c r="J75" s="138"/>
      <c r="K75" s="243">
        <f>SUBTOTAL(9,K31:K74)</f>
        <v>0</v>
      </c>
      <c r="L75" s="136"/>
      <c r="M75" s="212"/>
    </row>
    <row r="76" spans="2:13" ht="14.4" thickTop="1" x14ac:dyDescent="0.3">
      <c r="B76" s="244">
        <v>5</v>
      </c>
      <c r="C76" s="114" t="s">
        <v>477</v>
      </c>
      <c r="D76" s="108"/>
      <c r="E76" s="109"/>
      <c r="F76" s="109"/>
      <c r="G76" s="108"/>
      <c r="H76" s="108"/>
      <c r="I76" s="108"/>
      <c r="J76" s="103"/>
      <c r="K76" s="143" t="s">
        <v>167</v>
      </c>
      <c r="L76" s="103"/>
      <c r="M76" s="212"/>
    </row>
    <row r="77" spans="2:13" x14ac:dyDescent="0.3">
      <c r="B77" s="204">
        <v>5.0999999999999996</v>
      </c>
      <c r="C77" s="168" t="s">
        <v>380</v>
      </c>
      <c r="D77" s="106" t="s">
        <v>277</v>
      </c>
      <c r="E77" s="177" t="s">
        <v>252</v>
      </c>
      <c r="F77" s="106" t="s">
        <v>234</v>
      </c>
      <c r="G77" s="111" t="s">
        <v>122</v>
      </c>
      <c r="H77" s="199" t="s">
        <v>254</v>
      </c>
      <c r="I77" s="200">
        <v>1</v>
      </c>
      <c r="J77" s="144">
        <v>0</v>
      </c>
      <c r="K77" s="140">
        <f t="shared" ref="K77:K78" si="10">I77*J77</f>
        <v>0</v>
      </c>
      <c r="L77" s="116" t="s">
        <v>124</v>
      </c>
      <c r="M77" s="212"/>
    </row>
    <row r="78" spans="2:13" x14ac:dyDescent="0.3">
      <c r="B78" s="205">
        <v>5.2</v>
      </c>
      <c r="C78" s="168" t="s">
        <v>381</v>
      </c>
      <c r="D78" s="172" t="s">
        <v>278</v>
      </c>
      <c r="E78" s="170" t="s">
        <v>248</v>
      </c>
      <c r="F78" s="106" t="s">
        <v>245</v>
      </c>
      <c r="G78" s="111" t="s">
        <v>260</v>
      </c>
      <c r="H78" s="111" t="s">
        <v>236</v>
      </c>
      <c r="I78" s="111">
        <v>1</v>
      </c>
      <c r="J78" s="144">
        <v>0</v>
      </c>
      <c r="K78" s="140">
        <f t="shared" si="10"/>
        <v>0</v>
      </c>
      <c r="L78" s="116" t="s">
        <v>124</v>
      </c>
      <c r="M78" s="212"/>
    </row>
    <row r="79" spans="2:13" s="90" customFormat="1" ht="15" customHeight="1" thickBot="1" x14ac:dyDescent="0.35">
      <c r="B79" s="135" t="s">
        <v>172</v>
      </c>
      <c r="C79" s="136"/>
      <c r="D79" s="218"/>
      <c r="E79" s="137"/>
      <c r="F79" s="136"/>
      <c r="G79" s="136"/>
      <c r="H79" s="195"/>
      <c r="I79" s="196"/>
      <c r="J79" s="138"/>
      <c r="K79" s="243">
        <f>SUBTOTAL(9,K77:K78)</f>
        <v>0</v>
      </c>
      <c r="L79" s="136"/>
      <c r="M79" s="212"/>
    </row>
    <row r="80" spans="2:13" ht="14.4" thickTop="1" x14ac:dyDescent="0.3">
      <c r="B80" s="244">
        <v>6</v>
      </c>
      <c r="C80" s="114" t="s">
        <v>478</v>
      </c>
      <c r="D80" s="108"/>
      <c r="E80" s="109"/>
      <c r="F80" s="109"/>
      <c r="G80" s="108"/>
      <c r="H80" s="108"/>
      <c r="I80" s="108"/>
      <c r="J80" s="103"/>
      <c r="K80" s="143" t="s">
        <v>167</v>
      </c>
      <c r="L80" s="103"/>
      <c r="M80" s="212"/>
    </row>
    <row r="81" spans="2:13" x14ac:dyDescent="0.3">
      <c r="B81" s="204">
        <v>6.1</v>
      </c>
      <c r="C81" s="168" t="s">
        <v>382</v>
      </c>
      <c r="D81" s="106" t="s">
        <v>279</v>
      </c>
      <c r="E81" s="170" t="s">
        <v>244</v>
      </c>
      <c r="F81" s="106" t="s">
        <v>232</v>
      </c>
      <c r="G81" s="111" t="s">
        <v>301</v>
      </c>
      <c r="H81" s="111" t="s">
        <v>236</v>
      </c>
      <c r="I81" s="111">
        <v>1</v>
      </c>
      <c r="J81" s="144">
        <v>0</v>
      </c>
      <c r="K81" s="140">
        <f t="shared" ref="K81:K85" si="11">I81*J81</f>
        <v>0</v>
      </c>
      <c r="L81" s="116" t="s">
        <v>124</v>
      </c>
      <c r="M81" s="212"/>
    </row>
    <row r="82" spans="2:13" x14ac:dyDescent="0.3">
      <c r="B82" s="204">
        <v>6.2</v>
      </c>
      <c r="C82" s="168" t="s">
        <v>383</v>
      </c>
      <c r="D82" s="106" t="s">
        <v>280</v>
      </c>
      <c r="E82" s="106" t="s">
        <v>231</v>
      </c>
      <c r="F82" s="106" t="s">
        <v>245</v>
      </c>
      <c r="G82" s="111" t="s">
        <v>301</v>
      </c>
      <c r="H82" s="111" t="s">
        <v>236</v>
      </c>
      <c r="I82" s="111">
        <v>1</v>
      </c>
      <c r="J82" s="144">
        <v>0</v>
      </c>
      <c r="K82" s="140">
        <f t="shared" si="11"/>
        <v>0</v>
      </c>
      <c r="L82" s="116" t="s">
        <v>124</v>
      </c>
      <c r="M82" s="212"/>
    </row>
    <row r="83" spans="2:13" x14ac:dyDescent="0.3">
      <c r="B83" s="204">
        <v>6.3</v>
      </c>
      <c r="C83" s="168" t="s">
        <v>384</v>
      </c>
      <c r="D83" s="106" t="s">
        <v>299</v>
      </c>
      <c r="E83" s="106" t="s">
        <v>253</v>
      </c>
      <c r="F83" s="173" t="s">
        <v>233</v>
      </c>
      <c r="G83" s="173" t="s">
        <v>122</v>
      </c>
      <c r="H83" s="111" t="s">
        <v>254</v>
      </c>
      <c r="I83" s="111">
        <v>1</v>
      </c>
      <c r="J83" s="144">
        <v>0</v>
      </c>
      <c r="K83" s="140">
        <f t="shared" si="11"/>
        <v>0</v>
      </c>
      <c r="L83" s="116" t="s">
        <v>124</v>
      </c>
      <c r="M83" s="212"/>
    </row>
    <row r="84" spans="2:13" x14ac:dyDescent="0.3">
      <c r="B84" s="204">
        <v>6.4</v>
      </c>
      <c r="C84" s="168" t="s">
        <v>385</v>
      </c>
      <c r="D84" s="106" t="s">
        <v>281</v>
      </c>
      <c r="E84" s="170" t="s">
        <v>230</v>
      </c>
      <c r="F84" s="173" t="s">
        <v>233</v>
      </c>
      <c r="G84" s="111" t="s">
        <v>301</v>
      </c>
      <c r="H84" s="111" t="s">
        <v>236</v>
      </c>
      <c r="I84" s="111">
        <v>1</v>
      </c>
      <c r="J84" s="144">
        <v>0</v>
      </c>
      <c r="K84" s="140">
        <f t="shared" si="11"/>
        <v>0</v>
      </c>
      <c r="L84" s="116" t="s">
        <v>124</v>
      </c>
      <c r="M84" s="212"/>
    </row>
    <row r="85" spans="2:13" x14ac:dyDescent="0.3">
      <c r="B85" s="204">
        <v>6.5</v>
      </c>
      <c r="C85" s="168" t="s">
        <v>386</v>
      </c>
      <c r="D85" s="106" t="s">
        <v>282</v>
      </c>
      <c r="E85" s="106" t="s">
        <v>240</v>
      </c>
      <c r="F85" s="106" t="s">
        <v>233</v>
      </c>
      <c r="G85" s="111" t="s">
        <v>301</v>
      </c>
      <c r="H85" s="111" t="s">
        <v>236</v>
      </c>
      <c r="I85" s="111">
        <v>1</v>
      </c>
      <c r="J85" s="144">
        <v>0</v>
      </c>
      <c r="K85" s="140">
        <f t="shared" si="11"/>
        <v>0</v>
      </c>
      <c r="L85" s="116" t="s">
        <v>124</v>
      </c>
      <c r="M85" s="212"/>
    </row>
    <row r="86" spans="2:13" ht="2.1" customHeight="1" x14ac:dyDescent="0.3">
      <c r="B86" s="164"/>
      <c r="C86" s="165"/>
      <c r="D86" s="158"/>
      <c r="E86" s="159"/>
      <c r="F86" s="159"/>
      <c r="G86" s="158"/>
      <c r="H86" s="160"/>
      <c r="I86" s="160"/>
      <c r="J86" s="161"/>
      <c r="K86" s="162"/>
      <c r="L86" s="163"/>
      <c r="M86" s="213"/>
    </row>
    <row r="87" spans="2:13" s="90" customFormat="1" ht="15" customHeight="1" thickBot="1" x14ac:dyDescent="0.35">
      <c r="B87" s="135" t="s">
        <v>174</v>
      </c>
      <c r="C87" s="136"/>
      <c r="D87" s="218"/>
      <c r="E87" s="137"/>
      <c r="F87" s="136"/>
      <c r="G87" s="136"/>
      <c r="H87" s="136"/>
      <c r="I87" s="138"/>
      <c r="J87" s="138"/>
      <c r="K87" s="243">
        <f>SUBTOTAL(9,K81:K86)</f>
        <v>0</v>
      </c>
      <c r="L87" s="136"/>
      <c r="M87" s="139"/>
    </row>
    <row r="88" spans="2:13" ht="14.4" customHeight="1" thickTop="1" thickBot="1" x14ac:dyDescent="0.35">
      <c r="B88" s="128" t="s">
        <v>49</v>
      </c>
      <c r="C88" s="129"/>
      <c r="D88" s="219"/>
      <c r="E88" s="130"/>
      <c r="F88" s="129"/>
      <c r="G88" s="129"/>
      <c r="H88" s="129"/>
      <c r="I88" s="131"/>
      <c r="J88" s="132"/>
      <c r="K88" s="142">
        <f>SUBTOTAL(9,K6:K87)</f>
        <v>0</v>
      </c>
      <c r="L88" s="133"/>
      <c r="M88" s="134"/>
    </row>
    <row r="89" spans="2:13" ht="14.4" thickBot="1" x14ac:dyDescent="0.35">
      <c r="E89" s="94"/>
      <c r="M89" s="94"/>
    </row>
    <row r="90" spans="2:13" ht="14.4" x14ac:dyDescent="0.3">
      <c r="B90" s="194" t="s">
        <v>503</v>
      </c>
      <c r="C90" s="121"/>
      <c r="D90" s="216"/>
      <c r="E90" s="121"/>
      <c r="F90" s="121"/>
      <c r="G90" s="121"/>
      <c r="H90" s="121"/>
      <c r="I90" s="121"/>
      <c r="J90" s="121"/>
      <c r="K90" s="121"/>
      <c r="L90" s="121"/>
      <c r="M90" s="123"/>
    </row>
    <row r="91" spans="2:13" x14ac:dyDescent="0.3">
      <c r="B91" s="244">
        <v>7</v>
      </c>
      <c r="C91" s="179" t="s">
        <v>479</v>
      </c>
      <c r="D91" s="110"/>
      <c r="E91" s="180"/>
      <c r="F91" s="110"/>
      <c r="G91" s="173"/>
      <c r="H91" s="105"/>
      <c r="I91" s="105"/>
      <c r="J91" s="181"/>
      <c r="K91" s="182" t="s">
        <v>167</v>
      </c>
      <c r="L91" s="103"/>
      <c r="M91" s="168"/>
    </row>
    <row r="92" spans="2:13" x14ac:dyDescent="0.3">
      <c r="B92" s="203">
        <v>7.1</v>
      </c>
      <c r="C92" s="214" t="s">
        <v>387</v>
      </c>
      <c r="D92" s="183" t="s">
        <v>283</v>
      </c>
      <c r="E92" s="184" t="s">
        <v>258</v>
      </c>
      <c r="F92" s="185" t="s">
        <v>245</v>
      </c>
      <c r="G92" s="173" t="s">
        <v>259</v>
      </c>
      <c r="H92" s="111" t="s">
        <v>263</v>
      </c>
      <c r="I92" s="111">
        <v>1</v>
      </c>
      <c r="J92" s="144">
        <v>0</v>
      </c>
      <c r="K92" s="140">
        <f t="shared" ref="K92" si="12">I92*J92</f>
        <v>0</v>
      </c>
      <c r="L92" s="186" t="s">
        <v>124</v>
      </c>
      <c r="M92" s="104"/>
    </row>
    <row r="93" spans="2:13" ht="14.4" thickBot="1" x14ac:dyDescent="0.35">
      <c r="B93" s="135" t="s">
        <v>501</v>
      </c>
      <c r="C93" s="136"/>
      <c r="D93" s="218"/>
      <c r="E93" s="137"/>
      <c r="F93" s="136"/>
      <c r="G93" s="136"/>
      <c r="H93" s="195"/>
      <c r="I93" s="196"/>
      <c r="J93" s="138"/>
      <c r="K93" s="243">
        <f>SUBTOTAL(9,K92)</f>
        <v>0</v>
      </c>
      <c r="L93" s="136"/>
      <c r="M93" s="139"/>
    </row>
    <row r="94" spans="2:13" ht="15" thickTop="1" thickBot="1" x14ac:dyDescent="0.35">
      <c r="B94" s="187" t="s">
        <v>286</v>
      </c>
      <c r="C94" s="188"/>
      <c r="D94" s="220"/>
      <c r="E94" s="190"/>
      <c r="F94" s="189"/>
      <c r="G94" s="189"/>
      <c r="H94" s="189"/>
      <c r="I94" s="191"/>
      <c r="J94" s="191"/>
      <c r="K94" s="192">
        <f>SUBTOTAL(9,K92:K93)</f>
        <v>0</v>
      </c>
      <c r="L94" s="189"/>
      <c r="M94" s="193"/>
    </row>
    <row r="95" spans="2:13" ht="14.4" thickBot="1" x14ac:dyDescent="0.35"/>
    <row r="96" spans="2:13" ht="14.4" x14ac:dyDescent="0.3">
      <c r="B96" s="194" t="s">
        <v>504</v>
      </c>
      <c r="C96" s="121"/>
      <c r="D96" s="216"/>
      <c r="E96" s="121"/>
      <c r="F96" s="121"/>
      <c r="G96" s="121"/>
      <c r="H96" s="121"/>
      <c r="I96" s="121"/>
      <c r="J96" s="121"/>
      <c r="K96" s="121"/>
      <c r="L96" s="121"/>
      <c r="M96" s="123"/>
    </row>
    <row r="97" spans="2:13" x14ac:dyDescent="0.3">
      <c r="B97" s="244">
        <v>8</v>
      </c>
      <c r="C97" s="179" t="s">
        <v>480</v>
      </c>
      <c r="D97" s="110"/>
      <c r="E97" s="180"/>
      <c r="F97" s="110"/>
      <c r="G97" s="173"/>
      <c r="H97" s="105"/>
      <c r="I97" s="105"/>
      <c r="J97" s="181"/>
      <c r="K97" s="182" t="s">
        <v>167</v>
      </c>
      <c r="L97" s="103"/>
      <c r="M97" s="168"/>
    </row>
    <row r="98" spans="2:13" x14ac:dyDescent="0.3">
      <c r="B98" s="234">
        <v>8.1</v>
      </c>
      <c r="C98" s="233" t="s">
        <v>390</v>
      </c>
      <c r="D98" s="183" t="s">
        <v>409</v>
      </c>
      <c r="E98" s="184" t="s">
        <v>507</v>
      </c>
      <c r="F98" s="185" t="s">
        <v>508</v>
      </c>
      <c r="G98" s="173" t="s">
        <v>71</v>
      </c>
      <c r="H98" s="111" t="s">
        <v>348</v>
      </c>
      <c r="I98" s="111">
        <v>1</v>
      </c>
      <c r="J98" s="144">
        <v>0</v>
      </c>
      <c r="K98" s="140">
        <f t="shared" ref="K98:K117" si="13">I98*J98</f>
        <v>0</v>
      </c>
      <c r="L98" s="186" t="s">
        <v>124</v>
      </c>
      <c r="M98" s="104"/>
    </row>
    <row r="99" spans="2:13" x14ac:dyDescent="0.3">
      <c r="B99" s="203" t="s">
        <v>481</v>
      </c>
      <c r="C99" s="214" t="s">
        <v>391</v>
      </c>
      <c r="D99" s="183" t="s">
        <v>410</v>
      </c>
      <c r="E99" s="184" t="s">
        <v>507</v>
      </c>
      <c r="F99" s="185" t="s">
        <v>508</v>
      </c>
      <c r="G99" s="173" t="s">
        <v>71</v>
      </c>
      <c r="H99" s="111" t="s">
        <v>348</v>
      </c>
      <c r="I99" s="111">
        <v>1</v>
      </c>
      <c r="J99" s="144">
        <v>0</v>
      </c>
      <c r="K99" s="140">
        <f>I99*J99</f>
        <v>0</v>
      </c>
      <c r="L99" s="186" t="s">
        <v>124</v>
      </c>
      <c r="M99" s="104"/>
    </row>
    <row r="100" spans="2:13" x14ac:dyDescent="0.3">
      <c r="B100" s="203" t="s">
        <v>482</v>
      </c>
      <c r="C100" s="214" t="s">
        <v>392</v>
      </c>
      <c r="D100" s="183" t="s">
        <v>411</v>
      </c>
      <c r="E100" s="184" t="s">
        <v>507</v>
      </c>
      <c r="F100" s="185" t="s">
        <v>508</v>
      </c>
      <c r="G100" s="173" t="s">
        <v>71</v>
      </c>
      <c r="H100" s="111" t="s">
        <v>348</v>
      </c>
      <c r="I100" s="111">
        <v>1</v>
      </c>
      <c r="J100" s="144">
        <v>0</v>
      </c>
      <c r="K100" s="140">
        <f t="shared" si="13"/>
        <v>0</v>
      </c>
      <c r="L100" s="186" t="s">
        <v>124</v>
      </c>
      <c r="M100" s="104"/>
    </row>
    <row r="101" spans="2:13" x14ac:dyDescent="0.3">
      <c r="B101" s="203" t="s">
        <v>483</v>
      </c>
      <c r="C101" s="214" t="s">
        <v>393</v>
      </c>
      <c r="D101" s="183" t="s">
        <v>412</v>
      </c>
      <c r="E101" s="184" t="s">
        <v>507</v>
      </c>
      <c r="F101" s="185" t="s">
        <v>508</v>
      </c>
      <c r="G101" s="173" t="s">
        <v>71</v>
      </c>
      <c r="H101" s="111" t="s">
        <v>348</v>
      </c>
      <c r="I101" s="111">
        <v>1</v>
      </c>
      <c r="J101" s="144">
        <v>0</v>
      </c>
      <c r="K101" s="140">
        <f t="shared" si="13"/>
        <v>0</v>
      </c>
      <c r="L101" s="186" t="s">
        <v>124</v>
      </c>
      <c r="M101" s="104"/>
    </row>
    <row r="102" spans="2:13" x14ac:dyDescent="0.3">
      <c r="B102" s="203" t="s">
        <v>484</v>
      </c>
      <c r="C102" s="214" t="s">
        <v>394</v>
      </c>
      <c r="D102" s="183" t="s">
        <v>413</v>
      </c>
      <c r="E102" s="184" t="s">
        <v>507</v>
      </c>
      <c r="F102" s="185" t="s">
        <v>508</v>
      </c>
      <c r="G102" s="173" t="s">
        <v>71</v>
      </c>
      <c r="H102" s="111" t="s">
        <v>348</v>
      </c>
      <c r="I102" s="111">
        <v>1</v>
      </c>
      <c r="J102" s="144">
        <v>0</v>
      </c>
      <c r="K102" s="140">
        <f t="shared" si="13"/>
        <v>0</v>
      </c>
      <c r="L102" s="186" t="s">
        <v>124</v>
      </c>
      <c r="M102" s="104"/>
    </row>
    <row r="103" spans="2:13" x14ac:dyDescent="0.3">
      <c r="B103" s="203" t="s">
        <v>485</v>
      </c>
      <c r="C103" s="214" t="s">
        <v>395</v>
      </c>
      <c r="D103" s="183" t="s">
        <v>414</v>
      </c>
      <c r="E103" s="184" t="s">
        <v>507</v>
      </c>
      <c r="F103" s="185" t="s">
        <v>508</v>
      </c>
      <c r="G103" s="173" t="s">
        <v>71</v>
      </c>
      <c r="H103" s="111" t="s">
        <v>348</v>
      </c>
      <c r="I103" s="111">
        <v>1</v>
      </c>
      <c r="J103" s="144">
        <v>0</v>
      </c>
      <c r="K103" s="140">
        <f t="shared" si="13"/>
        <v>0</v>
      </c>
      <c r="L103" s="186" t="s">
        <v>124</v>
      </c>
      <c r="M103" s="104"/>
    </row>
    <row r="104" spans="2:13" x14ac:dyDescent="0.3">
      <c r="B104" s="203" t="s">
        <v>486</v>
      </c>
      <c r="C104" s="214" t="s">
        <v>506</v>
      </c>
      <c r="D104" s="183" t="s">
        <v>415</v>
      </c>
      <c r="E104" s="184" t="s">
        <v>507</v>
      </c>
      <c r="F104" s="185" t="s">
        <v>508</v>
      </c>
      <c r="G104" s="173" t="s">
        <v>71</v>
      </c>
      <c r="H104" s="111" t="s">
        <v>348</v>
      </c>
      <c r="I104" s="111">
        <v>1</v>
      </c>
      <c r="J104" s="144">
        <v>0</v>
      </c>
      <c r="K104" s="140">
        <f t="shared" si="13"/>
        <v>0</v>
      </c>
      <c r="L104" s="186" t="s">
        <v>124</v>
      </c>
      <c r="M104" s="104"/>
    </row>
    <row r="105" spans="2:13" x14ac:dyDescent="0.3">
      <c r="B105" s="203" t="s">
        <v>487</v>
      </c>
      <c r="C105" s="214" t="s">
        <v>396</v>
      </c>
      <c r="D105" s="183" t="s">
        <v>416</v>
      </c>
      <c r="E105" s="184" t="s">
        <v>507</v>
      </c>
      <c r="F105" s="185" t="s">
        <v>508</v>
      </c>
      <c r="G105" s="173" t="s">
        <v>71</v>
      </c>
      <c r="H105" s="111" t="s">
        <v>348</v>
      </c>
      <c r="I105" s="111">
        <v>1</v>
      </c>
      <c r="J105" s="144">
        <v>0</v>
      </c>
      <c r="K105" s="140">
        <f t="shared" si="13"/>
        <v>0</v>
      </c>
      <c r="L105" s="186" t="s">
        <v>124</v>
      </c>
      <c r="M105" s="104"/>
    </row>
    <row r="106" spans="2:13" x14ac:dyDescent="0.3">
      <c r="B106" s="203" t="s">
        <v>488</v>
      </c>
      <c r="C106" s="214" t="s">
        <v>397</v>
      </c>
      <c r="D106" s="183" t="s">
        <v>417</v>
      </c>
      <c r="E106" s="184" t="s">
        <v>507</v>
      </c>
      <c r="F106" s="185" t="s">
        <v>508</v>
      </c>
      <c r="G106" s="173" t="s">
        <v>71</v>
      </c>
      <c r="H106" s="111" t="s">
        <v>348</v>
      </c>
      <c r="I106" s="111">
        <v>1</v>
      </c>
      <c r="J106" s="144">
        <v>0</v>
      </c>
      <c r="K106" s="140">
        <f t="shared" si="13"/>
        <v>0</v>
      </c>
      <c r="L106" s="186" t="s">
        <v>124</v>
      </c>
      <c r="M106" s="104"/>
    </row>
    <row r="107" spans="2:13" x14ac:dyDescent="0.3">
      <c r="B107" s="203" t="s">
        <v>489</v>
      </c>
      <c r="C107" s="214" t="s">
        <v>398</v>
      </c>
      <c r="D107" s="183" t="s">
        <v>418</v>
      </c>
      <c r="E107" s="184" t="s">
        <v>507</v>
      </c>
      <c r="F107" s="185" t="s">
        <v>508</v>
      </c>
      <c r="G107" s="173" t="s">
        <v>71</v>
      </c>
      <c r="H107" s="111" t="s">
        <v>348</v>
      </c>
      <c r="I107" s="111">
        <v>1</v>
      </c>
      <c r="J107" s="144">
        <v>0</v>
      </c>
      <c r="K107" s="140">
        <f t="shared" si="13"/>
        <v>0</v>
      </c>
      <c r="L107" s="186" t="s">
        <v>124</v>
      </c>
      <c r="M107" s="104"/>
    </row>
    <row r="108" spans="2:13" x14ac:dyDescent="0.3">
      <c r="B108" s="203" t="s">
        <v>490</v>
      </c>
      <c r="C108" s="214" t="s">
        <v>399</v>
      </c>
      <c r="D108" s="183" t="s">
        <v>419</v>
      </c>
      <c r="E108" s="184" t="s">
        <v>507</v>
      </c>
      <c r="F108" s="185" t="s">
        <v>508</v>
      </c>
      <c r="G108" s="173" t="s">
        <v>71</v>
      </c>
      <c r="H108" s="111" t="s">
        <v>348</v>
      </c>
      <c r="I108" s="111">
        <v>1</v>
      </c>
      <c r="J108" s="144">
        <v>0</v>
      </c>
      <c r="K108" s="140">
        <f t="shared" si="13"/>
        <v>0</v>
      </c>
      <c r="L108" s="186" t="s">
        <v>124</v>
      </c>
      <c r="M108" s="104"/>
    </row>
    <row r="109" spans="2:13" x14ac:dyDescent="0.3">
      <c r="B109" s="203" t="s">
        <v>491</v>
      </c>
      <c r="C109" s="214" t="s">
        <v>400</v>
      </c>
      <c r="D109" s="183" t="s">
        <v>420</v>
      </c>
      <c r="E109" s="184" t="s">
        <v>507</v>
      </c>
      <c r="F109" s="185" t="s">
        <v>508</v>
      </c>
      <c r="G109" s="173" t="s">
        <v>71</v>
      </c>
      <c r="H109" s="111" t="s">
        <v>348</v>
      </c>
      <c r="I109" s="111">
        <v>1</v>
      </c>
      <c r="J109" s="144">
        <v>0</v>
      </c>
      <c r="K109" s="140">
        <f t="shared" si="13"/>
        <v>0</v>
      </c>
      <c r="L109" s="186" t="s">
        <v>124</v>
      </c>
      <c r="M109" s="104"/>
    </row>
    <row r="110" spans="2:13" x14ac:dyDescent="0.3">
      <c r="B110" s="203" t="s">
        <v>492</v>
      </c>
      <c r="C110" s="214" t="s">
        <v>401</v>
      </c>
      <c r="D110" s="183" t="s">
        <v>421</v>
      </c>
      <c r="E110" s="184" t="s">
        <v>507</v>
      </c>
      <c r="F110" s="185" t="s">
        <v>508</v>
      </c>
      <c r="G110" s="173" t="s">
        <v>71</v>
      </c>
      <c r="H110" s="111" t="s">
        <v>348</v>
      </c>
      <c r="I110" s="111">
        <v>1</v>
      </c>
      <c r="J110" s="144">
        <v>0</v>
      </c>
      <c r="K110" s="140">
        <f t="shared" si="13"/>
        <v>0</v>
      </c>
      <c r="L110" s="186" t="s">
        <v>124</v>
      </c>
      <c r="M110" s="104"/>
    </row>
    <row r="111" spans="2:13" x14ac:dyDescent="0.3">
      <c r="B111" s="203" t="s">
        <v>493</v>
      </c>
      <c r="C111" s="214" t="s">
        <v>402</v>
      </c>
      <c r="D111" s="183" t="s">
        <v>422</v>
      </c>
      <c r="E111" s="184" t="s">
        <v>507</v>
      </c>
      <c r="F111" s="185" t="s">
        <v>508</v>
      </c>
      <c r="G111" s="173" t="s">
        <v>71</v>
      </c>
      <c r="H111" s="111" t="s">
        <v>348</v>
      </c>
      <c r="I111" s="111">
        <v>20</v>
      </c>
      <c r="J111" s="144">
        <v>0</v>
      </c>
      <c r="K111" s="140">
        <f t="shared" si="13"/>
        <v>0</v>
      </c>
      <c r="L111" s="186" t="s">
        <v>124</v>
      </c>
      <c r="M111" s="104"/>
    </row>
    <row r="112" spans="2:13" x14ac:dyDescent="0.3">
      <c r="B112" s="203" t="s">
        <v>494</v>
      </c>
      <c r="C112" s="214" t="s">
        <v>403</v>
      </c>
      <c r="D112" s="183" t="s">
        <v>423</v>
      </c>
      <c r="E112" s="184" t="s">
        <v>507</v>
      </c>
      <c r="F112" s="185" t="s">
        <v>508</v>
      </c>
      <c r="G112" s="173" t="s">
        <v>71</v>
      </c>
      <c r="H112" s="111" t="s">
        <v>348</v>
      </c>
      <c r="I112" s="111">
        <v>20</v>
      </c>
      <c r="J112" s="144">
        <v>0</v>
      </c>
      <c r="K112" s="140">
        <f t="shared" si="13"/>
        <v>0</v>
      </c>
      <c r="L112" s="186" t="s">
        <v>124</v>
      </c>
      <c r="M112" s="104"/>
    </row>
    <row r="113" spans="2:13" x14ac:dyDescent="0.3">
      <c r="B113" s="203" t="s">
        <v>495</v>
      </c>
      <c r="C113" s="214" t="s">
        <v>505</v>
      </c>
      <c r="D113" s="183" t="s">
        <v>428</v>
      </c>
      <c r="E113" s="184" t="s">
        <v>507</v>
      </c>
      <c r="F113" s="185" t="s">
        <v>508</v>
      </c>
      <c r="G113" s="173" t="s">
        <v>71</v>
      </c>
      <c r="H113" s="111" t="s">
        <v>348</v>
      </c>
      <c r="I113" s="111">
        <v>20</v>
      </c>
      <c r="J113" s="144">
        <v>0</v>
      </c>
      <c r="K113" s="140">
        <f t="shared" si="13"/>
        <v>0</v>
      </c>
      <c r="L113" s="186" t="s">
        <v>124</v>
      </c>
      <c r="M113" s="104"/>
    </row>
    <row r="114" spans="2:13" x14ac:dyDescent="0.3">
      <c r="B114" s="203" t="s">
        <v>495</v>
      </c>
      <c r="C114" s="214" t="s">
        <v>404</v>
      </c>
      <c r="D114" s="183" t="s">
        <v>429</v>
      </c>
      <c r="E114" s="184" t="s">
        <v>507</v>
      </c>
      <c r="F114" s="185" t="s">
        <v>508</v>
      </c>
      <c r="G114" s="173" t="s">
        <v>71</v>
      </c>
      <c r="H114" s="111" t="s">
        <v>348</v>
      </c>
      <c r="I114" s="111">
        <v>1</v>
      </c>
      <c r="J114" s="144">
        <v>0</v>
      </c>
      <c r="K114" s="140">
        <f t="shared" si="13"/>
        <v>0</v>
      </c>
      <c r="L114" s="186" t="s">
        <v>124</v>
      </c>
      <c r="M114" s="104"/>
    </row>
    <row r="115" spans="2:13" x14ac:dyDescent="0.3">
      <c r="B115" s="203" t="s">
        <v>496</v>
      </c>
      <c r="C115" s="214" t="s">
        <v>405</v>
      </c>
      <c r="D115" s="183" t="s">
        <v>424</v>
      </c>
      <c r="E115" s="184" t="s">
        <v>507</v>
      </c>
      <c r="F115" s="185" t="s">
        <v>508</v>
      </c>
      <c r="G115" s="173" t="s">
        <v>71</v>
      </c>
      <c r="H115" s="111" t="s">
        <v>348</v>
      </c>
      <c r="I115" s="111">
        <v>3</v>
      </c>
      <c r="J115" s="144">
        <v>0</v>
      </c>
      <c r="K115" s="140">
        <f t="shared" si="13"/>
        <v>0</v>
      </c>
      <c r="L115" s="186" t="s">
        <v>124</v>
      </c>
      <c r="M115" s="104"/>
    </row>
    <row r="116" spans="2:13" x14ac:dyDescent="0.3">
      <c r="B116" s="203" t="s">
        <v>497</v>
      </c>
      <c r="C116" s="214" t="s">
        <v>406</v>
      </c>
      <c r="D116" s="183" t="s">
        <v>425</v>
      </c>
      <c r="E116" s="184" t="s">
        <v>507</v>
      </c>
      <c r="F116" s="185" t="s">
        <v>508</v>
      </c>
      <c r="G116" s="173" t="s">
        <v>71</v>
      </c>
      <c r="H116" s="111" t="s">
        <v>348</v>
      </c>
      <c r="I116" s="111">
        <v>1</v>
      </c>
      <c r="J116" s="144">
        <v>0</v>
      </c>
      <c r="K116" s="140">
        <f t="shared" si="13"/>
        <v>0</v>
      </c>
      <c r="L116" s="186" t="s">
        <v>124</v>
      </c>
      <c r="M116" s="104"/>
    </row>
    <row r="117" spans="2:13" x14ac:dyDescent="0.3">
      <c r="B117" s="203" t="s">
        <v>498</v>
      </c>
      <c r="C117" s="214" t="s">
        <v>407</v>
      </c>
      <c r="D117" s="183" t="s">
        <v>426</v>
      </c>
      <c r="E117" s="184" t="s">
        <v>507</v>
      </c>
      <c r="F117" s="185" t="s">
        <v>508</v>
      </c>
      <c r="G117" s="173" t="s">
        <v>71</v>
      </c>
      <c r="H117" s="111" t="s">
        <v>348</v>
      </c>
      <c r="I117" s="111">
        <v>1</v>
      </c>
      <c r="J117" s="144">
        <v>0</v>
      </c>
      <c r="K117" s="140">
        <f t="shared" si="13"/>
        <v>0</v>
      </c>
      <c r="L117" s="186" t="s">
        <v>124</v>
      </c>
      <c r="M117" s="104"/>
    </row>
    <row r="118" spans="2:13" x14ac:dyDescent="0.3">
      <c r="B118" s="203" t="s">
        <v>499</v>
      </c>
      <c r="C118" s="214" t="s">
        <v>408</v>
      </c>
      <c r="D118" s="183" t="s">
        <v>427</v>
      </c>
      <c r="E118" s="184" t="s">
        <v>507</v>
      </c>
      <c r="F118" s="185" t="s">
        <v>508</v>
      </c>
      <c r="G118" s="173" t="s">
        <v>71</v>
      </c>
      <c r="H118" s="111" t="s">
        <v>348</v>
      </c>
      <c r="I118" s="111">
        <v>1</v>
      </c>
      <c r="J118" s="144">
        <v>0</v>
      </c>
      <c r="K118" s="140">
        <f>I118*J118</f>
        <v>0</v>
      </c>
      <c r="L118" s="186" t="s">
        <v>124</v>
      </c>
      <c r="M118" s="104"/>
    </row>
    <row r="119" spans="2:13" ht="14.4" thickBot="1" x14ac:dyDescent="0.35">
      <c r="B119" s="135" t="s">
        <v>287</v>
      </c>
      <c r="C119" s="136"/>
      <c r="D119" s="218"/>
      <c r="E119" s="137"/>
      <c r="F119" s="136"/>
      <c r="G119" s="136"/>
      <c r="H119" s="136"/>
      <c r="I119" s="138"/>
      <c r="J119" s="138"/>
      <c r="K119" s="243">
        <f>SUBTOTAL(9,K98:K118)</f>
        <v>0</v>
      </c>
      <c r="L119" s="136"/>
      <c r="M119" s="139"/>
    </row>
    <row r="120" spans="2:13" ht="15" thickTop="1" thickBot="1" x14ac:dyDescent="0.35">
      <c r="B120" s="187" t="s">
        <v>288</v>
      </c>
      <c r="C120" s="188"/>
      <c r="D120" s="220"/>
      <c r="E120" s="190"/>
      <c r="F120" s="189"/>
      <c r="G120" s="189"/>
      <c r="H120" s="189"/>
      <c r="I120" s="191"/>
      <c r="J120" s="191"/>
      <c r="K120" s="192">
        <f>SUBTOTAL(9,K119)</f>
        <v>0</v>
      </c>
      <c r="L120" s="189"/>
      <c r="M120" s="193"/>
    </row>
  </sheetData>
  <autoFilter ref="J1:J87"/>
  <dataValidations count="1">
    <dataValidation type="list" allowBlank="1" showInputMessage="1" showErrorMessage="1" sqref="L77:L78 L22:L26 L81:L85 L91:L92 L30:L74 L97:L118 L6:L14 L18:L19">
      <formula1>"Investment, O&amp;M"</formula1>
    </dataValidation>
  </dataValidations>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K4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A87"/>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B4" sqref="B4"/>
    </sheetView>
  </sheetViews>
  <sheetFormatPr defaultRowHeight="14.4" x14ac:dyDescent="0.3"/>
  <cols>
    <col min="1" max="1" width="1.6640625" customWidth="1"/>
    <col min="2" max="2" width="20.6640625" customWidth="1"/>
    <col min="3" max="3" width="28.6640625" bestFit="1" customWidth="1"/>
    <col min="4" max="4" width="17.5546875" customWidth="1"/>
    <col min="5" max="8" width="10.5546875" customWidth="1"/>
    <col min="9" max="12" width="11.6640625" customWidth="1"/>
    <col min="13" max="13" width="17.33203125" customWidth="1"/>
    <col min="14" max="14" width="19.44140625" customWidth="1"/>
    <col min="15" max="15" width="19.6640625" customWidth="1"/>
    <col min="16" max="16" width="15" style="7" bestFit="1" customWidth="1"/>
    <col min="17" max="17" width="23.6640625" style="7" customWidth="1"/>
    <col min="18" max="18" width="3.6640625" customWidth="1"/>
  </cols>
  <sheetData>
    <row r="1" spans="2:27" ht="144.6" x14ac:dyDescent="0.3">
      <c r="B1" s="64" t="s">
        <v>180</v>
      </c>
      <c r="C1" s="64" t="s">
        <v>127</v>
      </c>
      <c r="D1" s="64" t="s">
        <v>128</v>
      </c>
      <c r="E1" s="64" t="s">
        <v>292</v>
      </c>
      <c r="F1" s="64" t="s">
        <v>189</v>
      </c>
      <c r="G1" s="64" t="s">
        <v>190</v>
      </c>
      <c r="H1" s="64" t="s">
        <v>191</v>
      </c>
      <c r="I1" s="64" t="s">
        <v>192</v>
      </c>
      <c r="J1" s="64" t="s">
        <v>193</v>
      </c>
      <c r="K1" s="64" t="s">
        <v>194</v>
      </c>
      <c r="L1" s="64" t="s">
        <v>195</v>
      </c>
      <c r="M1" s="64" t="s">
        <v>129</v>
      </c>
      <c r="N1" s="64"/>
      <c r="O1" s="64" t="s">
        <v>130</v>
      </c>
      <c r="P1" s="64" t="s">
        <v>131</v>
      </c>
      <c r="Q1" s="71" t="s">
        <v>142</v>
      </c>
      <c r="S1" s="245" t="s">
        <v>143</v>
      </c>
      <c r="T1" s="245"/>
      <c r="W1" s="82"/>
      <c r="X1" s="82"/>
      <c r="Y1" s="82"/>
      <c r="Z1" s="82"/>
      <c r="AA1" s="82"/>
    </row>
    <row r="2" spans="2:27" ht="28.8" x14ac:dyDescent="0.3">
      <c r="B2" s="8" t="s">
        <v>12</v>
      </c>
      <c r="C2" s="8" t="s">
        <v>8</v>
      </c>
      <c r="D2" s="11" t="s">
        <v>0</v>
      </c>
      <c r="E2" s="13" t="s">
        <v>185</v>
      </c>
      <c r="F2" s="13" t="s">
        <v>186</v>
      </c>
      <c r="G2" s="13" t="s">
        <v>187</v>
      </c>
      <c r="H2" s="13" t="s">
        <v>188</v>
      </c>
      <c r="I2" s="13" t="s">
        <v>196</v>
      </c>
      <c r="J2" s="13" t="s">
        <v>197</v>
      </c>
      <c r="K2" s="13" t="s">
        <v>198</v>
      </c>
      <c r="L2" s="13" t="s">
        <v>199</v>
      </c>
      <c r="M2" s="13" t="s">
        <v>78</v>
      </c>
      <c r="N2" s="21" t="s">
        <v>56</v>
      </c>
      <c r="O2" s="8" t="s">
        <v>25</v>
      </c>
      <c r="P2" s="12" t="s">
        <v>95</v>
      </c>
      <c r="Q2" s="12" t="s">
        <v>44</v>
      </c>
      <c r="R2" s="1"/>
      <c r="S2" s="75" t="s">
        <v>125</v>
      </c>
      <c r="T2" s="76">
        <v>0</v>
      </c>
    </row>
    <row r="3" spans="2:27" ht="15" customHeight="1" x14ac:dyDescent="0.35">
      <c r="B3" s="51" t="s">
        <v>183</v>
      </c>
      <c r="C3" s="51" t="s">
        <v>104</v>
      </c>
      <c r="D3" s="53" t="s">
        <v>26</v>
      </c>
      <c r="E3" s="72" t="s">
        <v>135</v>
      </c>
      <c r="F3" s="72" t="s">
        <v>136</v>
      </c>
      <c r="G3" s="72" t="s">
        <v>134</v>
      </c>
      <c r="H3" s="72" t="s">
        <v>123</v>
      </c>
      <c r="I3" s="73" t="s">
        <v>222</v>
      </c>
      <c r="J3" s="73" t="s">
        <v>223</v>
      </c>
      <c r="K3" s="73" t="s">
        <v>224</v>
      </c>
      <c r="L3" s="73" t="s">
        <v>225</v>
      </c>
      <c r="M3" s="210" t="s">
        <v>294</v>
      </c>
      <c r="N3" s="72"/>
      <c r="O3" s="85" t="s">
        <v>200</v>
      </c>
      <c r="P3" s="84" t="s">
        <v>293</v>
      </c>
      <c r="Q3" s="74" t="s">
        <v>105</v>
      </c>
      <c r="R3" s="50"/>
      <c r="S3" s="50" t="s">
        <v>103</v>
      </c>
    </row>
    <row r="4" spans="2:27" ht="15" customHeight="1" x14ac:dyDescent="0.3">
      <c r="B4" s="221">
        <v>1.1000000000000001</v>
      </c>
      <c r="C4" t="s">
        <v>83</v>
      </c>
      <c r="D4" s="41"/>
      <c r="E4" s="86"/>
      <c r="F4" s="86"/>
      <c r="G4" s="86"/>
      <c r="H4" s="86"/>
      <c r="I4" s="77"/>
      <c r="J4" s="77"/>
      <c r="K4" s="77"/>
      <c r="L4" s="77"/>
      <c r="M4" s="83">
        <f>SUMPRODUCT(CLIN2_Labour102[[#This Row],[Man-Days
2020]:[Man-Days
2023]],CLIN2_Labour102[[#This Row],[Labour rate
2020]:[Labour rate
2023]])</f>
        <v>0</v>
      </c>
      <c r="N4" s="9"/>
      <c r="O4" s="83">
        <f>(CLIN2_Labour102[[#This Row],[Extended cost]]+CLIN2_Labour102[[#This Row],[Expat Allowance (ONLY if applicable)]])*$T$2</f>
        <v>0</v>
      </c>
      <c r="P4" s="83">
        <f>CLIN2_Labour102[[#This Row],[Extended cost]]+CLIN2_Labour102[[#This Row],[Expat Allowance (ONLY if applicable)]]+CLIN2_Labour102[[#This Row],[Profit ]]</f>
        <v>0</v>
      </c>
    </row>
    <row r="5" spans="2:27" ht="15" customHeight="1" x14ac:dyDescent="0.3">
      <c r="B5" s="221">
        <v>1.2</v>
      </c>
      <c r="C5" t="s">
        <v>83</v>
      </c>
      <c r="D5" s="41"/>
      <c r="E5" s="86"/>
      <c r="F5" s="86"/>
      <c r="G5" s="86"/>
      <c r="H5" s="86"/>
      <c r="I5" s="77"/>
      <c r="J5" s="77"/>
      <c r="K5" s="77"/>
      <c r="L5" s="77"/>
      <c r="M5" s="83">
        <f>SUMPRODUCT(CLIN2_Labour102[[#This Row],[Man-Days
2020]:[Man-Days
2023]],CLIN2_Labour102[[#This Row],[Labour rate
2020]:[Labour rate
2023]])</f>
        <v>0</v>
      </c>
      <c r="N5" s="9"/>
      <c r="O5" s="83">
        <f>(CLIN2_Labour102[[#This Row],[Extended cost]]+CLIN2_Labour102[[#This Row],[Expat Allowance (ONLY if applicable)]])*$T$2</f>
        <v>0</v>
      </c>
      <c r="P5" s="83">
        <f>CLIN2_Labour102[[#This Row],[Extended cost]]+CLIN2_Labour102[[#This Row],[Expat Allowance (ONLY if applicable)]]+CLIN2_Labour102[[#This Row],[Profit ]]</f>
        <v>0</v>
      </c>
    </row>
    <row r="6" spans="2:27" ht="15" customHeight="1" x14ac:dyDescent="0.3">
      <c r="B6" s="221">
        <v>1.3</v>
      </c>
      <c r="C6" t="s">
        <v>83</v>
      </c>
      <c r="D6" s="41"/>
      <c r="E6" s="86"/>
      <c r="F6" s="86"/>
      <c r="G6" s="86"/>
      <c r="H6" s="86"/>
      <c r="I6" s="77"/>
      <c r="J6" s="77"/>
      <c r="K6" s="77"/>
      <c r="L6" s="77"/>
      <c r="M6" s="83">
        <f t="array" ref="M6">SUMPRODUCT(CLIN2_Labour102[[#This Row],[Man-Days
2020]:[Man-Days
2023]],CLIN2_Labour102[[#This Row],[Labour rate
2020]:[Labour rate
2023]])</f>
        <v>0</v>
      </c>
      <c r="N6" s="9"/>
      <c r="O6" s="83">
        <f>(CLIN2_Labour102[[#This Row],[Extended cost]]+CLIN2_Labour102[[#This Row],[Expat Allowance (ONLY if applicable)]])*$T$2</f>
        <v>0</v>
      </c>
      <c r="P6" s="83">
        <f>CLIN2_Labour102[[#This Row],[Extended cost]]+CLIN2_Labour102[[#This Row],[Expat Allowance (ONLY if applicable)]]+CLIN2_Labour102[[#This Row],[Profit ]]</f>
        <v>0</v>
      </c>
    </row>
    <row r="7" spans="2:27" ht="15" customHeight="1" x14ac:dyDescent="0.3">
      <c r="B7" s="221">
        <v>1.4</v>
      </c>
      <c r="C7" t="s">
        <v>83</v>
      </c>
      <c r="D7" s="41"/>
      <c r="E7" s="86"/>
      <c r="F7" s="86"/>
      <c r="G7" s="86"/>
      <c r="H7" s="86"/>
      <c r="I7" s="77"/>
      <c r="J7" s="77"/>
      <c r="K7" s="77"/>
      <c r="L7" s="77"/>
      <c r="M7" s="83">
        <f t="array" ref="M7">SUMPRODUCT(CLIN2_Labour102[[#This Row],[Man-Days
2020]:[Man-Days
2023]],CLIN2_Labour102[[#This Row],[Labour rate
2020]:[Labour rate
2023]])</f>
        <v>0</v>
      </c>
      <c r="N7" s="9"/>
      <c r="O7" s="83">
        <f>(CLIN2_Labour102[[#This Row],[Extended cost]]+CLIN2_Labour102[[#This Row],[Expat Allowance (ONLY if applicable)]])*$T$2</f>
        <v>0</v>
      </c>
      <c r="P7" s="83">
        <f>CLIN2_Labour102[[#This Row],[Extended cost]]+CLIN2_Labour102[[#This Row],[Expat Allowance (ONLY if applicable)]]+CLIN2_Labour102[[#This Row],[Profit ]]</f>
        <v>0</v>
      </c>
    </row>
    <row r="8" spans="2:27" ht="15" customHeight="1" x14ac:dyDescent="0.3">
      <c r="B8" s="221">
        <v>1.5</v>
      </c>
      <c r="C8" t="s">
        <v>83</v>
      </c>
      <c r="D8" s="41"/>
      <c r="E8" s="86"/>
      <c r="F8" s="86"/>
      <c r="G8" s="86"/>
      <c r="H8" s="86"/>
      <c r="I8" s="77"/>
      <c r="J8" s="77"/>
      <c r="K8" s="77"/>
      <c r="L8" s="77"/>
      <c r="M8" s="83">
        <f t="array" ref="M8">SUMPRODUCT(CLIN2_Labour102[[#This Row],[Man-Days
2020]:[Man-Days
2023]],CLIN2_Labour102[[#This Row],[Labour rate
2020]:[Labour rate
2023]])</f>
        <v>0</v>
      </c>
      <c r="N8" s="9"/>
      <c r="O8" s="83">
        <f>(CLIN2_Labour102[[#This Row],[Extended cost]]+CLIN2_Labour102[[#This Row],[Expat Allowance (ONLY if applicable)]])*$T$2</f>
        <v>0</v>
      </c>
      <c r="P8" s="83">
        <f>CLIN2_Labour102[[#This Row],[Extended cost]]+CLIN2_Labour102[[#This Row],[Expat Allowance (ONLY if applicable)]]+CLIN2_Labour102[[#This Row],[Profit ]]</f>
        <v>0</v>
      </c>
    </row>
    <row r="9" spans="2:27" ht="15" customHeight="1" x14ac:dyDescent="0.3">
      <c r="B9" s="221">
        <v>1.6</v>
      </c>
      <c r="C9" t="s">
        <v>83</v>
      </c>
      <c r="D9" s="41"/>
      <c r="E9" s="86"/>
      <c r="F9" s="86"/>
      <c r="G9" s="86"/>
      <c r="H9" s="86"/>
      <c r="I9" s="77"/>
      <c r="J9" s="77"/>
      <c r="K9" s="77"/>
      <c r="L9" s="77"/>
      <c r="M9" s="83">
        <f>SUMPRODUCT(CLIN2_Labour102[[#This Row],[Man-Days
2020]:[Man-Days
2023]],CLIN2_Labour102[[#This Row],[Labour rate
2020]:[Labour rate
2023]])</f>
        <v>0</v>
      </c>
      <c r="N9" s="9"/>
      <c r="O9" s="83">
        <f>(CLIN2_Labour102[[#This Row],[Extended cost]]+CLIN2_Labour102[[#This Row],[Expat Allowance (ONLY if applicable)]])*$T$2</f>
        <v>0</v>
      </c>
      <c r="P9" s="83">
        <f>CLIN2_Labour102[[#This Row],[Extended cost]]+CLIN2_Labour102[[#This Row],[Expat Allowance (ONLY if applicable)]]+CLIN2_Labour102[[#This Row],[Profit ]]</f>
        <v>0</v>
      </c>
    </row>
    <row r="10" spans="2:27" ht="15" customHeight="1" x14ac:dyDescent="0.3">
      <c r="B10" s="221">
        <v>1.7</v>
      </c>
      <c r="C10" t="s">
        <v>83</v>
      </c>
      <c r="D10" s="41"/>
      <c r="E10" s="86"/>
      <c r="F10" s="86"/>
      <c r="G10" s="86"/>
      <c r="H10" s="86"/>
      <c r="I10" s="77"/>
      <c r="J10" s="77"/>
      <c r="K10" s="77"/>
      <c r="L10" s="77"/>
      <c r="M10" s="83">
        <f t="array" ref="M10">SUMPRODUCT(CLIN2_Labour102[[#This Row],[Man-Days
2020]:[Man-Days
2023]],CLIN2_Labour102[[#This Row],[Labour rate
2020]:[Labour rate
2023]])</f>
        <v>0</v>
      </c>
      <c r="N10" s="9"/>
      <c r="O10" s="83">
        <f>(CLIN2_Labour102[[#This Row],[Extended cost]]+CLIN2_Labour102[[#This Row],[Expat Allowance (ONLY if applicable)]])*$T$2</f>
        <v>0</v>
      </c>
      <c r="P10" s="83">
        <f>CLIN2_Labour102[[#This Row],[Extended cost]]+CLIN2_Labour102[[#This Row],[Expat Allowance (ONLY if applicable)]]+CLIN2_Labour102[[#This Row],[Profit ]]</f>
        <v>0</v>
      </c>
    </row>
    <row r="11" spans="2:27" ht="15" customHeight="1" x14ac:dyDescent="0.3">
      <c r="B11" s="221">
        <v>1.8</v>
      </c>
      <c r="C11" t="s">
        <v>83</v>
      </c>
      <c r="D11" s="41"/>
      <c r="E11" s="86"/>
      <c r="F11" s="86"/>
      <c r="G11" s="86"/>
      <c r="H11" s="86"/>
      <c r="I11" s="77"/>
      <c r="J11" s="77"/>
      <c r="K11" s="77"/>
      <c r="L11" s="77"/>
      <c r="M11" s="83">
        <f t="array" ref="M11">SUMPRODUCT(CLIN2_Labour102[[#This Row],[Man-Days
2020]:[Man-Days
2023]],CLIN2_Labour102[[#This Row],[Labour rate
2020]:[Labour rate
2023]])</f>
        <v>0</v>
      </c>
      <c r="N11" s="9"/>
      <c r="O11" s="83">
        <f>(CLIN2_Labour102[[#This Row],[Extended cost]]+CLIN2_Labour102[[#This Row],[Expat Allowance (ONLY if applicable)]])*$T$2</f>
        <v>0</v>
      </c>
      <c r="P11" s="83">
        <f>CLIN2_Labour102[[#This Row],[Extended cost]]+CLIN2_Labour102[[#This Row],[Expat Allowance (ONLY if applicable)]]+CLIN2_Labour102[[#This Row],[Profit ]]</f>
        <v>0</v>
      </c>
    </row>
    <row r="12" spans="2:27" ht="15" customHeight="1" x14ac:dyDescent="0.3">
      <c r="B12" s="221">
        <v>1.9</v>
      </c>
      <c r="C12" t="s">
        <v>83</v>
      </c>
      <c r="D12" s="41"/>
      <c r="E12" s="86"/>
      <c r="F12" s="86"/>
      <c r="G12" s="86"/>
      <c r="H12" s="86"/>
      <c r="I12" s="77"/>
      <c r="J12" s="77"/>
      <c r="K12" s="77"/>
      <c r="L12" s="77"/>
      <c r="M12" s="83">
        <f t="array" ref="M12">SUMPRODUCT(CLIN2_Labour102[[#This Row],[Man-Days
2020]:[Man-Days
2023]],CLIN2_Labour102[[#This Row],[Labour rate
2020]:[Labour rate
2023]])</f>
        <v>0</v>
      </c>
      <c r="N12" s="9"/>
      <c r="O12" s="83">
        <f>(CLIN2_Labour102[[#This Row],[Extended cost]]+CLIN2_Labour102[[#This Row],[Expat Allowance (ONLY if applicable)]])*$T$2</f>
        <v>0</v>
      </c>
      <c r="P12" s="83">
        <f>CLIN2_Labour102[[#This Row],[Extended cost]]+CLIN2_Labour102[[#This Row],[Expat Allowance (ONLY if applicable)]]+CLIN2_Labour102[[#This Row],[Profit ]]</f>
        <v>0</v>
      </c>
    </row>
    <row r="13" spans="2:27" ht="15" customHeight="1" x14ac:dyDescent="0.3">
      <c r="B13" s="221">
        <v>2.1</v>
      </c>
      <c r="C13" t="s">
        <v>83</v>
      </c>
      <c r="D13" s="41"/>
      <c r="E13" s="86"/>
      <c r="F13" s="86"/>
      <c r="G13" s="86"/>
      <c r="H13" s="86"/>
      <c r="I13" s="77"/>
      <c r="J13" s="77"/>
      <c r="K13" s="77"/>
      <c r="L13" s="77"/>
      <c r="M13" s="83">
        <f t="array" ref="M13">SUMPRODUCT(CLIN2_Labour102[[#This Row],[Man-Days
2020]:[Man-Days
2023]],CLIN2_Labour102[[#This Row],[Labour rate
2020]:[Labour rate
2023]])</f>
        <v>0</v>
      </c>
      <c r="N13" s="9"/>
      <c r="O13" s="83">
        <f>(CLIN2_Labour102[[#This Row],[Extended cost]]+CLIN2_Labour102[[#This Row],[Expat Allowance (ONLY if applicable)]])*$T$2</f>
        <v>0</v>
      </c>
      <c r="P13" s="83">
        <f>CLIN2_Labour102[[#This Row],[Extended cost]]+CLIN2_Labour102[[#This Row],[Expat Allowance (ONLY if applicable)]]+CLIN2_Labour102[[#This Row],[Profit ]]</f>
        <v>0</v>
      </c>
    </row>
    <row r="14" spans="2:27" ht="15" customHeight="1" x14ac:dyDescent="0.3">
      <c r="B14" s="221">
        <v>2.2000000000000002</v>
      </c>
      <c r="C14" t="s">
        <v>83</v>
      </c>
      <c r="D14" s="41"/>
      <c r="E14" s="86"/>
      <c r="F14" s="86"/>
      <c r="G14" s="86"/>
      <c r="H14" s="86"/>
      <c r="I14" s="77"/>
      <c r="J14" s="77"/>
      <c r="K14" s="77"/>
      <c r="L14" s="77"/>
      <c r="M14" s="83">
        <f t="array" ref="M14">SUMPRODUCT(CLIN2_Labour102[[#This Row],[Man-Days
2020]:[Man-Days
2023]],CLIN2_Labour102[[#This Row],[Labour rate
2020]:[Labour rate
2023]])</f>
        <v>0</v>
      </c>
      <c r="N14" s="9"/>
      <c r="O14" s="83">
        <f>(CLIN2_Labour102[[#This Row],[Extended cost]]+CLIN2_Labour102[[#This Row],[Expat Allowance (ONLY if applicable)]])*$T$2</f>
        <v>0</v>
      </c>
      <c r="P14" s="83">
        <f>CLIN2_Labour102[[#This Row],[Extended cost]]+CLIN2_Labour102[[#This Row],[Expat Allowance (ONLY if applicable)]]+CLIN2_Labour102[[#This Row],[Profit ]]</f>
        <v>0</v>
      </c>
    </row>
    <row r="15" spans="2:27" ht="15" customHeight="1" x14ac:dyDescent="0.3">
      <c r="B15" s="221">
        <v>2.2999999999999998</v>
      </c>
      <c r="C15" t="s">
        <v>83</v>
      </c>
      <c r="D15" s="41"/>
      <c r="E15" s="86"/>
      <c r="F15" s="86"/>
      <c r="G15" s="86"/>
      <c r="H15" s="86"/>
      <c r="I15" s="77"/>
      <c r="J15" s="77"/>
      <c r="K15" s="77"/>
      <c r="L15" s="77"/>
      <c r="M15" s="83">
        <f t="array" ref="M15">SUMPRODUCT(CLIN2_Labour102[[#This Row],[Man-Days
2020]:[Man-Days
2023]],CLIN2_Labour102[[#This Row],[Labour rate
2020]:[Labour rate
2023]])</f>
        <v>0</v>
      </c>
      <c r="N15" s="9"/>
      <c r="O15" s="83">
        <f>(CLIN2_Labour102[[#This Row],[Extended cost]]+CLIN2_Labour102[[#This Row],[Expat Allowance (ONLY if applicable)]])*$T$2</f>
        <v>0</v>
      </c>
      <c r="P15" s="83">
        <f>CLIN2_Labour102[[#This Row],[Extended cost]]+CLIN2_Labour102[[#This Row],[Expat Allowance (ONLY if applicable)]]+CLIN2_Labour102[[#This Row],[Profit ]]</f>
        <v>0</v>
      </c>
    </row>
    <row r="16" spans="2:27" ht="15" customHeight="1" x14ac:dyDescent="0.3">
      <c r="B16" s="221">
        <v>3.1</v>
      </c>
      <c r="C16" t="s">
        <v>83</v>
      </c>
      <c r="D16" s="41"/>
      <c r="E16" s="86"/>
      <c r="F16" s="86"/>
      <c r="G16" s="86"/>
      <c r="H16" s="86"/>
      <c r="I16" s="77"/>
      <c r="J16" s="77"/>
      <c r="K16" s="77"/>
      <c r="L16" s="77"/>
      <c r="M16" s="83">
        <f t="array" ref="M16">SUMPRODUCT(CLIN2_Labour102[[#This Row],[Man-Days
2020]:[Man-Days
2023]],CLIN2_Labour102[[#This Row],[Labour rate
2020]:[Labour rate
2023]])</f>
        <v>0</v>
      </c>
      <c r="N16" s="9"/>
      <c r="O16" s="83">
        <f>(CLIN2_Labour102[[#This Row],[Extended cost]]+CLIN2_Labour102[[#This Row],[Expat Allowance (ONLY if applicable)]])*$T$2</f>
        <v>0</v>
      </c>
      <c r="P16" s="83">
        <f>CLIN2_Labour102[[#This Row],[Extended cost]]+CLIN2_Labour102[[#This Row],[Expat Allowance (ONLY if applicable)]]+CLIN2_Labour102[[#This Row],[Profit ]]</f>
        <v>0</v>
      </c>
    </row>
    <row r="17" spans="2:17" ht="15" customHeight="1" x14ac:dyDescent="0.3">
      <c r="B17" s="221">
        <v>3.2</v>
      </c>
      <c r="C17" t="s">
        <v>83</v>
      </c>
      <c r="D17" s="41"/>
      <c r="E17" s="86"/>
      <c r="F17" s="86"/>
      <c r="G17" s="86"/>
      <c r="H17" s="86"/>
      <c r="I17" s="77"/>
      <c r="J17" s="77"/>
      <c r="K17" s="77"/>
      <c r="L17" s="77"/>
      <c r="M17" s="83">
        <f t="array" ref="M17">SUMPRODUCT(CLIN2_Labour102[[#This Row],[Man-Days
2020]:[Man-Days
2023]],CLIN2_Labour102[[#This Row],[Labour rate
2020]:[Labour rate
2023]])</f>
        <v>0</v>
      </c>
      <c r="N17" s="9"/>
      <c r="O17" s="83">
        <f>(CLIN2_Labour102[[#This Row],[Extended cost]]+CLIN2_Labour102[[#This Row],[Expat Allowance (ONLY if applicable)]])*$T$2</f>
        <v>0</v>
      </c>
      <c r="P17" s="83">
        <f>CLIN2_Labour102[[#This Row],[Extended cost]]+CLIN2_Labour102[[#This Row],[Expat Allowance (ONLY if applicable)]]+CLIN2_Labour102[[#This Row],[Profit ]]</f>
        <v>0</v>
      </c>
    </row>
    <row r="18" spans="2:17" ht="15" customHeight="1" x14ac:dyDescent="0.3">
      <c r="B18" s="221">
        <v>3.3</v>
      </c>
      <c r="C18" t="s">
        <v>83</v>
      </c>
      <c r="D18" s="41"/>
      <c r="E18" s="86"/>
      <c r="F18" s="86"/>
      <c r="G18" s="86"/>
      <c r="H18" s="86"/>
      <c r="I18" s="77"/>
      <c r="J18" s="77"/>
      <c r="K18" s="77"/>
      <c r="L18" s="77"/>
      <c r="M18" s="83">
        <f t="array" ref="M18">SUMPRODUCT(CLIN2_Labour102[[#This Row],[Man-Days
2020]:[Man-Days
2023]],CLIN2_Labour102[[#This Row],[Labour rate
2020]:[Labour rate
2023]])</f>
        <v>0</v>
      </c>
      <c r="N18" s="9"/>
      <c r="O18" s="83">
        <f>(CLIN2_Labour102[[#This Row],[Extended cost]]+CLIN2_Labour102[[#This Row],[Expat Allowance (ONLY if applicable)]])*$T$2</f>
        <v>0</v>
      </c>
      <c r="P18" s="83">
        <f>CLIN2_Labour102[[#This Row],[Extended cost]]+CLIN2_Labour102[[#This Row],[Expat Allowance (ONLY if applicable)]]+CLIN2_Labour102[[#This Row],[Profit ]]</f>
        <v>0</v>
      </c>
    </row>
    <row r="19" spans="2:17" ht="15" customHeight="1" x14ac:dyDescent="0.3">
      <c r="B19" s="221">
        <v>3.4</v>
      </c>
      <c r="C19" t="s">
        <v>83</v>
      </c>
      <c r="D19" s="41"/>
      <c r="E19" s="86"/>
      <c r="F19" s="86"/>
      <c r="G19" s="86"/>
      <c r="H19" s="86"/>
      <c r="I19" s="77"/>
      <c r="J19" s="77"/>
      <c r="K19" s="77"/>
      <c r="L19" s="77"/>
      <c r="M19" s="83">
        <f t="array" ref="M19">SUMPRODUCT(CLIN2_Labour102[[#This Row],[Man-Days
2020]:[Man-Days
2023]],CLIN2_Labour102[[#This Row],[Labour rate
2020]:[Labour rate
2023]])</f>
        <v>0</v>
      </c>
      <c r="N19" s="9"/>
      <c r="O19" s="83">
        <f>(CLIN2_Labour102[[#This Row],[Extended cost]]+CLIN2_Labour102[[#This Row],[Expat Allowance (ONLY if applicable)]])*$T$2</f>
        <v>0</v>
      </c>
      <c r="P19" s="83">
        <f>CLIN2_Labour102[[#This Row],[Extended cost]]+CLIN2_Labour102[[#This Row],[Expat Allowance (ONLY if applicable)]]+CLIN2_Labour102[[#This Row],[Profit ]]</f>
        <v>0</v>
      </c>
    </row>
    <row r="20" spans="2:17" ht="15" customHeight="1" x14ac:dyDescent="0.3">
      <c r="B20" s="221">
        <v>3.5</v>
      </c>
      <c r="C20" t="s">
        <v>83</v>
      </c>
      <c r="D20" s="41"/>
      <c r="E20" s="86"/>
      <c r="F20" s="86"/>
      <c r="G20" s="86"/>
      <c r="H20" s="86"/>
      <c r="I20" s="77"/>
      <c r="J20" s="77"/>
      <c r="K20" s="77"/>
      <c r="L20" s="77"/>
      <c r="M20" s="83">
        <f t="array" ref="M20">SUMPRODUCT(CLIN2_Labour102[[#This Row],[Man-Days
2020]:[Man-Days
2023]],CLIN2_Labour102[[#This Row],[Labour rate
2020]:[Labour rate
2023]])</f>
        <v>0</v>
      </c>
      <c r="N20" s="9"/>
      <c r="O20" s="83">
        <f>(CLIN2_Labour102[[#This Row],[Extended cost]]+CLIN2_Labour102[[#This Row],[Expat Allowance (ONLY if applicable)]])*$T$2</f>
        <v>0</v>
      </c>
      <c r="P20" s="83">
        <f>CLIN2_Labour102[[#This Row],[Extended cost]]+CLIN2_Labour102[[#This Row],[Expat Allowance (ONLY if applicable)]]+CLIN2_Labour102[[#This Row],[Profit ]]</f>
        <v>0</v>
      </c>
    </row>
    <row r="21" spans="2:17" ht="15" customHeight="1" x14ac:dyDescent="0.3">
      <c r="B21" s="221" t="s">
        <v>304</v>
      </c>
      <c r="C21" t="s">
        <v>83</v>
      </c>
      <c r="D21" s="41"/>
      <c r="E21" s="86"/>
      <c r="F21" s="86"/>
      <c r="G21" s="86"/>
      <c r="H21" s="86"/>
      <c r="I21" s="77"/>
      <c r="J21" s="77"/>
      <c r="K21" s="77"/>
      <c r="L21" s="77"/>
      <c r="M21" s="83">
        <f t="array" ref="M21">SUMPRODUCT(CLIN2_Labour102[[#This Row],[Man-Days
2020]:[Man-Days
2023]],CLIN2_Labour102[[#This Row],[Labour rate
2020]:[Labour rate
2023]])</f>
        <v>0</v>
      </c>
      <c r="N21" s="9"/>
      <c r="O21" s="83">
        <f>(CLIN2_Labour102[[#This Row],[Extended cost]]+CLIN2_Labour102[[#This Row],[Expat Allowance (ONLY if applicable)]])*$T$2</f>
        <v>0</v>
      </c>
      <c r="P21" s="83">
        <f>CLIN2_Labour102[[#This Row],[Extended cost]]+CLIN2_Labour102[[#This Row],[Expat Allowance (ONLY if applicable)]]+CLIN2_Labour102[[#This Row],[Profit ]]</f>
        <v>0</v>
      </c>
    </row>
    <row r="22" spans="2:17" ht="15" customHeight="1" x14ac:dyDescent="0.3">
      <c r="B22" s="221" t="s">
        <v>305</v>
      </c>
      <c r="C22" t="s">
        <v>83</v>
      </c>
      <c r="D22" s="41"/>
      <c r="E22" s="86"/>
      <c r="F22" s="86"/>
      <c r="G22" s="86"/>
      <c r="H22" s="86"/>
      <c r="I22" s="77"/>
      <c r="J22" s="77"/>
      <c r="K22" s="77"/>
      <c r="L22" s="77"/>
      <c r="M22" s="83">
        <f t="array" ref="M22">SUMPRODUCT(CLIN2_Labour102[[#This Row],[Man-Days
2020]:[Man-Days
2023]],CLIN2_Labour102[[#This Row],[Labour rate
2020]:[Labour rate
2023]])</f>
        <v>0</v>
      </c>
      <c r="N22" s="9"/>
      <c r="O22" s="83">
        <f>(CLIN2_Labour102[[#This Row],[Extended cost]]+CLIN2_Labour102[[#This Row],[Expat Allowance (ONLY if applicable)]])*$T$2</f>
        <v>0</v>
      </c>
      <c r="P22" s="83">
        <f>CLIN2_Labour102[[#This Row],[Extended cost]]+CLIN2_Labour102[[#This Row],[Expat Allowance (ONLY if applicable)]]+CLIN2_Labour102[[#This Row],[Profit ]]</f>
        <v>0</v>
      </c>
    </row>
    <row r="23" spans="2:17" ht="15" customHeight="1" x14ac:dyDescent="0.3">
      <c r="B23" s="221" t="s">
        <v>306</v>
      </c>
      <c r="C23" t="s">
        <v>83</v>
      </c>
      <c r="D23" s="41"/>
      <c r="E23" s="86"/>
      <c r="F23" s="86"/>
      <c r="G23" s="86"/>
      <c r="H23" s="86"/>
      <c r="I23" s="77"/>
      <c r="J23" s="77"/>
      <c r="K23" s="77"/>
      <c r="L23" s="77"/>
      <c r="M23" s="83">
        <f t="array" ref="M23">SUMPRODUCT(CLIN2_Labour102[[#This Row],[Man-Days
2020]:[Man-Days
2023]],CLIN2_Labour102[[#This Row],[Labour rate
2020]:[Labour rate
2023]])</f>
        <v>0</v>
      </c>
      <c r="N23" s="9"/>
      <c r="O23" s="83">
        <f>(CLIN2_Labour102[[#This Row],[Extended cost]]+CLIN2_Labour102[[#This Row],[Expat Allowance (ONLY if applicable)]])*$T$2</f>
        <v>0</v>
      </c>
      <c r="P23" s="83">
        <f>CLIN2_Labour102[[#This Row],[Extended cost]]+CLIN2_Labour102[[#This Row],[Expat Allowance (ONLY if applicable)]]+CLIN2_Labour102[[#This Row],[Profit ]]</f>
        <v>0</v>
      </c>
    </row>
    <row r="24" spans="2:17" ht="15" customHeight="1" x14ac:dyDescent="0.3">
      <c r="B24" s="221" t="s">
        <v>307</v>
      </c>
      <c r="C24" t="s">
        <v>83</v>
      </c>
      <c r="D24" s="41"/>
      <c r="E24" s="86"/>
      <c r="F24" s="86"/>
      <c r="G24" s="86"/>
      <c r="H24" s="86"/>
      <c r="I24" s="77"/>
      <c r="J24" s="77"/>
      <c r="K24" s="77"/>
      <c r="L24" s="77"/>
      <c r="M24" s="83">
        <f t="array" ref="M24">SUMPRODUCT(CLIN2_Labour102[[#This Row],[Man-Days
2020]:[Man-Days
2023]],CLIN2_Labour102[[#This Row],[Labour rate
2020]:[Labour rate
2023]])</f>
        <v>0</v>
      </c>
      <c r="N24" s="9"/>
      <c r="O24" s="83">
        <f>(CLIN2_Labour102[[#This Row],[Extended cost]]+CLIN2_Labour102[[#This Row],[Expat Allowance (ONLY if applicable)]])*$T$2</f>
        <v>0</v>
      </c>
      <c r="P24" s="83">
        <f>CLIN2_Labour102[[#This Row],[Extended cost]]+CLIN2_Labour102[[#This Row],[Expat Allowance (ONLY if applicable)]]+CLIN2_Labour102[[#This Row],[Profit ]]</f>
        <v>0</v>
      </c>
    </row>
    <row r="25" spans="2:17" ht="15" customHeight="1" x14ac:dyDescent="0.3">
      <c r="B25" s="221" t="s">
        <v>308</v>
      </c>
      <c r="C25" t="s">
        <v>83</v>
      </c>
      <c r="D25" s="41"/>
      <c r="E25" s="86"/>
      <c r="F25" s="86"/>
      <c r="G25" s="86"/>
      <c r="H25" s="86"/>
      <c r="I25" s="77"/>
      <c r="J25" s="77"/>
      <c r="K25" s="77"/>
      <c r="L25" s="77"/>
      <c r="M25" s="83">
        <f t="array" ref="M25">SUMPRODUCT(CLIN2_Labour102[[#This Row],[Man-Days
2020]:[Man-Days
2023]],CLIN2_Labour102[[#This Row],[Labour rate
2020]:[Labour rate
2023]])</f>
        <v>0</v>
      </c>
      <c r="N25" s="9"/>
      <c r="O25" s="83">
        <f>(CLIN2_Labour102[[#This Row],[Extended cost]]+CLIN2_Labour102[[#This Row],[Expat Allowance (ONLY if applicable)]])*$T$2</f>
        <v>0</v>
      </c>
      <c r="P25" s="83">
        <f>CLIN2_Labour102[[#This Row],[Extended cost]]+CLIN2_Labour102[[#This Row],[Expat Allowance (ONLY if applicable)]]+CLIN2_Labour102[[#This Row],[Profit ]]</f>
        <v>0</v>
      </c>
    </row>
    <row r="26" spans="2:17" ht="15" customHeight="1" x14ac:dyDescent="0.3">
      <c r="B26" s="221" t="s">
        <v>309</v>
      </c>
      <c r="C26" t="s">
        <v>83</v>
      </c>
      <c r="D26" s="41"/>
      <c r="E26" s="86"/>
      <c r="F26" s="86"/>
      <c r="G26" s="86"/>
      <c r="H26" s="86"/>
      <c r="I26" s="77"/>
      <c r="J26" s="77"/>
      <c r="K26" s="77"/>
      <c r="L26" s="77"/>
      <c r="M26" s="83">
        <f t="array" ref="M26">SUMPRODUCT(CLIN2_Labour102[[#This Row],[Man-Days
2020]:[Man-Days
2023]],CLIN2_Labour102[[#This Row],[Labour rate
2020]:[Labour rate
2023]])</f>
        <v>0</v>
      </c>
      <c r="N26" s="9"/>
      <c r="O26" s="83">
        <f>(CLIN2_Labour102[[#This Row],[Extended cost]]+CLIN2_Labour102[[#This Row],[Expat Allowance (ONLY if applicable)]])*$T$2</f>
        <v>0</v>
      </c>
      <c r="P26" s="83">
        <f>CLIN2_Labour102[[#This Row],[Extended cost]]+CLIN2_Labour102[[#This Row],[Expat Allowance (ONLY if applicable)]]+CLIN2_Labour102[[#This Row],[Profit ]]</f>
        <v>0</v>
      </c>
    </row>
    <row r="27" spans="2:17" ht="15" customHeight="1" x14ac:dyDescent="0.3">
      <c r="B27" s="221" t="s">
        <v>310</v>
      </c>
      <c r="C27" t="s">
        <v>83</v>
      </c>
      <c r="D27" s="41"/>
      <c r="E27" s="86"/>
      <c r="F27" s="86"/>
      <c r="G27" s="86"/>
      <c r="H27" s="86"/>
      <c r="I27" s="77"/>
      <c r="J27" s="77"/>
      <c r="K27" s="77"/>
      <c r="L27" s="77"/>
      <c r="M27" s="83">
        <f t="array" ref="M27">SUMPRODUCT(CLIN2_Labour102[[#This Row],[Man-Days
2020]:[Man-Days
2023]],CLIN2_Labour102[[#This Row],[Labour rate
2020]:[Labour rate
2023]])</f>
        <v>0</v>
      </c>
      <c r="N27" s="9"/>
      <c r="O27" s="83">
        <f>(CLIN2_Labour102[[#This Row],[Extended cost]]+CLIN2_Labour102[[#This Row],[Expat Allowance (ONLY if applicable)]])*$T$2</f>
        <v>0</v>
      </c>
      <c r="P27" s="83">
        <f>CLIN2_Labour102[[#This Row],[Extended cost]]+CLIN2_Labour102[[#This Row],[Expat Allowance (ONLY if applicable)]]+CLIN2_Labour102[[#This Row],[Profit ]]</f>
        <v>0</v>
      </c>
    </row>
    <row r="28" spans="2:17" ht="15" customHeight="1" x14ac:dyDescent="0.3">
      <c r="B28" s="221" t="s">
        <v>311</v>
      </c>
      <c r="C28" t="s">
        <v>83</v>
      </c>
      <c r="D28" s="41"/>
      <c r="E28" s="86"/>
      <c r="F28" s="86"/>
      <c r="G28" s="86"/>
      <c r="H28" s="86"/>
      <c r="I28" s="77"/>
      <c r="J28" s="77"/>
      <c r="K28" s="77"/>
      <c r="L28" s="77"/>
      <c r="M28" s="83">
        <f t="array" ref="M28">SUMPRODUCT(CLIN2_Labour102[[#This Row],[Man-Days
2020]:[Man-Days
2023]],CLIN2_Labour102[[#This Row],[Labour rate
2020]:[Labour rate
2023]])</f>
        <v>0</v>
      </c>
      <c r="N28" s="9"/>
      <c r="O28" s="83">
        <f>(CLIN2_Labour102[[#This Row],[Extended cost]]+CLIN2_Labour102[[#This Row],[Expat Allowance (ONLY if applicable)]])*$T$2</f>
        <v>0</v>
      </c>
      <c r="P28" s="83">
        <f>CLIN2_Labour102[[#This Row],[Extended cost]]+CLIN2_Labour102[[#This Row],[Expat Allowance (ONLY if applicable)]]+CLIN2_Labour102[[#This Row],[Profit ]]</f>
        <v>0</v>
      </c>
    </row>
    <row r="29" spans="2:17" ht="15" customHeight="1" x14ac:dyDescent="0.3">
      <c r="B29" s="221" t="s">
        <v>313</v>
      </c>
      <c r="C29" t="s">
        <v>83</v>
      </c>
      <c r="D29" s="41"/>
      <c r="E29" s="86"/>
      <c r="F29" s="86"/>
      <c r="G29" s="86"/>
      <c r="H29" s="86"/>
      <c r="I29" s="77"/>
      <c r="J29" s="77"/>
      <c r="K29" s="77"/>
      <c r="L29" s="77"/>
      <c r="M29" s="83">
        <f t="array" ref="M29">SUMPRODUCT(CLIN2_Labour102[[#This Row],[Man-Days
2020]:[Man-Days
2023]],CLIN2_Labour102[[#This Row],[Labour rate
2020]:[Labour rate
2023]])</f>
        <v>0</v>
      </c>
      <c r="N29" s="9"/>
      <c r="O29" s="83">
        <f>(CLIN2_Labour102[[#This Row],[Extended cost]]+CLIN2_Labour102[[#This Row],[Expat Allowance (ONLY if applicable)]])*$T$2</f>
        <v>0</v>
      </c>
      <c r="P29" s="83">
        <f>CLIN2_Labour102[[#This Row],[Extended cost]]+CLIN2_Labour102[[#This Row],[Expat Allowance (ONLY if applicable)]]+CLIN2_Labour102[[#This Row],[Profit ]]</f>
        <v>0</v>
      </c>
    </row>
    <row r="30" spans="2:17" ht="15" customHeight="1" x14ac:dyDescent="0.3">
      <c r="B30" s="221" t="s">
        <v>314</v>
      </c>
      <c r="C30" t="s">
        <v>83</v>
      </c>
      <c r="D30" s="41"/>
      <c r="E30" s="86"/>
      <c r="F30" s="86"/>
      <c r="G30" s="86"/>
      <c r="H30" s="86"/>
      <c r="I30" s="77"/>
      <c r="J30" s="77"/>
      <c r="K30" s="77"/>
      <c r="L30" s="77"/>
      <c r="M30" s="83">
        <f t="array" ref="M30">SUMPRODUCT(CLIN2_Labour102[[#This Row],[Man-Days
2020]:[Man-Days
2023]],CLIN2_Labour102[[#This Row],[Labour rate
2020]:[Labour rate
2023]])</f>
        <v>0</v>
      </c>
      <c r="N30" s="9"/>
      <c r="O30" s="83">
        <f>(CLIN2_Labour102[[#This Row],[Extended cost]]+CLIN2_Labour102[[#This Row],[Expat Allowance (ONLY if applicable)]])*$T$2</f>
        <v>0</v>
      </c>
      <c r="P30" s="83">
        <f>CLIN2_Labour102[[#This Row],[Extended cost]]+CLIN2_Labour102[[#This Row],[Expat Allowance (ONLY if applicable)]]+CLIN2_Labour102[[#This Row],[Profit ]]</f>
        <v>0</v>
      </c>
    </row>
    <row r="31" spans="2:17" ht="15" customHeight="1" x14ac:dyDescent="0.3">
      <c r="B31" s="221" t="s">
        <v>315</v>
      </c>
      <c r="C31" t="s">
        <v>83</v>
      </c>
      <c r="D31" s="41"/>
      <c r="E31" s="86"/>
      <c r="F31" s="86"/>
      <c r="G31" s="86"/>
      <c r="H31" s="86"/>
      <c r="I31" s="77"/>
      <c r="J31" s="77"/>
      <c r="K31" s="77"/>
      <c r="L31" s="77"/>
      <c r="M31" s="83">
        <f t="array" ref="M31">SUMPRODUCT(CLIN2_Labour102[[#This Row],[Man-Days
2020]:[Man-Days
2023]],CLIN2_Labour102[[#This Row],[Labour rate
2020]:[Labour rate
2023]])</f>
        <v>0</v>
      </c>
      <c r="N31" s="9"/>
      <c r="O31" s="83">
        <f>(CLIN2_Labour102[[#This Row],[Extended cost]]+CLIN2_Labour102[[#This Row],[Expat Allowance (ONLY if applicable)]])*$T$2</f>
        <v>0</v>
      </c>
      <c r="P31" s="83">
        <f>CLIN2_Labour102[[#This Row],[Extended cost]]+CLIN2_Labour102[[#This Row],[Expat Allowance (ONLY if applicable)]]+CLIN2_Labour102[[#This Row],[Profit ]]</f>
        <v>0</v>
      </c>
    </row>
    <row r="32" spans="2:17" ht="15" customHeight="1" x14ac:dyDescent="0.3">
      <c r="B32" s="221" t="s">
        <v>316</v>
      </c>
      <c r="C32" t="s">
        <v>83</v>
      </c>
      <c r="D32" s="222"/>
      <c r="E32" s="86"/>
      <c r="F32" s="86"/>
      <c r="G32" s="86"/>
      <c r="H32" s="86"/>
      <c r="I32" s="223"/>
      <c r="J32" s="223"/>
      <c r="K32" s="223"/>
      <c r="L32" s="223"/>
      <c r="M32" s="83">
        <f t="array" ref="M32">SUMPRODUCT(CLIN2_Labour102[[#This Row],[Man-Days
2020]:[Man-Days
2023]],CLIN2_Labour102[[#This Row],[Labour rate
2020]:[Labour rate
2023]])</f>
        <v>0</v>
      </c>
      <c r="N32" s="224"/>
      <c r="O32" s="83">
        <f>(CLIN2_Labour102[[#This Row],[Extended cost]]+CLIN2_Labour102[[#This Row],[Expat Allowance (ONLY if applicable)]])*$T$2</f>
        <v>0</v>
      </c>
      <c r="P32" s="225">
        <f>CLIN2_Labour102[[#This Row],[Extended cost]]+CLIN2_Labour102[[#This Row],[Expat Allowance (ONLY if applicable)]]+CLIN2_Labour102[[#This Row],[Profit ]]</f>
        <v>0</v>
      </c>
      <c r="Q32" s="226"/>
    </row>
    <row r="33" spans="2:17" ht="15" customHeight="1" x14ac:dyDescent="0.3">
      <c r="B33" s="221" t="s">
        <v>299</v>
      </c>
      <c r="C33" t="s">
        <v>83</v>
      </c>
      <c r="D33" s="222"/>
      <c r="E33" s="86"/>
      <c r="F33" s="86"/>
      <c r="G33" s="86"/>
      <c r="H33" s="86"/>
      <c r="I33" s="223"/>
      <c r="J33" s="223"/>
      <c r="K33" s="223"/>
      <c r="L33" s="223"/>
      <c r="M33" s="83">
        <f t="array" ref="M33">SUMPRODUCT(CLIN2_Labour102[[#This Row],[Man-Days
2020]:[Man-Days
2023]],CLIN2_Labour102[[#This Row],[Labour rate
2020]:[Labour rate
2023]])</f>
        <v>0</v>
      </c>
      <c r="N33" s="224"/>
      <c r="O33" s="83">
        <f>(CLIN2_Labour102[[#This Row],[Extended cost]]+CLIN2_Labour102[[#This Row],[Expat Allowance (ONLY if applicable)]])*$T$2</f>
        <v>0</v>
      </c>
      <c r="P33" s="225">
        <f>CLIN2_Labour102[[#This Row],[Extended cost]]+CLIN2_Labour102[[#This Row],[Expat Allowance (ONLY if applicable)]]+CLIN2_Labour102[[#This Row],[Profit ]]</f>
        <v>0</v>
      </c>
      <c r="Q33" s="226"/>
    </row>
    <row r="34" spans="2:17" ht="15" customHeight="1" x14ac:dyDescent="0.3">
      <c r="B34" s="221" t="s">
        <v>317</v>
      </c>
      <c r="C34" t="s">
        <v>83</v>
      </c>
      <c r="D34" s="222"/>
      <c r="E34" s="86"/>
      <c r="F34" s="86"/>
      <c r="G34" s="86"/>
      <c r="H34" s="86"/>
      <c r="I34" s="223"/>
      <c r="J34" s="223"/>
      <c r="K34" s="223"/>
      <c r="L34" s="223"/>
      <c r="M34" s="83">
        <f t="array" ref="M34">SUMPRODUCT(CLIN2_Labour102[[#This Row],[Man-Days
2020]:[Man-Days
2023]],CLIN2_Labour102[[#This Row],[Labour rate
2020]:[Labour rate
2023]])</f>
        <v>0</v>
      </c>
      <c r="N34" s="224"/>
      <c r="O34" s="83">
        <f>(CLIN2_Labour102[[#This Row],[Extended cost]]+CLIN2_Labour102[[#This Row],[Expat Allowance (ONLY if applicable)]])*$T$2</f>
        <v>0</v>
      </c>
      <c r="P34" s="225">
        <f>CLIN2_Labour102[[#This Row],[Extended cost]]+CLIN2_Labour102[[#This Row],[Expat Allowance (ONLY if applicable)]]+CLIN2_Labour102[[#This Row],[Profit ]]</f>
        <v>0</v>
      </c>
      <c r="Q34" s="226"/>
    </row>
    <row r="35" spans="2:17" ht="15" customHeight="1" x14ac:dyDescent="0.3">
      <c r="B35" s="221" t="s">
        <v>319</v>
      </c>
      <c r="C35" t="s">
        <v>83</v>
      </c>
      <c r="D35" s="222"/>
      <c r="E35" s="86"/>
      <c r="F35" s="86"/>
      <c r="G35" s="86"/>
      <c r="H35" s="86"/>
      <c r="I35" s="223"/>
      <c r="J35" s="223"/>
      <c r="K35" s="223"/>
      <c r="L35" s="223"/>
      <c r="M35" s="83">
        <f t="array" ref="M35">SUMPRODUCT(CLIN2_Labour102[[#This Row],[Man-Days
2020]:[Man-Days
2023]],CLIN2_Labour102[[#This Row],[Labour rate
2020]:[Labour rate
2023]])</f>
        <v>0</v>
      </c>
      <c r="N35" s="224"/>
      <c r="O35" s="83">
        <f>(CLIN2_Labour102[[#This Row],[Extended cost]]+CLIN2_Labour102[[#This Row],[Expat Allowance (ONLY if applicable)]])*$T$2</f>
        <v>0</v>
      </c>
      <c r="P35" s="225">
        <f>CLIN2_Labour102[[#This Row],[Extended cost]]+CLIN2_Labour102[[#This Row],[Expat Allowance (ONLY if applicable)]]+CLIN2_Labour102[[#This Row],[Profit ]]</f>
        <v>0</v>
      </c>
      <c r="Q35" s="226"/>
    </row>
    <row r="36" spans="2:17" ht="15" customHeight="1" x14ac:dyDescent="0.3">
      <c r="B36" s="221" t="s">
        <v>320</v>
      </c>
      <c r="C36" t="s">
        <v>83</v>
      </c>
      <c r="D36" s="222"/>
      <c r="E36" s="86"/>
      <c r="F36" s="86"/>
      <c r="G36" s="86"/>
      <c r="H36" s="86"/>
      <c r="I36" s="223"/>
      <c r="J36" s="223"/>
      <c r="K36" s="223"/>
      <c r="L36" s="223"/>
      <c r="M36" s="83">
        <f t="array" ref="M36">SUMPRODUCT(CLIN2_Labour102[[#This Row],[Man-Days
2020]:[Man-Days
2023]],CLIN2_Labour102[[#This Row],[Labour rate
2020]:[Labour rate
2023]])</f>
        <v>0</v>
      </c>
      <c r="N36" s="224"/>
      <c r="O36" s="83">
        <f>(CLIN2_Labour102[[#This Row],[Extended cost]]+CLIN2_Labour102[[#This Row],[Expat Allowance (ONLY if applicable)]])*$T$2</f>
        <v>0</v>
      </c>
      <c r="P36" s="225">
        <f>CLIN2_Labour102[[#This Row],[Extended cost]]+CLIN2_Labour102[[#This Row],[Expat Allowance (ONLY if applicable)]]+CLIN2_Labour102[[#This Row],[Profit ]]</f>
        <v>0</v>
      </c>
      <c r="Q36" s="226"/>
    </row>
    <row r="37" spans="2:17" ht="15" customHeight="1" x14ac:dyDescent="0.3">
      <c r="B37" s="221" t="s">
        <v>321</v>
      </c>
      <c r="C37" t="s">
        <v>83</v>
      </c>
      <c r="D37" s="222"/>
      <c r="E37" s="86"/>
      <c r="F37" s="86"/>
      <c r="G37" s="86"/>
      <c r="H37" s="86"/>
      <c r="I37" s="223"/>
      <c r="J37" s="223"/>
      <c r="K37" s="223"/>
      <c r="L37" s="223"/>
      <c r="M37" s="83">
        <f t="array" ref="M37">SUMPRODUCT(CLIN2_Labour102[[#This Row],[Man-Days
2020]:[Man-Days
2023]],CLIN2_Labour102[[#This Row],[Labour rate
2020]:[Labour rate
2023]])</f>
        <v>0</v>
      </c>
      <c r="N37" s="224"/>
      <c r="O37" s="83">
        <f>(CLIN2_Labour102[[#This Row],[Extended cost]]+CLIN2_Labour102[[#This Row],[Expat Allowance (ONLY if applicable)]])*$T$2</f>
        <v>0</v>
      </c>
      <c r="P37" s="225">
        <f>CLIN2_Labour102[[#This Row],[Extended cost]]+CLIN2_Labour102[[#This Row],[Expat Allowance (ONLY if applicable)]]+CLIN2_Labour102[[#This Row],[Profit ]]</f>
        <v>0</v>
      </c>
      <c r="Q37" s="226"/>
    </row>
    <row r="38" spans="2:17" ht="15" customHeight="1" x14ac:dyDescent="0.3">
      <c r="B38" s="221" t="s">
        <v>322</v>
      </c>
      <c r="C38" t="s">
        <v>83</v>
      </c>
      <c r="D38" s="222"/>
      <c r="E38" s="86"/>
      <c r="F38" s="86"/>
      <c r="G38" s="86"/>
      <c r="H38" s="86"/>
      <c r="I38" s="223"/>
      <c r="J38" s="223"/>
      <c r="K38" s="223"/>
      <c r="L38" s="223"/>
      <c r="M38" s="83">
        <f t="array" ref="M38">SUMPRODUCT(CLIN2_Labour102[[#This Row],[Man-Days
2020]:[Man-Days
2023]],CLIN2_Labour102[[#This Row],[Labour rate
2020]:[Labour rate
2023]])</f>
        <v>0</v>
      </c>
      <c r="N38" s="224"/>
      <c r="O38" s="83">
        <f>(CLIN2_Labour102[[#This Row],[Extended cost]]+CLIN2_Labour102[[#This Row],[Expat Allowance (ONLY if applicable)]])*$T$2</f>
        <v>0</v>
      </c>
      <c r="P38" s="225">
        <f>CLIN2_Labour102[[#This Row],[Extended cost]]+CLIN2_Labour102[[#This Row],[Expat Allowance (ONLY if applicable)]]+CLIN2_Labour102[[#This Row],[Profit ]]</f>
        <v>0</v>
      </c>
      <c r="Q38" s="226"/>
    </row>
    <row r="39" spans="2:17" ht="15" customHeight="1" x14ac:dyDescent="0.3">
      <c r="B39" s="221" t="s">
        <v>323</v>
      </c>
      <c r="C39" t="s">
        <v>83</v>
      </c>
      <c r="D39" s="222"/>
      <c r="E39" s="86"/>
      <c r="F39" s="86"/>
      <c r="G39" s="86"/>
      <c r="H39" s="86"/>
      <c r="I39" s="223"/>
      <c r="J39" s="223"/>
      <c r="K39" s="223"/>
      <c r="L39" s="223"/>
      <c r="M39" s="83">
        <f t="array" ref="M39">SUMPRODUCT(CLIN2_Labour102[[#This Row],[Man-Days
2020]:[Man-Days
2023]],CLIN2_Labour102[[#This Row],[Labour rate
2020]:[Labour rate
2023]])</f>
        <v>0</v>
      </c>
      <c r="N39" s="224"/>
      <c r="O39" s="83">
        <f>(CLIN2_Labour102[[#This Row],[Extended cost]]+CLIN2_Labour102[[#This Row],[Expat Allowance (ONLY if applicable)]])*$T$2</f>
        <v>0</v>
      </c>
      <c r="P39" s="225">
        <f>CLIN2_Labour102[[#This Row],[Extended cost]]+CLIN2_Labour102[[#This Row],[Expat Allowance (ONLY if applicable)]]+CLIN2_Labour102[[#This Row],[Profit ]]</f>
        <v>0</v>
      </c>
      <c r="Q39" s="226"/>
    </row>
    <row r="40" spans="2:17" ht="15" customHeight="1" x14ac:dyDescent="0.3">
      <c r="B40" s="221" t="s">
        <v>324</v>
      </c>
      <c r="C40" t="s">
        <v>83</v>
      </c>
      <c r="D40" s="222"/>
      <c r="E40" s="86"/>
      <c r="F40" s="86"/>
      <c r="G40" s="86"/>
      <c r="H40" s="86"/>
      <c r="I40" s="223"/>
      <c r="J40" s="223"/>
      <c r="K40" s="223"/>
      <c r="L40" s="223"/>
      <c r="M40" s="83">
        <f t="array" ref="M40">SUMPRODUCT(CLIN2_Labour102[[#This Row],[Man-Days
2020]:[Man-Days
2023]],CLIN2_Labour102[[#This Row],[Labour rate
2020]:[Labour rate
2023]])</f>
        <v>0</v>
      </c>
      <c r="N40" s="224"/>
      <c r="O40" s="83">
        <f>(CLIN2_Labour102[[#This Row],[Extended cost]]+CLIN2_Labour102[[#This Row],[Expat Allowance (ONLY if applicable)]])*$T$2</f>
        <v>0</v>
      </c>
      <c r="P40" s="225">
        <f>CLIN2_Labour102[[#This Row],[Extended cost]]+CLIN2_Labour102[[#This Row],[Expat Allowance (ONLY if applicable)]]+CLIN2_Labour102[[#This Row],[Profit ]]</f>
        <v>0</v>
      </c>
      <c r="Q40" s="226"/>
    </row>
    <row r="41" spans="2:17" ht="15" customHeight="1" x14ac:dyDescent="0.3">
      <c r="B41" s="221" t="s">
        <v>325</v>
      </c>
      <c r="C41" t="s">
        <v>83</v>
      </c>
      <c r="D41" s="222"/>
      <c r="E41" s="86"/>
      <c r="F41" s="86"/>
      <c r="G41" s="86"/>
      <c r="H41" s="86"/>
      <c r="I41" s="223"/>
      <c r="J41" s="223"/>
      <c r="K41" s="223"/>
      <c r="L41" s="223"/>
      <c r="M41" s="83">
        <f t="array" ref="M41">SUMPRODUCT(CLIN2_Labour102[[#This Row],[Man-Days
2020]:[Man-Days
2023]],CLIN2_Labour102[[#This Row],[Labour rate
2020]:[Labour rate
2023]])</f>
        <v>0</v>
      </c>
      <c r="N41" s="224"/>
      <c r="O41" s="83">
        <f>(CLIN2_Labour102[[#This Row],[Extended cost]]+CLIN2_Labour102[[#This Row],[Expat Allowance (ONLY if applicable)]])*$T$2</f>
        <v>0</v>
      </c>
      <c r="P41" s="225">
        <f>CLIN2_Labour102[[#This Row],[Extended cost]]+CLIN2_Labour102[[#This Row],[Expat Allowance (ONLY if applicable)]]+CLIN2_Labour102[[#This Row],[Profit ]]</f>
        <v>0</v>
      </c>
      <c r="Q41" s="226"/>
    </row>
    <row r="42" spans="2:17" ht="15" customHeight="1" x14ac:dyDescent="0.3">
      <c r="B42" s="221" t="s">
        <v>327</v>
      </c>
      <c r="C42" t="s">
        <v>83</v>
      </c>
      <c r="D42" s="222"/>
      <c r="E42" s="86"/>
      <c r="F42" s="86"/>
      <c r="G42" s="86"/>
      <c r="H42" s="86"/>
      <c r="I42" s="223"/>
      <c r="J42" s="223"/>
      <c r="K42" s="223"/>
      <c r="L42" s="223"/>
      <c r="M42" s="83">
        <f t="array" ref="M42">SUMPRODUCT(CLIN2_Labour102[[#This Row],[Man-Days
2020]:[Man-Days
2023]],CLIN2_Labour102[[#This Row],[Labour rate
2020]:[Labour rate
2023]])</f>
        <v>0</v>
      </c>
      <c r="N42" s="224"/>
      <c r="O42" s="83">
        <f>(CLIN2_Labour102[[#This Row],[Extended cost]]+CLIN2_Labour102[[#This Row],[Expat Allowance (ONLY if applicable)]])*$T$2</f>
        <v>0</v>
      </c>
      <c r="P42" s="225">
        <f>CLIN2_Labour102[[#This Row],[Extended cost]]+CLIN2_Labour102[[#This Row],[Expat Allowance (ONLY if applicable)]]+CLIN2_Labour102[[#This Row],[Profit ]]</f>
        <v>0</v>
      </c>
      <c r="Q42" s="226"/>
    </row>
    <row r="43" spans="2:17" ht="15" customHeight="1" x14ac:dyDescent="0.3">
      <c r="B43" s="221" t="s">
        <v>328</v>
      </c>
      <c r="C43" t="s">
        <v>83</v>
      </c>
      <c r="D43" s="222"/>
      <c r="E43" s="86"/>
      <c r="F43" s="86"/>
      <c r="G43" s="86"/>
      <c r="H43" s="86"/>
      <c r="I43" s="223"/>
      <c r="J43" s="223"/>
      <c r="K43" s="223"/>
      <c r="L43" s="223"/>
      <c r="M43" s="83">
        <f t="array" ref="M43">SUMPRODUCT(CLIN2_Labour102[[#This Row],[Man-Days
2020]:[Man-Days
2023]],CLIN2_Labour102[[#This Row],[Labour rate
2020]:[Labour rate
2023]])</f>
        <v>0</v>
      </c>
      <c r="N43" s="224"/>
      <c r="O43" s="83">
        <f>(CLIN2_Labour102[[#This Row],[Extended cost]]+CLIN2_Labour102[[#This Row],[Expat Allowance (ONLY if applicable)]])*$T$2</f>
        <v>0</v>
      </c>
      <c r="P43" s="225">
        <f>CLIN2_Labour102[[#This Row],[Extended cost]]+CLIN2_Labour102[[#This Row],[Expat Allowance (ONLY if applicable)]]+CLIN2_Labour102[[#This Row],[Profit ]]</f>
        <v>0</v>
      </c>
      <c r="Q43" s="226"/>
    </row>
    <row r="44" spans="2:17" ht="15" customHeight="1" x14ac:dyDescent="0.3">
      <c r="B44" s="221" t="s">
        <v>332</v>
      </c>
      <c r="C44" t="s">
        <v>83</v>
      </c>
      <c r="D44" s="222"/>
      <c r="E44" s="86"/>
      <c r="F44" s="86"/>
      <c r="G44" s="86"/>
      <c r="H44" s="86"/>
      <c r="I44" s="223"/>
      <c r="J44" s="223"/>
      <c r="K44" s="223"/>
      <c r="L44" s="223"/>
      <c r="M44" s="83">
        <f t="array" ref="M44">SUMPRODUCT(CLIN2_Labour102[[#This Row],[Man-Days
2020]:[Man-Days
2023]],CLIN2_Labour102[[#This Row],[Labour rate
2020]:[Labour rate
2023]])</f>
        <v>0</v>
      </c>
      <c r="N44" s="224"/>
      <c r="O44" s="83">
        <f>(CLIN2_Labour102[[#This Row],[Extended cost]]+CLIN2_Labour102[[#This Row],[Expat Allowance (ONLY if applicable)]])*$T$2</f>
        <v>0</v>
      </c>
      <c r="P44" s="225">
        <f>CLIN2_Labour102[[#This Row],[Extended cost]]+CLIN2_Labour102[[#This Row],[Expat Allowance (ONLY if applicable)]]+CLIN2_Labour102[[#This Row],[Profit ]]</f>
        <v>0</v>
      </c>
      <c r="Q44" s="226"/>
    </row>
    <row r="45" spans="2:17" ht="15" customHeight="1" x14ac:dyDescent="0.3">
      <c r="B45" s="221" t="s">
        <v>329</v>
      </c>
      <c r="C45" t="s">
        <v>83</v>
      </c>
      <c r="D45" s="222"/>
      <c r="E45" s="86"/>
      <c r="F45" s="86"/>
      <c r="G45" s="86"/>
      <c r="H45" s="86"/>
      <c r="I45" s="223"/>
      <c r="J45" s="223"/>
      <c r="K45" s="223"/>
      <c r="L45" s="223"/>
      <c r="M45" s="83">
        <f t="array" ref="M45">SUMPRODUCT(CLIN2_Labour102[[#This Row],[Man-Days
2020]:[Man-Days
2023]],CLIN2_Labour102[[#This Row],[Labour rate
2020]:[Labour rate
2023]])</f>
        <v>0</v>
      </c>
      <c r="N45" s="224"/>
      <c r="O45" s="83">
        <f>(CLIN2_Labour102[[#This Row],[Extended cost]]+CLIN2_Labour102[[#This Row],[Expat Allowance (ONLY if applicable)]])*$T$2</f>
        <v>0</v>
      </c>
      <c r="P45" s="225">
        <f>CLIN2_Labour102[[#This Row],[Extended cost]]+CLIN2_Labour102[[#This Row],[Expat Allowance (ONLY if applicable)]]+CLIN2_Labour102[[#This Row],[Profit ]]</f>
        <v>0</v>
      </c>
      <c r="Q45" s="226"/>
    </row>
    <row r="46" spans="2:17" ht="15" customHeight="1" x14ac:dyDescent="0.3">
      <c r="B46" s="221" t="s">
        <v>333</v>
      </c>
      <c r="C46" t="s">
        <v>83</v>
      </c>
      <c r="D46" s="222"/>
      <c r="E46" s="86"/>
      <c r="F46" s="86"/>
      <c r="G46" s="86"/>
      <c r="H46" s="86"/>
      <c r="I46" s="223"/>
      <c r="J46" s="223"/>
      <c r="K46" s="223"/>
      <c r="L46" s="223"/>
      <c r="M46" s="83">
        <f t="array" ref="M46">SUMPRODUCT(CLIN2_Labour102[[#This Row],[Man-Days
2020]:[Man-Days
2023]],CLIN2_Labour102[[#This Row],[Labour rate
2020]:[Labour rate
2023]])</f>
        <v>0</v>
      </c>
      <c r="N46" s="224"/>
      <c r="O46" s="83">
        <f>(CLIN2_Labour102[[#This Row],[Extended cost]]+CLIN2_Labour102[[#This Row],[Expat Allowance (ONLY if applicable)]])*$T$2</f>
        <v>0</v>
      </c>
      <c r="P46" s="225">
        <f>CLIN2_Labour102[[#This Row],[Extended cost]]+CLIN2_Labour102[[#This Row],[Expat Allowance (ONLY if applicable)]]+CLIN2_Labour102[[#This Row],[Profit ]]</f>
        <v>0</v>
      </c>
      <c r="Q46" s="226"/>
    </row>
    <row r="47" spans="2:17" ht="15" customHeight="1" x14ac:dyDescent="0.3">
      <c r="B47" s="221" t="s">
        <v>334</v>
      </c>
      <c r="C47" t="s">
        <v>83</v>
      </c>
      <c r="D47" s="222"/>
      <c r="E47" s="86"/>
      <c r="F47" s="86"/>
      <c r="G47" s="86"/>
      <c r="H47" s="86"/>
      <c r="I47" s="223"/>
      <c r="J47" s="223"/>
      <c r="K47" s="223"/>
      <c r="L47" s="223"/>
      <c r="M47" s="83">
        <f t="array" ref="M47">SUMPRODUCT(CLIN2_Labour102[[#This Row],[Man-Days
2020]:[Man-Days
2023]],CLIN2_Labour102[[#This Row],[Labour rate
2020]:[Labour rate
2023]])</f>
        <v>0</v>
      </c>
      <c r="N47" s="224"/>
      <c r="O47" s="83">
        <f>(CLIN2_Labour102[[#This Row],[Extended cost]]+CLIN2_Labour102[[#This Row],[Expat Allowance (ONLY if applicable)]])*$T$2</f>
        <v>0</v>
      </c>
      <c r="P47" s="225">
        <f>CLIN2_Labour102[[#This Row],[Extended cost]]+CLIN2_Labour102[[#This Row],[Expat Allowance (ONLY if applicable)]]+CLIN2_Labour102[[#This Row],[Profit ]]</f>
        <v>0</v>
      </c>
      <c r="Q47" s="226"/>
    </row>
    <row r="48" spans="2:17" ht="15" customHeight="1" x14ac:dyDescent="0.3">
      <c r="B48" s="221" t="s">
        <v>335</v>
      </c>
      <c r="C48" t="s">
        <v>83</v>
      </c>
      <c r="D48" s="222"/>
      <c r="E48" s="86"/>
      <c r="F48" s="86"/>
      <c r="G48" s="86"/>
      <c r="H48" s="86"/>
      <c r="I48" s="223"/>
      <c r="J48" s="223"/>
      <c r="K48" s="223"/>
      <c r="L48" s="223"/>
      <c r="M48" s="83">
        <f t="array" ref="M48">SUMPRODUCT(CLIN2_Labour102[[#This Row],[Man-Days
2020]:[Man-Days
2023]],CLIN2_Labour102[[#This Row],[Labour rate
2020]:[Labour rate
2023]])</f>
        <v>0</v>
      </c>
      <c r="N48" s="224"/>
      <c r="O48" s="83">
        <f>(CLIN2_Labour102[[#This Row],[Extended cost]]+CLIN2_Labour102[[#This Row],[Expat Allowance (ONLY if applicable)]])*$T$2</f>
        <v>0</v>
      </c>
      <c r="P48" s="225">
        <f>CLIN2_Labour102[[#This Row],[Extended cost]]+CLIN2_Labour102[[#This Row],[Expat Allowance (ONLY if applicable)]]+CLIN2_Labour102[[#This Row],[Profit ]]</f>
        <v>0</v>
      </c>
      <c r="Q48" s="226"/>
    </row>
    <row r="49" spans="2:17" ht="15" customHeight="1" x14ac:dyDescent="0.3">
      <c r="B49" s="221" t="s">
        <v>336</v>
      </c>
      <c r="C49" t="s">
        <v>83</v>
      </c>
      <c r="D49" s="222"/>
      <c r="E49" s="86"/>
      <c r="F49" s="86"/>
      <c r="G49" s="86"/>
      <c r="H49" s="86"/>
      <c r="I49" s="223"/>
      <c r="J49" s="223"/>
      <c r="K49" s="223"/>
      <c r="L49" s="223"/>
      <c r="M49" s="83">
        <f t="array" ref="M49">SUMPRODUCT(CLIN2_Labour102[[#This Row],[Man-Days
2020]:[Man-Days
2023]],CLIN2_Labour102[[#This Row],[Labour rate
2020]:[Labour rate
2023]])</f>
        <v>0</v>
      </c>
      <c r="N49" s="224"/>
      <c r="O49" s="83">
        <f>(CLIN2_Labour102[[#This Row],[Extended cost]]+CLIN2_Labour102[[#This Row],[Expat Allowance (ONLY if applicable)]])*$T$2</f>
        <v>0</v>
      </c>
      <c r="P49" s="225">
        <f>CLIN2_Labour102[[#This Row],[Extended cost]]+CLIN2_Labour102[[#This Row],[Expat Allowance (ONLY if applicable)]]+CLIN2_Labour102[[#This Row],[Profit ]]</f>
        <v>0</v>
      </c>
      <c r="Q49" s="226"/>
    </row>
    <row r="50" spans="2:17" ht="15" customHeight="1" x14ac:dyDescent="0.3">
      <c r="B50" s="221" t="s">
        <v>337</v>
      </c>
      <c r="C50" t="s">
        <v>83</v>
      </c>
      <c r="D50" s="222"/>
      <c r="E50" s="86"/>
      <c r="F50" s="86"/>
      <c r="G50" s="86"/>
      <c r="H50" s="86"/>
      <c r="I50" s="223"/>
      <c r="J50" s="223"/>
      <c r="K50" s="223"/>
      <c r="L50" s="223"/>
      <c r="M50" s="83">
        <f t="array" ref="M50">SUMPRODUCT(CLIN2_Labour102[[#This Row],[Man-Days
2020]:[Man-Days
2023]],CLIN2_Labour102[[#This Row],[Labour rate
2020]:[Labour rate
2023]])</f>
        <v>0</v>
      </c>
      <c r="N50" s="224"/>
      <c r="O50" s="83">
        <f>(CLIN2_Labour102[[#This Row],[Extended cost]]+CLIN2_Labour102[[#This Row],[Expat Allowance (ONLY if applicable)]])*$T$2</f>
        <v>0</v>
      </c>
      <c r="P50" s="225">
        <f>CLIN2_Labour102[[#This Row],[Extended cost]]+CLIN2_Labour102[[#This Row],[Expat Allowance (ONLY if applicable)]]+CLIN2_Labour102[[#This Row],[Profit ]]</f>
        <v>0</v>
      </c>
      <c r="Q50" s="226"/>
    </row>
    <row r="51" spans="2:17" ht="15" customHeight="1" x14ac:dyDescent="0.3">
      <c r="B51" s="221" t="s">
        <v>338</v>
      </c>
      <c r="C51" t="s">
        <v>83</v>
      </c>
      <c r="D51" s="222"/>
      <c r="E51" s="86"/>
      <c r="F51" s="86"/>
      <c r="G51" s="86"/>
      <c r="H51" s="86"/>
      <c r="I51" s="223"/>
      <c r="J51" s="223"/>
      <c r="K51" s="223"/>
      <c r="L51" s="223"/>
      <c r="M51" s="83">
        <f t="array" ref="M51">SUMPRODUCT(CLIN2_Labour102[[#This Row],[Man-Days
2020]:[Man-Days
2023]],CLIN2_Labour102[[#This Row],[Labour rate
2020]:[Labour rate
2023]])</f>
        <v>0</v>
      </c>
      <c r="N51" s="224"/>
      <c r="O51" s="83">
        <f>(CLIN2_Labour102[[#This Row],[Extended cost]]+CLIN2_Labour102[[#This Row],[Expat Allowance (ONLY if applicable)]])*$T$2</f>
        <v>0</v>
      </c>
      <c r="P51" s="225">
        <f>CLIN2_Labour102[[#This Row],[Extended cost]]+CLIN2_Labour102[[#This Row],[Expat Allowance (ONLY if applicable)]]+CLIN2_Labour102[[#This Row],[Profit ]]</f>
        <v>0</v>
      </c>
      <c r="Q51" s="226"/>
    </row>
    <row r="52" spans="2:17" ht="15" customHeight="1" x14ac:dyDescent="0.3">
      <c r="B52" s="221" t="s">
        <v>339</v>
      </c>
      <c r="C52" t="s">
        <v>83</v>
      </c>
      <c r="D52" s="222"/>
      <c r="E52" s="86"/>
      <c r="F52" s="86"/>
      <c r="G52" s="86"/>
      <c r="H52" s="86"/>
      <c r="I52" s="223"/>
      <c r="J52" s="223"/>
      <c r="K52" s="223"/>
      <c r="L52" s="223"/>
      <c r="M52" s="83">
        <f t="array" ref="M52">SUMPRODUCT(CLIN2_Labour102[[#This Row],[Man-Days
2020]:[Man-Days
2023]],CLIN2_Labour102[[#This Row],[Labour rate
2020]:[Labour rate
2023]])</f>
        <v>0</v>
      </c>
      <c r="N52" s="224"/>
      <c r="O52" s="83">
        <f>(CLIN2_Labour102[[#This Row],[Extended cost]]+CLIN2_Labour102[[#This Row],[Expat Allowance (ONLY if applicable)]])*$T$2</f>
        <v>0</v>
      </c>
      <c r="P52" s="225">
        <f>CLIN2_Labour102[[#This Row],[Extended cost]]+CLIN2_Labour102[[#This Row],[Expat Allowance (ONLY if applicable)]]+CLIN2_Labour102[[#This Row],[Profit ]]</f>
        <v>0</v>
      </c>
      <c r="Q52" s="226"/>
    </row>
    <row r="53" spans="2:17" ht="15" customHeight="1" x14ac:dyDescent="0.3">
      <c r="B53" s="221" t="s">
        <v>340</v>
      </c>
      <c r="C53" t="s">
        <v>83</v>
      </c>
      <c r="D53" s="222"/>
      <c r="E53" s="86"/>
      <c r="F53" s="86"/>
      <c r="G53" s="86"/>
      <c r="H53" s="86"/>
      <c r="I53" s="223"/>
      <c r="J53" s="223"/>
      <c r="K53" s="223"/>
      <c r="L53" s="223"/>
      <c r="M53" s="83">
        <f t="array" ref="M53">SUMPRODUCT(CLIN2_Labour102[[#This Row],[Man-Days
2020]:[Man-Days
2023]],CLIN2_Labour102[[#This Row],[Labour rate
2020]:[Labour rate
2023]])</f>
        <v>0</v>
      </c>
      <c r="N53" s="224"/>
      <c r="O53" s="83">
        <f>(CLIN2_Labour102[[#This Row],[Extended cost]]+CLIN2_Labour102[[#This Row],[Expat Allowance (ONLY if applicable)]])*$T$2</f>
        <v>0</v>
      </c>
      <c r="P53" s="225">
        <f>CLIN2_Labour102[[#This Row],[Extended cost]]+CLIN2_Labour102[[#This Row],[Expat Allowance (ONLY if applicable)]]+CLIN2_Labour102[[#This Row],[Profit ]]</f>
        <v>0</v>
      </c>
      <c r="Q53" s="226"/>
    </row>
    <row r="54" spans="2:17" ht="15" customHeight="1" x14ac:dyDescent="0.3">
      <c r="B54" s="221" t="s">
        <v>341</v>
      </c>
      <c r="C54" t="s">
        <v>83</v>
      </c>
      <c r="D54" s="222"/>
      <c r="E54" s="86"/>
      <c r="F54" s="86"/>
      <c r="G54" s="86"/>
      <c r="H54" s="86"/>
      <c r="I54" s="223"/>
      <c r="J54" s="223"/>
      <c r="K54" s="223"/>
      <c r="L54" s="223"/>
      <c r="M54" s="83">
        <f t="array" ref="M54">SUMPRODUCT(CLIN2_Labour102[[#This Row],[Man-Days
2020]:[Man-Days
2023]],CLIN2_Labour102[[#This Row],[Labour rate
2020]:[Labour rate
2023]])</f>
        <v>0</v>
      </c>
      <c r="N54" s="224"/>
      <c r="O54" s="83">
        <f>(CLIN2_Labour102[[#This Row],[Extended cost]]+CLIN2_Labour102[[#This Row],[Expat Allowance (ONLY if applicable)]])*$T$2</f>
        <v>0</v>
      </c>
      <c r="P54" s="225">
        <f>CLIN2_Labour102[[#This Row],[Extended cost]]+CLIN2_Labour102[[#This Row],[Expat Allowance (ONLY if applicable)]]+CLIN2_Labour102[[#This Row],[Profit ]]</f>
        <v>0</v>
      </c>
      <c r="Q54" s="226"/>
    </row>
    <row r="55" spans="2:17" ht="15" customHeight="1" x14ac:dyDescent="0.3">
      <c r="B55" s="221" t="s">
        <v>343</v>
      </c>
      <c r="C55" t="s">
        <v>83</v>
      </c>
      <c r="D55" s="222"/>
      <c r="E55" s="86"/>
      <c r="F55" s="86"/>
      <c r="G55" s="86"/>
      <c r="H55" s="86"/>
      <c r="I55" s="223"/>
      <c r="J55" s="223"/>
      <c r="K55" s="223"/>
      <c r="L55" s="223"/>
      <c r="M55" s="83">
        <f t="array" ref="M55">SUMPRODUCT(CLIN2_Labour102[[#This Row],[Man-Days
2020]:[Man-Days
2023]],CLIN2_Labour102[[#This Row],[Labour rate
2020]:[Labour rate
2023]])</f>
        <v>0</v>
      </c>
      <c r="N55" s="224"/>
      <c r="O55" s="83">
        <f>(CLIN2_Labour102[[#This Row],[Extended cost]]+CLIN2_Labour102[[#This Row],[Expat Allowance (ONLY if applicable)]])*$T$2</f>
        <v>0</v>
      </c>
      <c r="P55" s="225">
        <f>CLIN2_Labour102[[#This Row],[Extended cost]]+CLIN2_Labour102[[#This Row],[Expat Allowance (ONLY if applicable)]]+CLIN2_Labour102[[#This Row],[Profit ]]</f>
        <v>0</v>
      </c>
      <c r="Q55" s="226"/>
    </row>
    <row r="56" spans="2:17" ht="15" customHeight="1" x14ac:dyDescent="0.3">
      <c r="B56" s="221" t="s">
        <v>344</v>
      </c>
      <c r="C56" t="s">
        <v>83</v>
      </c>
      <c r="D56" s="222"/>
      <c r="E56" s="86"/>
      <c r="F56" s="86"/>
      <c r="G56" s="86"/>
      <c r="H56" s="86"/>
      <c r="I56" s="223"/>
      <c r="J56" s="223"/>
      <c r="K56" s="223"/>
      <c r="L56" s="223"/>
      <c r="M56" s="83">
        <f t="array" ref="M56">SUMPRODUCT(CLIN2_Labour102[[#This Row],[Man-Days
2020]:[Man-Days
2023]],CLIN2_Labour102[[#This Row],[Labour rate
2020]:[Labour rate
2023]])</f>
        <v>0</v>
      </c>
      <c r="N56" s="224"/>
      <c r="O56" s="83">
        <f>(CLIN2_Labour102[[#This Row],[Extended cost]]+CLIN2_Labour102[[#This Row],[Expat Allowance (ONLY if applicable)]])*$T$2</f>
        <v>0</v>
      </c>
      <c r="P56" s="225">
        <f>CLIN2_Labour102[[#This Row],[Extended cost]]+CLIN2_Labour102[[#This Row],[Expat Allowance (ONLY if applicable)]]+CLIN2_Labour102[[#This Row],[Profit ]]</f>
        <v>0</v>
      </c>
      <c r="Q56" s="226"/>
    </row>
    <row r="57" spans="2:17" ht="15" customHeight="1" x14ac:dyDescent="0.3">
      <c r="B57" s="221" t="s">
        <v>345</v>
      </c>
      <c r="C57" t="s">
        <v>83</v>
      </c>
      <c r="D57" s="222"/>
      <c r="E57" s="86"/>
      <c r="F57" s="86"/>
      <c r="G57" s="86"/>
      <c r="H57" s="86"/>
      <c r="I57" s="223"/>
      <c r="J57" s="223"/>
      <c r="K57" s="223"/>
      <c r="L57" s="223"/>
      <c r="M57" s="83">
        <f t="array" ref="M57">SUMPRODUCT(CLIN2_Labour102[[#This Row],[Man-Days
2020]:[Man-Days
2023]],CLIN2_Labour102[[#This Row],[Labour rate
2020]:[Labour rate
2023]])</f>
        <v>0</v>
      </c>
      <c r="N57" s="224"/>
      <c r="O57" s="83">
        <f>(CLIN2_Labour102[[#This Row],[Extended cost]]+CLIN2_Labour102[[#This Row],[Expat Allowance (ONLY if applicable)]])*$T$2</f>
        <v>0</v>
      </c>
      <c r="P57" s="225">
        <f>CLIN2_Labour102[[#This Row],[Extended cost]]+CLIN2_Labour102[[#This Row],[Expat Allowance (ONLY if applicable)]]+CLIN2_Labour102[[#This Row],[Profit ]]</f>
        <v>0</v>
      </c>
      <c r="Q57" s="226"/>
    </row>
    <row r="58" spans="2:17" ht="15" customHeight="1" x14ac:dyDescent="0.3">
      <c r="B58" s="221" t="s">
        <v>346</v>
      </c>
      <c r="C58" t="s">
        <v>83</v>
      </c>
      <c r="D58" s="222"/>
      <c r="E58" s="86"/>
      <c r="F58" s="86"/>
      <c r="G58" s="86"/>
      <c r="H58" s="86"/>
      <c r="I58" s="223"/>
      <c r="J58" s="223"/>
      <c r="K58" s="223"/>
      <c r="L58" s="223"/>
      <c r="M58" s="83">
        <f t="array" ref="M58">SUMPRODUCT(CLIN2_Labour102[[#This Row],[Man-Days
2020]:[Man-Days
2023]],CLIN2_Labour102[[#This Row],[Labour rate
2020]:[Labour rate
2023]])</f>
        <v>0</v>
      </c>
      <c r="N58" s="224"/>
      <c r="O58" s="83">
        <f>(CLIN2_Labour102[[#This Row],[Extended cost]]+CLIN2_Labour102[[#This Row],[Expat Allowance (ONLY if applicable)]])*$T$2</f>
        <v>0</v>
      </c>
      <c r="P58" s="225">
        <f>CLIN2_Labour102[[#This Row],[Extended cost]]+CLIN2_Labour102[[#This Row],[Expat Allowance (ONLY if applicable)]]+CLIN2_Labour102[[#This Row],[Profit ]]</f>
        <v>0</v>
      </c>
      <c r="Q58" s="226"/>
    </row>
    <row r="59" spans="2:17" ht="15" customHeight="1" x14ac:dyDescent="0.3">
      <c r="B59" s="221">
        <v>5.0999999999999996</v>
      </c>
      <c r="C59" t="s">
        <v>83</v>
      </c>
      <c r="D59" s="222"/>
      <c r="E59" s="86"/>
      <c r="F59" s="86"/>
      <c r="G59" s="86"/>
      <c r="H59" s="86"/>
      <c r="I59" s="223"/>
      <c r="J59" s="223"/>
      <c r="K59" s="223"/>
      <c r="L59" s="223"/>
      <c r="M59" s="83">
        <f t="array" ref="M59">SUMPRODUCT(CLIN2_Labour102[[#This Row],[Man-Days
2020]:[Man-Days
2023]],CLIN2_Labour102[[#This Row],[Labour rate
2020]:[Labour rate
2023]])</f>
        <v>0</v>
      </c>
      <c r="N59" s="224"/>
      <c r="O59" s="83">
        <f>(CLIN2_Labour102[[#This Row],[Extended cost]]+CLIN2_Labour102[[#This Row],[Expat Allowance (ONLY if applicable)]])*$T$2</f>
        <v>0</v>
      </c>
      <c r="P59" s="225">
        <f>CLIN2_Labour102[[#This Row],[Extended cost]]+CLIN2_Labour102[[#This Row],[Expat Allowance (ONLY if applicable)]]+CLIN2_Labour102[[#This Row],[Profit ]]</f>
        <v>0</v>
      </c>
      <c r="Q59" s="226"/>
    </row>
    <row r="60" spans="2:17" ht="15" customHeight="1" x14ac:dyDescent="0.3">
      <c r="B60" s="221">
        <v>5.2</v>
      </c>
      <c r="C60" t="s">
        <v>83</v>
      </c>
      <c r="D60" s="222"/>
      <c r="E60" s="86"/>
      <c r="F60" s="86"/>
      <c r="G60" s="86"/>
      <c r="H60" s="86"/>
      <c r="I60" s="223"/>
      <c r="J60" s="223"/>
      <c r="K60" s="223"/>
      <c r="L60" s="223"/>
      <c r="M60" s="83">
        <f t="array" ref="M60">SUMPRODUCT(CLIN2_Labour102[[#This Row],[Man-Days
2020]:[Man-Days
2023]],CLIN2_Labour102[[#This Row],[Labour rate
2020]:[Labour rate
2023]])</f>
        <v>0</v>
      </c>
      <c r="N60" s="224"/>
      <c r="O60" s="83">
        <f>(CLIN2_Labour102[[#This Row],[Extended cost]]+CLIN2_Labour102[[#This Row],[Expat Allowance (ONLY if applicable)]])*$T$2</f>
        <v>0</v>
      </c>
      <c r="P60" s="225">
        <f>CLIN2_Labour102[[#This Row],[Extended cost]]+CLIN2_Labour102[[#This Row],[Expat Allowance (ONLY if applicable)]]+CLIN2_Labour102[[#This Row],[Profit ]]</f>
        <v>0</v>
      </c>
      <c r="Q60" s="226"/>
    </row>
    <row r="61" spans="2:17" ht="15" customHeight="1" x14ac:dyDescent="0.3">
      <c r="B61" s="221">
        <v>6.1</v>
      </c>
      <c r="C61" t="s">
        <v>83</v>
      </c>
      <c r="D61" s="222"/>
      <c r="E61" s="86"/>
      <c r="F61" s="86"/>
      <c r="G61" s="86"/>
      <c r="H61" s="86"/>
      <c r="I61" s="223"/>
      <c r="J61" s="223"/>
      <c r="K61" s="223"/>
      <c r="L61" s="223"/>
      <c r="M61" s="83">
        <f t="array" ref="M61">SUMPRODUCT(CLIN2_Labour102[[#This Row],[Man-Days
2020]:[Man-Days
2023]],CLIN2_Labour102[[#This Row],[Labour rate
2020]:[Labour rate
2023]])</f>
        <v>0</v>
      </c>
      <c r="N61" s="224"/>
      <c r="O61" s="83">
        <f>(CLIN2_Labour102[[#This Row],[Extended cost]]+CLIN2_Labour102[[#This Row],[Expat Allowance (ONLY if applicable)]])*$T$2</f>
        <v>0</v>
      </c>
      <c r="P61" s="225">
        <f>CLIN2_Labour102[[#This Row],[Extended cost]]+CLIN2_Labour102[[#This Row],[Expat Allowance (ONLY if applicable)]]+CLIN2_Labour102[[#This Row],[Profit ]]</f>
        <v>0</v>
      </c>
      <c r="Q61" s="226"/>
    </row>
    <row r="62" spans="2:17" ht="15" customHeight="1" x14ac:dyDescent="0.3">
      <c r="B62" s="221">
        <v>6.2</v>
      </c>
      <c r="C62" t="s">
        <v>83</v>
      </c>
      <c r="D62" s="222"/>
      <c r="E62" s="86"/>
      <c r="F62" s="86"/>
      <c r="G62" s="86"/>
      <c r="H62" s="86"/>
      <c r="I62" s="223"/>
      <c r="J62" s="223"/>
      <c r="K62" s="223"/>
      <c r="L62" s="223"/>
      <c r="M62" s="83">
        <f t="array" ref="M62">SUMPRODUCT(CLIN2_Labour102[[#This Row],[Man-Days
2020]:[Man-Days
2023]],CLIN2_Labour102[[#This Row],[Labour rate
2020]:[Labour rate
2023]])</f>
        <v>0</v>
      </c>
      <c r="N62" s="224"/>
      <c r="O62" s="83">
        <f>(CLIN2_Labour102[[#This Row],[Extended cost]]+CLIN2_Labour102[[#This Row],[Expat Allowance (ONLY if applicable)]])*$T$2</f>
        <v>0</v>
      </c>
      <c r="P62" s="225">
        <f>CLIN2_Labour102[[#This Row],[Extended cost]]+CLIN2_Labour102[[#This Row],[Expat Allowance (ONLY if applicable)]]+CLIN2_Labour102[[#This Row],[Profit ]]</f>
        <v>0</v>
      </c>
      <c r="Q62" s="226"/>
    </row>
    <row r="63" spans="2:17" ht="15" customHeight="1" x14ac:dyDescent="0.3">
      <c r="B63" s="221">
        <v>6.3</v>
      </c>
      <c r="C63" t="s">
        <v>83</v>
      </c>
      <c r="D63" s="222"/>
      <c r="E63" s="86"/>
      <c r="F63" s="86"/>
      <c r="G63" s="86"/>
      <c r="H63" s="86"/>
      <c r="I63" s="223"/>
      <c r="J63" s="223"/>
      <c r="K63" s="223"/>
      <c r="L63" s="223"/>
      <c r="M63" s="83">
        <f t="array" ref="M63">SUMPRODUCT(CLIN2_Labour102[[#This Row],[Man-Days
2020]:[Man-Days
2023]],CLIN2_Labour102[[#This Row],[Labour rate
2020]:[Labour rate
2023]])</f>
        <v>0</v>
      </c>
      <c r="N63" s="224"/>
      <c r="O63" s="83">
        <f>(CLIN2_Labour102[[#This Row],[Extended cost]]+CLIN2_Labour102[[#This Row],[Expat Allowance (ONLY if applicable)]])*$T$2</f>
        <v>0</v>
      </c>
      <c r="P63" s="225">
        <f>CLIN2_Labour102[[#This Row],[Extended cost]]+CLIN2_Labour102[[#This Row],[Expat Allowance (ONLY if applicable)]]+CLIN2_Labour102[[#This Row],[Profit ]]</f>
        <v>0</v>
      </c>
      <c r="Q63" s="226"/>
    </row>
    <row r="64" spans="2:17" ht="15" customHeight="1" x14ac:dyDescent="0.3">
      <c r="B64" s="221">
        <v>6.4</v>
      </c>
      <c r="C64" t="s">
        <v>83</v>
      </c>
      <c r="D64" s="222"/>
      <c r="E64" s="86"/>
      <c r="F64" s="86"/>
      <c r="G64" s="86"/>
      <c r="H64" s="86"/>
      <c r="I64" s="223"/>
      <c r="J64" s="223"/>
      <c r="K64" s="223"/>
      <c r="L64" s="223"/>
      <c r="M64" s="83">
        <f t="array" ref="M64">SUMPRODUCT(CLIN2_Labour102[[#This Row],[Man-Days
2020]:[Man-Days
2023]],CLIN2_Labour102[[#This Row],[Labour rate
2020]:[Labour rate
2023]])</f>
        <v>0</v>
      </c>
      <c r="N64" s="224"/>
      <c r="O64" s="83">
        <f>(CLIN2_Labour102[[#This Row],[Extended cost]]+CLIN2_Labour102[[#This Row],[Expat Allowance (ONLY if applicable)]])*$T$2</f>
        <v>0</v>
      </c>
      <c r="P64" s="225">
        <f>CLIN2_Labour102[[#This Row],[Extended cost]]+CLIN2_Labour102[[#This Row],[Expat Allowance (ONLY if applicable)]]+CLIN2_Labour102[[#This Row],[Profit ]]</f>
        <v>0</v>
      </c>
      <c r="Q64" s="226"/>
    </row>
    <row r="65" spans="2:17" ht="15" customHeight="1" x14ac:dyDescent="0.3">
      <c r="B65" s="221">
        <v>6.5</v>
      </c>
      <c r="C65" t="s">
        <v>83</v>
      </c>
      <c r="D65" s="222"/>
      <c r="E65" s="86"/>
      <c r="F65" s="86"/>
      <c r="G65" s="86"/>
      <c r="H65" s="86"/>
      <c r="I65" s="223"/>
      <c r="J65" s="223"/>
      <c r="K65" s="223"/>
      <c r="L65" s="223"/>
      <c r="M65" s="83">
        <f t="array" ref="M65">SUMPRODUCT(CLIN2_Labour102[[#This Row],[Man-Days
2020]:[Man-Days
2023]],CLIN2_Labour102[[#This Row],[Labour rate
2020]:[Labour rate
2023]])</f>
        <v>0</v>
      </c>
      <c r="N65" s="224"/>
      <c r="O65" s="83">
        <f>(CLIN2_Labour102[[#This Row],[Extended cost]]+CLIN2_Labour102[[#This Row],[Expat Allowance (ONLY if applicable)]])*$T$2</f>
        <v>0</v>
      </c>
      <c r="P65" s="225">
        <f>CLIN2_Labour102[[#This Row],[Extended cost]]+CLIN2_Labour102[[#This Row],[Expat Allowance (ONLY if applicable)]]+CLIN2_Labour102[[#This Row],[Profit ]]</f>
        <v>0</v>
      </c>
      <c r="Q65" s="226"/>
    </row>
    <row r="66" spans="2:17" ht="15" customHeight="1" x14ac:dyDescent="0.3">
      <c r="B66" s="221">
        <v>7.1</v>
      </c>
      <c r="C66" t="s">
        <v>83</v>
      </c>
      <c r="D66" s="222"/>
      <c r="E66" s="86"/>
      <c r="F66" s="86"/>
      <c r="G66" s="86"/>
      <c r="H66" s="86"/>
      <c r="I66" s="223"/>
      <c r="J66" s="223"/>
      <c r="K66" s="223"/>
      <c r="L66" s="223"/>
      <c r="M66" s="83">
        <f t="array" ref="M66">SUMPRODUCT(CLIN2_Labour102[[#This Row],[Man-Days
2020]:[Man-Days
2023]],CLIN2_Labour102[[#This Row],[Labour rate
2020]:[Labour rate
2023]])</f>
        <v>0</v>
      </c>
      <c r="N66" s="224"/>
      <c r="O66" s="83">
        <f>(CLIN2_Labour102[[#This Row],[Extended cost]]+CLIN2_Labour102[[#This Row],[Expat Allowance (ONLY if applicable)]])*$T$2</f>
        <v>0</v>
      </c>
      <c r="P66" s="225">
        <f>CLIN2_Labour102[[#This Row],[Extended cost]]+CLIN2_Labour102[[#This Row],[Expat Allowance (ONLY if applicable)]]+CLIN2_Labour102[[#This Row],[Profit ]]</f>
        <v>0</v>
      </c>
      <c r="Q66" s="226"/>
    </row>
    <row r="67" spans="2:17" ht="15" customHeight="1" x14ac:dyDescent="0.3">
      <c r="B67" s="221" t="s">
        <v>481</v>
      </c>
      <c r="C67" t="s">
        <v>83</v>
      </c>
      <c r="D67" s="222"/>
      <c r="E67" s="86"/>
      <c r="F67" s="86"/>
      <c r="G67" s="86"/>
      <c r="H67" s="86"/>
      <c r="I67" s="223"/>
      <c r="J67" s="223"/>
      <c r="K67" s="223"/>
      <c r="L67" s="223"/>
      <c r="M67" s="83">
        <f t="array" ref="M67">SUMPRODUCT(CLIN2_Labour102[[#This Row],[Man-Days
2020]:[Man-Days
2023]],CLIN2_Labour102[[#This Row],[Labour rate
2020]:[Labour rate
2023]])</f>
        <v>0</v>
      </c>
      <c r="N67" s="224"/>
      <c r="O67" s="83">
        <f>(CLIN2_Labour102[[#This Row],[Extended cost]]+CLIN2_Labour102[[#This Row],[Expat Allowance (ONLY if applicable)]])*$T$2</f>
        <v>0</v>
      </c>
      <c r="P67" s="225">
        <f>CLIN2_Labour102[[#This Row],[Extended cost]]+CLIN2_Labour102[[#This Row],[Expat Allowance (ONLY if applicable)]]+CLIN2_Labour102[[#This Row],[Profit ]]</f>
        <v>0</v>
      </c>
      <c r="Q67" s="226"/>
    </row>
    <row r="68" spans="2:17" ht="15" customHeight="1" x14ac:dyDescent="0.3">
      <c r="B68" s="221" t="s">
        <v>482</v>
      </c>
      <c r="C68" t="s">
        <v>83</v>
      </c>
      <c r="D68" s="222"/>
      <c r="E68" s="86"/>
      <c r="F68" s="86"/>
      <c r="G68" s="86"/>
      <c r="H68" s="86"/>
      <c r="I68" s="223"/>
      <c r="J68" s="223"/>
      <c r="K68" s="223"/>
      <c r="L68" s="223"/>
      <c r="M68" s="83">
        <f t="array" ref="M68">SUMPRODUCT(CLIN2_Labour102[[#This Row],[Man-Days
2020]:[Man-Days
2023]],CLIN2_Labour102[[#This Row],[Labour rate
2020]:[Labour rate
2023]])</f>
        <v>0</v>
      </c>
      <c r="N68" s="224"/>
      <c r="O68" s="83">
        <f>(CLIN2_Labour102[[#This Row],[Extended cost]]+CLIN2_Labour102[[#This Row],[Expat Allowance (ONLY if applicable)]])*$T$2</f>
        <v>0</v>
      </c>
      <c r="P68" s="225">
        <f>CLIN2_Labour102[[#This Row],[Extended cost]]+CLIN2_Labour102[[#This Row],[Expat Allowance (ONLY if applicable)]]+CLIN2_Labour102[[#This Row],[Profit ]]</f>
        <v>0</v>
      </c>
      <c r="Q68" s="226"/>
    </row>
    <row r="69" spans="2:17" ht="15" customHeight="1" x14ac:dyDescent="0.3">
      <c r="B69" s="221" t="s">
        <v>483</v>
      </c>
      <c r="C69" t="s">
        <v>83</v>
      </c>
      <c r="D69" s="222"/>
      <c r="E69" s="86"/>
      <c r="F69" s="86"/>
      <c r="G69" s="86"/>
      <c r="H69" s="86"/>
      <c r="I69" s="223"/>
      <c r="J69" s="223"/>
      <c r="K69" s="223"/>
      <c r="L69" s="223"/>
      <c r="M69" s="83">
        <f t="array" ref="M69">SUMPRODUCT(CLIN2_Labour102[[#This Row],[Man-Days
2020]:[Man-Days
2023]],CLIN2_Labour102[[#This Row],[Labour rate
2020]:[Labour rate
2023]])</f>
        <v>0</v>
      </c>
      <c r="N69" s="224"/>
      <c r="O69" s="83">
        <f>(CLIN2_Labour102[[#This Row],[Extended cost]]+CLIN2_Labour102[[#This Row],[Expat Allowance (ONLY if applicable)]])*$T$2</f>
        <v>0</v>
      </c>
      <c r="P69" s="225">
        <f>CLIN2_Labour102[[#This Row],[Extended cost]]+CLIN2_Labour102[[#This Row],[Expat Allowance (ONLY if applicable)]]+CLIN2_Labour102[[#This Row],[Profit ]]</f>
        <v>0</v>
      </c>
      <c r="Q69" s="226"/>
    </row>
    <row r="70" spans="2:17" ht="15" customHeight="1" x14ac:dyDescent="0.3">
      <c r="B70" s="221" t="s">
        <v>484</v>
      </c>
      <c r="C70" t="s">
        <v>83</v>
      </c>
      <c r="D70" s="222"/>
      <c r="E70" s="86"/>
      <c r="F70" s="86"/>
      <c r="G70" s="86"/>
      <c r="H70" s="86"/>
      <c r="I70" s="223"/>
      <c r="J70" s="223"/>
      <c r="K70" s="223"/>
      <c r="L70" s="223"/>
      <c r="M70" s="83">
        <f t="array" ref="M70">SUMPRODUCT(CLIN2_Labour102[[#This Row],[Man-Days
2020]:[Man-Days
2023]],CLIN2_Labour102[[#This Row],[Labour rate
2020]:[Labour rate
2023]])</f>
        <v>0</v>
      </c>
      <c r="N70" s="224"/>
      <c r="O70" s="83">
        <f>(CLIN2_Labour102[[#This Row],[Extended cost]]+CLIN2_Labour102[[#This Row],[Expat Allowance (ONLY if applicable)]])*$T$2</f>
        <v>0</v>
      </c>
      <c r="P70" s="225">
        <f>CLIN2_Labour102[[#This Row],[Extended cost]]+CLIN2_Labour102[[#This Row],[Expat Allowance (ONLY if applicable)]]+CLIN2_Labour102[[#This Row],[Profit ]]</f>
        <v>0</v>
      </c>
      <c r="Q70" s="226"/>
    </row>
    <row r="71" spans="2:17" ht="15" customHeight="1" x14ac:dyDescent="0.3">
      <c r="B71" s="221" t="s">
        <v>485</v>
      </c>
      <c r="C71" t="s">
        <v>83</v>
      </c>
      <c r="D71" s="222"/>
      <c r="E71" s="86"/>
      <c r="F71" s="86"/>
      <c r="G71" s="86"/>
      <c r="H71" s="86"/>
      <c r="I71" s="223"/>
      <c r="J71" s="223"/>
      <c r="K71" s="223"/>
      <c r="L71" s="223"/>
      <c r="M71" s="83">
        <f t="array" ref="M71">SUMPRODUCT(CLIN2_Labour102[[#This Row],[Man-Days
2020]:[Man-Days
2023]],CLIN2_Labour102[[#This Row],[Labour rate
2020]:[Labour rate
2023]])</f>
        <v>0</v>
      </c>
      <c r="N71" s="224"/>
      <c r="O71" s="83">
        <f>(CLIN2_Labour102[[#This Row],[Extended cost]]+CLIN2_Labour102[[#This Row],[Expat Allowance (ONLY if applicable)]])*$T$2</f>
        <v>0</v>
      </c>
      <c r="P71" s="225">
        <f>CLIN2_Labour102[[#This Row],[Extended cost]]+CLIN2_Labour102[[#This Row],[Expat Allowance (ONLY if applicable)]]+CLIN2_Labour102[[#This Row],[Profit ]]</f>
        <v>0</v>
      </c>
      <c r="Q71" s="226"/>
    </row>
    <row r="72" spans="2:17" ht="15" customHeight="1" x14ac:dyDescent="0.3">
      <c r="B72" s="221" t="s">
        <v>486</v>
      </c>
      <c r="C72" t="s">
        <v>83</v>
      </c>
      <c r="D72" s="222"/>
      <c r="E72" s="86"/>
      <c r="F72" s="86"/>
      <c r="G72" s="86"/>
      <c r="H72" s="86"/>
      <c r="I72" s="223"/>
      <c r="J72" s="223"/>
      <c r="K72" s="223"/>
      <c r="L72" s="223"/>
      <c r="M72" s="83">
        <f t="array" ref="M72">SUMPRODUCT(CLIN2_Labour102[[#This Row],[Man-Days
2020]:[Man-Days
2023]],CLIN2_Labour102[[#This Row],[Labour rate
2020]:[Labour rate
2023]])</f>
        <v>0</v>
      </c>
      <c r="N72" s="224"/>
      <c r="O72" s="83">
        <f>(CLIN2_Labour102[[#This Row],[Extended cost]]+CLIN2_Labour102[[#This Row],[Expat Allowance (ONLY if applicable)]])*$T$2</f>
        <v>0</v>
      </c>
      <c r="P72" s="225">
        <f>CLIN2_Labour102[[#This Row],[Extended cost]]+CLIN2_Labour102[[#This Row],[Expat Allowance (ONLY if applicable)]]+CLIN2_Labour102[[#This Row],[Profit ]]</f>
        <v>0</v>
      </c>
      <c r="Q72" s="226"/>
    </row>
    <row r="73" spans="2:17" ht="15" customHeight="1" x14ac:dyDescent="0.3">
      <c r="B73" s="221" t="s">
        <v>487</v>
      </c>
      <c r="C73" t="s">
        <v>83</v>
      </c>
      <c r="D73" s="222"/>
      <c r="E73" s="86"/>
      <c r="F73" s="86"/>
      <c r="G73" s="86"/>
      <c r="H73" s="86"/>
      <c r="I73" s="223"/>
      <c r="J73" s="223"/>
      <c r="K73" s="223"/>
      <c r="L73" s="223"/>
      <c r="M73" s="83">
        <f t="array" ref="M73">SUMPRODUCT(CLIN2_Labour102[[#This Row],[Man-Days
2020]:[Man-Days
2023]],CLIN2_Labour102[[#This Row],[Labour rate
2020]:[Labour rate
2023]])</f>
        <v>0</v>
      </c>
      <c r="N73" s="224"/>
      <c r="O73" s="83">
        <f>(CLIN2_Labour102[[#This Row],[Extended cost]]+CLIN2_Labour102[[#This Row],[Expat Allowance (ONLY if applicable)]])*$T$2</f>
        <v>0</v>
      </c>
      <c r="P73" s="225">
        <f>CLIN2_Labour102[[#This Row],[Extended cost]]+CLIN2_Labour102[[#This Row],[Expat Allowance (ONLY if applicable)]]+CLIN2_Labour102[[#This Row],[Profit ]]</f>
        <v>0</v>
      </c>
      <c r="Q73" s="226"/>
    </row>
    <row r="74" spans="2:17" ht="15" customHeight="1" x14ac:dyDescent="0.3">
      <c r="B74" s="221" t="s">
        <v>488</v>
      </c>
      <c r="C74" t="s">
        <v>83</v>
      </c>
      <c r="D74" s="222"/>
      <c r="E74" s="86"/>
      <c r="F74" s="86"/>
      <c r="G74" s="86"/>
      <c r="H74" s="86"/>
      <c r="I74" s="223"/>
      <c r="J74" s="223"/>
      <c r="K74" s="223"/>
      <c r="L74" s="223"/>
      <c r="M74" s="83">
        <f t="array" ref="M74">SUMPRODUCT(CLIN2_Labour102[[#This Row],[Man-Days
2020]:[Man-Days
2023]],CLIN2_Labour102[[#This Row],[Labour rate
2020]:[Labour rate
2023]])</f>
        <v>0</v>
      </c>
      <c r="N74" s="224"/>
      <c r="O74" s="83">
        <f>(CLIN2_Labour102[[#This Row],[Extended cost]]+CLIN2_Labour102[[#This Row],[Expat Allowance (ONLY if applicable)]])*$T$2</f>
        <v>0</v>
      </c>
      <c r="P74" s="225">
        <f>CLIN2_Labour102[[#This Row],[Extended cost]]+CLIN2_Labour102[[#This Row],[Expat Allowance (ONLY if applicable)]]+CLIN2_Labour102[[#This Row],[Profit ]]</f>
        <v>0</v>
      </c>
      <c r="Q74" s="226"/>
    </row>
    <row r="75" spans="2:17" ht="15" customHeight="1" x14ac:dyDescent="0.3">
      <c r="B75" s="221" t="s">
        <v>489</v>
      </c>
      <c r="C75" t="s">
        <v>83</v>
      </c>
      <c r="D75" s="222"/>
      <c r="E75" s="86"/>
      <c r="F75" s="86"/>
      <c r="G75" s="86"/>
      <c r="H75" s="86"/>
      <c r="I75" s="223"/>
      <c r="J75" s="223"/>
      <c r="K75" s="223"/>
      <c r="L75" s="223"/>
      <c r="M75" s="83">
        <f t="array" ref="M75">SUMPRODUCT(CLIN2_Labour102[[#This Row],[Man-Days
2020]:[Man-Days
2023]],CLIN2_Labour102[[#This Row],[Labour rate
2020]:[Labour rate
2023]])</f>
        <v>0</v>
      </c>
      <c r="N75" s="224"/>
      <c r="O75" s="83">
        <f>(CLIN2_Labour102[[#This Row],[Extended cost]]+CLIN2_Labour102[[#This Row],[Expat Allowance (ONLY if applicable)]])*$T$2</f>
        <v>0</v>
      </c>
      <c r="P75" s="225">
        <f>CLIN2_Labour102[[#This Row],[Extended cost]]+CLIN2_Labour102[[#This Row],[Expat Allowance (ONLY if applicable)]]+CLIN2_Labour102[[#This Row],[Profit ]]</f>
        <v>0</v>
      </c>
      <c r="Q75" s="226"/>
    </row>
    <row r="76" spans="2:17" ht="15" customHeight="1" x14ac:dyDescent="0.3">
      <c r="B76" s="221" t="s">
        <v>490</v>
      </c>
      <c r="C76" t="s">
        <v>83</v>
      </c>
      <c r="D76" s="222"/>
      <c r="E76" s="86"/>
      <c r="F76" s="86"/>
      <c r="G76" s="86"/>
      <c r="H76" s="86"/>
      <c r="I76" s="223"/>
      <c r="J76" s="223"/>
      <c r="K76" s="223"/>
      <c r="L76" s="223"/>
      <c r="M76" s="83">
        <f t="array" ref="M76">SUMPRODUCT(CLIN2_Labour102[[#This Row],[Man-Days
2020]:[Man-Days
2023]],CLIN2_Labour102[[#This Row],[Labour rate
2020]:[Labour rate
2023]])</f>
        <v>0</v>
      </c>
      <c r="N76" s="224"/>
      <c r="O76" s="83">
        <f>(CLIN2_Labour102[[#This Row],[Extended cost]]+CLIN2_Labour102[[#This Row],[Expat Allowance (ONLY if applicable)]])*$T$2</f>
        <v>0</v>
      </c>
      <c r="P76" s="225">
        <f>CLIN2_Labour102[[#This Row],[Extended cost]]+CLIN2_Labour102[[#This Row],[Expat Allowance (ONLY if applicable)]]+CLIN2_Labour102[[#This Row],[Profit ]]</f>
        <v>0</v>
      </c>
      <c r="Q76" s="226"/>
    </row>
    <row r="77" spans="2:17" ht="15" customHeight="1" x14ac:dyDescent="0.3">
      <c r="B77" s="221" t="s">
        <v>491</v>
      </c>
      <c r="C77" t="s">
        <v>83</v>
      </c>
      <c r="D77" s="222"/>
      <c r="E77" s="86"/>
      <c r="F77" s="86"/>
      <c r="G77" s="86"/>
      <c r="H77" s="86"/>
      <c r="I77" s="223"/>
      <c r="J77" s="223"/>
      <c r="K77" s="223"/>
      <c r="L77" s="223"/>
      <c r="M77" s="83">
        <f>SUMPRODUCT(CLIN2_Labour102[[#This Row],[Man-Days
2020]:[Man-Days
2023]],CLIN2_Labour102[[#This Row],[Labour rate
2020]:[Labour rate
2023]])</f>
        <v>0</v>
      </c>
      <c r="N77" s="224"/>
      <c r="O77" s="83">
        <f>(CLIN2_Labour102[[#This Row],[Extended cost]]+CLIN2_Labour102[[#This Row],[Expat Allowance (ONLY if applicable)]])*$T$2</f>
        <v>0</v>
      </c>
      <c r="P77" s="225">
        <f>CLIN2_Labour102[[#This Row],[Extended cost]]+CLIN2_Labour102[[#This Row],[Expat Allowance (ONLY if applicable)]]+CLIN2_Labour102[[#This Row],[Profit ]]</f>
        <v>0</v>
      </c>
      <c r="Q77" s="226"/>
    </row>
    <row r="78" spans="2:17" ht="15" customHeight="1" x14ac:dyDescent="0.3">
      <c r="B78" s="221" t="s">
        <v>492</v>
      </c>
      <c r="C78" t="s">
        <v>83</v>
      </c>
      <c r="D78" s="222"/>
      <c r="E78" s="86"/>
      <c r="F78" s="86"/>
      <c r="G78" s="86"/>
      <c r="H78" s="86"/>
      <c r="I78" s="223"/>
      <c r="J78" s="223"/>
      <c r="K78" s="223"/>
      <c r="L78" s="223"/>
      <c r="M78" s="83">
        <f t="array" ref="M78">SUMPRODUCT(CLIN2_Labour102[[#This Row],[Man-Days
2020]:[Man-Days
2023]],CLIN2_Labour102[[#This Row],[Labour rate
2020]:[Labour rate
2023]])</f>
        <v>0</v>
      </c>
      <c r="N78" s="224"/>
      <c r="O78" s="83">
        <f>(CLIN2_Labour102[[#This Row],[Extended cost]]+CLIN2_Labour102[[#This Row],[Expat Allowance (ONLY if applicable)]])*$T$2</f>
        <v>0</v>
      </c>
      <c r="P78" s="225">
        <f>CLIN2_Labour102[[#This Row],[Extended cost]]+CLIN2_Labour102[[#This Row],[Expat Allowance (ONLY if applicable)]]+CLIN2_Labour102[[#This Row],[Profit ]]</f>
        <v>0</v>
      </c>
      <c r="Q78" s="226"/>
    </row>
    <row r="79" spans="2:17" ht="15" customHeight="1" x14ac:dyDescent="0.3">
      <c r="B79" s="221" t="s">
        <v>493</v>
      </c>
      <c r="C79" t="s">
        <v>83</v>
      </c>
      <c r="D79" s="222"/>
      <c r="E79" s="86"/>
      <c r="F79" s="86"/>
      <c r="G79" s="86"/>
      <c r="H79" s="86"/>
      <c r="I79" s="223"/>
      <c r="J79" s="223"/>
      <c r="K79" s="223"/>
      <c r="L79" s="223"/>
      <c r="M79" s="83">
        <f t="array" ref="M79">SUMPRODUCT(CLIN2_Labour102[[#This Row],[Man-Days
2020]:[Man-Days
2023]],CLIN2_Labour102[[#This Row],[Labour rate
2020]:[Labour rate
2023]])</f>
        <v>0</v>
      </c>
      <c r="N79" s="224"/>
      <c r="O79" s="83">
        <f>(CLIN2_Labour102[[#This Row],[Extended cost]]+CLIN2_Labour102[[#This Row],[Expat Allowance (ONLY if applicable)]])*$T$2</f>
        <v>0</v>
      </c>
      <c r="P79" s="225">
        <f>CLIN2_Labour102[[#This Row],[Extended cost]]+CLIN2_Labour102[[#This Row],[Expat Allowance (ONLY if applicable)]]+CLIN2_Labour102[[#This Row],[Profit ]]</f>
        <v>0</v>
      </c>
      <c r="Q79" s="226"/>
    </row>
    <row r="80" spans="2:17" ht="15" customHeight="1" x14ac:dyDescent="0.3">
      <c r="B80" s="221" t="s">
        <v>494</v>
      </c>
      <c r="C80" t="s">
        <v>83</v>
      </c>
      <c r="D80" s="222"/>
      <c r="E80" s="86"/>
      <c r="F80" s="86"/>
      <c r="G80" s="86"/>
      <c r="H80" s="86"/>
      <c r="I80" s="223"/>
      <c r="J80" s="223"/>
      <c r="K80" s="223"/>
      <c r="L80" s="223"/>
      <c r="M80" s="83">
        <f t="array" ref="M80">SUMPRODUCT(CLIN2_Labour102[[#This Row],[Man-Days
2020]:[Man-Days
2023]],CLIN2_Labour102[[#This Row],[Labour rate
2020]:[Labour rate
2023]])</f>
        <v>0</v>
      </c>
      <c r="N80" s="224"/>
      <c r="O80" s="83">
        <f>(CLIN2_Labour102[[#This Row],[Extended cost]]+CLIN2_Labour102[[#This Row],[Expat Allowance (ONLY if applicable)]])*$T$2</f>
        <v>0</v>
      </c>
      <c r="P80" s="225">
        <f>CLIN2_Labour102[[#This Row],[Extended cost]]+CLIN2_Labour102[[#This Row],[Expat Allowance (ONLY if applicable)]]+CLIN2_Labour102[[#This Row],[Profit ]]</f>
        <v>0</v>
      </c>
      <c r="Q80" s="226"/>
    </row>
    <row r="81" spans="2:17" ht="15" customHeight="1" x14ac:dyDescent="0.3">
      <c r="B81" s="221" t="s">
        <v>495</v>
      </c>
      <c r="C81" t="s">
        <v>83</v>
      </c>
      <c r="D81" s="222"/>
      <c r="E81" s="86"/>
      <c r="F81" s="86"/>
      <c r="G81" s="86"/>
      <c r="H81" s="86"/>
      <c r="I81" s="223"/>
      <c r="J81" s="223"/>
      <c r="K81" s="223"/>
      <c r="L81" s="223"/>
      <c r="M81" s="83">
        <f t="array" ref="M81">SUMPRODUCT(CLIN2_Labour102[[#This Row],[Man-Days
2020]:[Man-Days
2023]],CLIN2_Labour102[[#This Row],[Labour rate
2020]:[Labour rate
2023]])</f>
        <v>0</v>
      </c>
      <c r="N81" s="224"/>
      <c r="O81" s="83">
        <f>(CLIN2_Labour102[[#This Row],[Extended cost]]+CLIN2_Labour102[[#This Row],[Expat Allowance (ONLY if applicable)]])*$T$2</f>
        <v>0</v>
      </c>
      <c r="P81" s="225">
        <f>CLIN2_Labour102[[#This Row],[Extended cost]]+CLIN2_Labour102[[#This Row],[Expat Allowance (ONLY if applicable)]]+CLIN2_Labour102[[#This Row],[Profit ]]</f>
        <v>0</v>
      </c>
      <c r="Q81" s="226"/>
    </row>
    <row r="82" spans="2:17" ht="15" customHeight="1" x14ac:dyDescent="0.3">
      <c r="B82" s="221" t="s">
        <v>495</v>
      </c>
      <c r="C82" t="s">
        <v>83</v>
      </c>
      <c r="D82" s="222"/>
      <c r="E82" s="86"/>
      <c r="F82" s="86"/>
      <c r="G82" s="86"/>
      <c r="H82" s="86"/>
      <c r="I82" s="223"/>
      <c r="J82" s="223"/>
      <c r="K82" s="223"/>
      <c r="L82" s="223"/>
      <c r="M82" s="83">
        <f t="array" ref="M82">SUMPRODUCT(CLIN2_Labour102[[#This Row],[Man-Days
2020]:[Man-Days
2023]],CLIN2_Labour102[[#This Row],[Labour rate
2020]:[Labour rate
2023]])</f>
        <v>0</v>
      </c>
      <c r="N82" s="224"/>
      <c r="O82" s="83">
        <f>(CLIN2_Labour102[[#This Row],[Extended cost]]+CLIN2_Labour102[[#This Row],[Expat Allowance (ONLY if applicable)]])*$T$2</f>
        <v>0</v>
      </c>
      <c r="P82" s="225">
        <f>CLIN2_Labour102[[#This Row],[Extended cost]]+CLIN2_Labour102[[#This Row],[Expat Allowance (ONLY if applicable)]]+CLIN2_Labour102[[#This Row],[Profit ]]</f>
        <v>0</v>
      </c>
      <c r="Q82" s="226"/>
    </row>
    <row r="83" spans="2:17" ht="15" customHeight="1" x14ac:dyDescent="0.3">
      <c r="B83" s="221" t="s">
        <v>496</v>
      </c>
      <c r="C83" t="s">
        <v>83</v>
      </c>
      <c r="D83" s="222"/>
      <c r="E83" s="86"/>
      <c r="F83" s="86"/>
      <c r="G83" s="86"/>
      <c r="H83" s="86"/>
      <c r="I83" s="223"/>
      <c r="J83" s="223"/>
      <c r="K83" s="223"/>
      <c r="L83" s="223"/>
      <c r="M83" s="83">
        <f t="array" ref="M83">SUMPRODUCT(CLIN2_Labour102[[#This Row],[Man-Days
2020]:[Man-Days
2023]],CLIN2_Labour102[[#This Row],[Labour rate
2020]:[Labour rate
2023]])</f>
        <v>0</v>
      </c>
      <c r="N83" s="224"/>
      <c r="O83" s="83">
        <f>(CLIN2_Labour102[[#This Row],[Extended cost]]+CLIN2_Labour102[[#This Row],[Expat Allowance (ONLY if applicable)]])*$T$2</f>
        <v>0</v>
      </c>
      <c r="P83" s="225">
        <f>CLIN2_Labour102[[#This Row],[Extended cost]]+CLIN2_Labour102[[#This Row],[Expat Allowance (ONLY if applicable)]]+CLIN2_Labour102[[#This Row],[Profit ]]</f>
        <v>0</v>
      </c>
      <c r="Q83" s="226"/>
    </row>
    <row r="84" spans="2:17" ht="15" customHeight="1" x14ac:dyDescent="0.3">
      <c r="B84" s="221" t="s">
        <v>497</v>
      </c>
      <c r="C84" t="s">
        <v>83</v>
      </c>
      <c r="D84" s="222"/>
      <c r="E84" s="86"/>
      <c r="F84" s="86"/>
      <c r="G84" s="86"/>
      <c r="H84" s="86"/>
      <c r="I84" s="223"/>
      <c r="J84" s="223"/>
      <c r="K84" s="223"/>
      <c r="L84" s="223"/>
      <c r="M84" s="83">
        <f t="array" ref="M84">SUMPRODUCT(CLIN2_Labour102[[#This Row],[Man-Days
2020]:[Man-Days
2023]],CLIN2_Labour102[[#This Row],[Labour rate
2020]:[Labour rate
2023]])</f>
        <v>0</v>
      </c>
      <c r="N84" s="224"/>
      <c r="O84" s="83">
        <f>(CLIN2_Labour102[[#This Row],[Extended cost]]+CLIN2_Labour102[[#This Row],[Expat Allowance (ONLY if applicable)]])*$T$2</f>
        <v>0</v>
      </c>
      <c r="P84" s="225">
        <f>CLIN2_Labour102[[#This Row],[Extended cost]]+CLIN2_Labour102[[#This Row],[Expat Allowance (ONLY if applicable)]]+CLIN2_Labour102[[#This Row],[Profit ]]</f>
        <v>0</v>
      </c>
      <c r="Q84" s="226"/>
    </row>
    <row r="85" spans="2:17" ht="15" customHeight="1" x14ac:dyDescent="0.3">
      <c r="B85" s="221" t="s">
        <v>498</v>
      </c>
      <c r="C85" t="s">
        <v>83</v>
      </c>
      <c r="D85" s="222"/>
      <c r="E85" s="86"/>
      <c r="F85" s="86"/>
      <c r="G85" s="86"/>
      <c r="H85" s="86"/>
      <c r="I85" s="223"/>
      <c r="J85" s="223"/>
      <c r="K85" s="223"/>
      <c r="L85" s="223"/>
      <c r="M85" s="83">
        <f t="array" ref="M85">SUMPRODUCT(CLIN2_Labour102[[#This Row],[Man-Days
2020]:[Man-Days
2023]],CLIN2_Labour102[[#This Row],[Labour rate
2020]:[Labour rate
2023]])</f>
        <v>0</v>
      </c>
      <c r="N85" s="224"/>
      <c r="O85" s="83">
        <f>(CLIN2_Labour102[[#This Row],[Extended cost]]+CLIN2_Labour102[[#This Row],[Expat Allowance (ONLY if applicable)]])*$T$2</f>
        <v>0</v>
      </c>
      <c r="P85" s="225">
        <f>CLIN2_Labour102[[#This Row],[Extended cost]]+CLIN2_Labour102[[#This Row],[Expat Allowance (ONLY if applicable)]]+CLIN2_Labour102[[#This Row],[Profit ]]</f>
        <v>0</v>
      </c>
      <c r="Q85" s="226"/>
    </row>
    <row r="86" spans="2:17" ht="15" customHeight="1" x14ac:dyDescent="0.3">
      <c r="B86" s="221" t="s">
        <v>499</v>
      </c>
      <c r="C86" t="s">
        <v>83</v>
      </c>
      <c r="D86" s="222"/>
      <c r="E86" s="86"/>
      <c r="F86" s="86"/>
      <c r="G86" s="86"/>
      <c r="H86" s="86"/>
      <c r="I86" s="223"/>
      <c r="J86" s="223"/>
      <c r="K86" s="223"/>
      <c r="L86" s="223"/>
      <c r="M86" s="83">
        <f t="array" ref="M86">SUMPRODUCT(CLIN2_Labour102[[#This Row],[Man-Days
2020]:[Man-Days
2023]],CLIN2_Labour102[[#This Row],[Labour rate
2020]:[Labour rate
2023]])</f>
        <v>0</v>
      </c>
      <c r="N86" s="224"/>
      <c r="O86" s="83">
        <f>(CLIN2_Labour102[[#This Row],[Extended cost]]+CLIN2_Labour102[[#This Row],[Expat Allowance (ONLY if applicable)]])*$T$2</f>
        <v>0</v>
      </c>
      <c r="P86" s="225">
        <f>CLIN2_Labour102[[#This Row],[Extended cost]]+CLIN2_Labour102[[#This Row],[Expat Allowance (ONLY if applicable)]]+CLIN2_Labour102[[#This Row],[Profit ]]</f>
        <v>0</v>
      </c>
      <c r="Q86" s="226"/>
    </row>
    <row r="87" spans="2:17" ht="15" customHeight="1" x14ac:dyDescent="0.3">
      <c r="B87" t="s">
        <v>62</v>
      </c>
      <c r="D87" s="227"/>
      <c r="I87" s="227"/>
      <c r="J87" s="227"/>
      <c r="K87" s="227"/>
      <c r="L87" s="227"/>
      <c r="M87" s="227"/>
      <c r="O87" s="227"/>
      <c r="P87" s="228">
        <f>SUBTOTAL(109,CLIN2_Labour102[Fully burdened cost])</f>
        <v>0</v>
      </c>
      <c r="Q87" s="227"/>
    </row>
  </sheetData>
  <mergeCells count="1">
    <mergeCell ref="S1:T1"/>
  </mergeCells>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D3:D86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T87"/>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B4" sqref="B4"/>
    </sheetView>
  </sheetViews>
  <sheetFormatPr defaultRowHeight="14.4" x14ac:dyDescent="0.3"/>
  <cols>
    <col min="1" max="1" width="1.6640625" customWidth="1"/>
    <col min="2" max="2" width="20.6640625" customWidth="1"/>
    <col min="3" max="3" width="34.33203125" customWidth="1"/>
    <col min="4" max="4" width="41.33203125" customWidth="1"/>
    <col min="5" max="5" width="18" customWidth="1"/>
    <col min="10" max="14" width="10.44140625" customWidth="1"/>
    <col min="15" max="15" width="17.5546875" customWidth="1"/>
    <col min="16" max="16" width="15.33203125" style="7" customWidth="1"/>
    <col min="17" max="17" width="26" customWidth="1"/>
    <col min="18" max="18" width="3.6640625" customWidth="1"/>
  </cols>
  <sheetData>
    <row r="1" spans="2:20" ht="156.6" x14ac:dyDescent="0.3">
      <c r="B1" s="64" t="s">
        <v>179</v>
      </c>
      <c r="C1" s="64" t="s">
        <v>55</v>
      </c>
      <c r="D1" s="64" t="s">
        <v>138</v>
      </c>
      <c r="E1" s="64" t="s">
        <v>139</v>
      </c>
      <c r="F1" s="64" t="s">
        <v>201</v>
      </c>
      <c r="G1" s="64" t="s">
        <v>202</v>
      </c>
      <c r="H1" s="64" t="s">
        <v>203</v>
      </c>
      <c r="I1" s="64" t="s">
        <v>204</v>
      </c>
      <c r="J1" s="64" t="s">
        <v>209</v>
      </c>
      <c r="K1" s="64" t="s">
        <v>210</v>
      </c>
      <c r="L1" s="64" t="s">
        <v>211</v>
      </c>
      <c r="M1" s="64" t="s">
        <v>212</v>
      </c>
      <c r="N1" s="64" t="s">
        <v>137</v>
      </c>
      <c r="O1" s="64" t="s">
        <v>140</v>
      </c>
      <c r="P1" s="64" t="s">
        <v>141</v>
      </c>
      <c r="Q1" s="65" t="s">
        <v>142</v>
      </c>
      <c r="S1" s="246" t="s">
        <v>144</v>
      </c>
      <c r="T1" s="246"/>
    </row>
    <row r="2" spans="2:20" ht="28.8" x14ac:dyDescent="0.3">
      <c r="B2" s="1" t="s">
        <v>12</v>
      </c>
      <c r="C2" s="1" t="s">
        <v>96</v>
      </c>
      <c r="D2" s="42" t="s">
        <v>3</v>
      </c>
      <c r="E2" s="11" t="s">
        <v>94</v>
      </c>
      <c r="F2" s="13" t="s">
        <v>205</v>
      </c>
      <c r="G2" s="13" t="s">
        <v>206</v>
      </c>
      <c r="H2" s="13" t="s">
        <v>207</v>
      </c>
      <c r="I2" s="13" t="s">
        <v>208</v>
      </c>
      <c r="J2" s="13" t="s">
        <v>213</v>
      </c>
      <c r="K2" s="13" t="s">
        <v>214</v>
      </c>
      <c r="L2" s="13" t="s">
        <v>215</v>
      </c>
      <c r="M2" s="13" t="s">
        <v>216</v>
      </c>
      <c r="N2" s="13" t="s">
        <v>78</v>
      </c>
      <c r="O2" s="13" t="s">
        <v>2</v>
      </c>
      <c r="P2" s="12" t="s">
        <v>95</v>
      </c>
      <c r="Q2" s="12" t="s">
        <v>44</v>
      </c>
      <c r="S2" s="75" t="s">
        <v>125</v>
      </c>
      <c r="T2" s="76">
        <v>0</v>
      </c>
    </row>
    <row r="3" spans="2:20" ht="15" customHeight="1" x14ac:dyDescent="0.35">
      <c r="B3" s="51" t="s">
        <v>183</v>
      </c>
      <c r="C3" s="54" t="s">
        <v>106</v>
      </c>
      <c r="D3" s="55" t="s">
        <v>107</v>
      </c>
      <c r="E3" s="81" t="s">
        <v>26</v>
      </c>
      <c r="F3" s="72" t="s">
        <v>135</v>
      </c>
      <c r="G3" s="72">
        <v>25</v>
      </c>
      <c r="H3" s="72">
        <v>5</v>
      </c>
      <c r="I3" s="72" t="s">
        <v>123</v>
      </c>
      <c r="J3" s="73" t="s">
        <v>217</v>
      </c>
      <c r="K3" s="73" t="s">
        <v>218</v>
      </c>
      <c r="L3" s="73" t="s">
        <v>219</v>
      </c>
      <c r="M3" s="73" t="s">
        <v>220</v>
      </c>
      <c r="N3" s="85">
        <v>8775</v>
      </c>
      <c r="O3" s="85" t="s">
        <v>221</v>
      </c>
      <c r="P3" s="84" t="s">
        <v>295</v>
      </c>
      <c r="Q3" s="84" t="s">
        <v>105</v>
      </c>
      <c r="R3" s="50"/>
      <c r="S3" s="50" t="s">
        <v>103</v>
      </c>
    </row>
    <row r="4" spans="2:20" x14ac:dyDescent="0.3">
      <c r="B4" s="221">
        <v>1.1000000000000001</v>
      </c>
      <c r="C4" t="s">
        <v>52</v>
      </c>
      <c r="D4" t="s">
        <v>54</v>
      </c>
      <c r="E4" s="41"/>
      <c r="F4" s="167"/>
      <c r="G4" s="167"/>
      <c r="H4" s="167"/>
      <c r="I4" s="167"/>
      <c r="J4" s="166"/>
      <c r="K4" s="166"/>
      <c r="L4" s="166"/>
      <c r="M4" s="166"/>
      <c r="N4" s="83">
        <f>SUMPRODUCT(CLIN1_Material11[[#This Row],[Quantity
2020]:[Quantity
2023]],CLIN1_Material11[[#This Row],[Unit cost
2020]:[Unit cost
2023]])</f>
        <v>0</v>
      </c>
      <c r="O4" s="83">
        <f>CLIN1_Material11[[#This Row],[Extended cost]]*$T$2</f>
        <v>0</v>
      </c>
      <c r="P4" s="83">
        <f>CLIN1_Material11[[#This Row],[Extended cost]]+CLIN1_Material11[[#This Row],[Profit]]</f>
        <v>0</v>
      </c>
      <c r="Q4" s="7"/>
    </row>
    <row r="5" spans="2:20" x14ac:dyDescent="0.3">
      <c r="B5" s="221">
        <v>1.2</v>
      </c>
      <c r="C5" t="s">
        <v>52</v>
      </c>
      <c r="D5" t="s">
        <v>54</v>
      </c>
      <c r="E5" s="41"/>
      <c r="F5" s="167"/>
      <c r="G5" s="167"/>
      <c r="H5" s="167"/>
      <c r="I5" s="167"/>
      <c r="J5" s="166"/>
      <c r="K5" s="166"/>
      <c r="L5" s="166"/>
      <c r="M5" s="166"/>
      <c r="N5" s="83">
        <f t="array" ref="N5">SUMPRODUCT(CLIN1_Material11[[#This Row],[Quantity
2020]:[Quantity
2023]],CLIN1_Material11[[#This Row],[Unit cost
2020]:[Unit cost
2023]])</f>
        <v>0</v>
      </c>
      <c r="O5" s="83">
        <f>CLIN1_Material11[[#This Row],[Extended cost]]*$T$2</f>
        <v>0</v>
      </c>
      <c r="P5" s="83">
        <f>CLIN1_Material11[[#This Row],[Extended cost]]+CLIN1_Material11[[#This Row],[Profit]]</f>
        <v>0</v>
      </c>
      <c r="Q5" s="7"/>
    </row>
    <row r="6" spans="2:20" x14ac:dyDescent="0.3">
      <c r="B6" s="221">
        <v>1.3</v>
      </c>
      <c r="C6" t="s">
        <v>52</v>
      </c>
      <c r="D6" t="s">
        <v>54</v>
      </c>
      <c r="E6" s="41"/>
      <c r="F6" s="167"/>
      <c r="G6" s="167"/>
      <c r="H6" s="167"/>
      <c r="I6" s="167"/>
      <c r="J6" s="166"/>
      <c r="K6" s="166"/>
      <c r="L6" s="166"/>
      <c r="M6" s="166"/>
      <c r="N6" s="83">
        <f t="array" ref="N6">SUMPRODUCT(CLIN1_Material11[[#This Row],[Quantity
2020]:[Quantity
2023]],CLIN1_Material11[[#This Row],[Unit cost
2020]:[Unit cost
2023]])</f>
        <v>0</v>
      </c>
      <c r="O6" s="83">
        <f>CLIN1_Material11[[#This Row],[Extended cost]]*$T$2</f>
        <v>0</v>
      </c>
      <c r="P6" s="83">
        <f>CLIN1_Material11[[#This Row],[Extended cost]]+CLIN1_Material11[[#This Row],[Profit]]</f>
        <v>0</v>
      </c>
      <c r="Q6" s="7"/>
    </row>
    <row r="7" spans="2:20" x14ac:dyDescent="0.3">
      <c r="B7" s="221">
        <v>1.4</v>
      </c>
      <c r="C7" t="s">
        <v>52</v>
      </c>
      <c r="D7" t="s">
        <v>54</v>
      </c>
      <c r="E7" s="41"/>
      <c r="F7" s="167"/>
      <c r="G7" s="167"/>
      <c r="H7" s="167"/>
      <c r="I7" s="167"/>
      <c r="J7" s="166"/>
      <c r="K7" s="166"/>
      <c r="L7" s="166"/>
      <c r="M7" s="166"/>
      <c r="N7" s="83">
        <f t="array" ref="N7">SUMPRODUCT(CLIN1_Material11[[#This Row],[Quantity
2020]:[Quantity
2023]],CLIN1_Material11[[#This Row],[Unit cost
2020]:[Unit cost
2023]])</f>
        <v>0</v>
      </c>
      <c r="O7" s="83">
        <f>CLIN1_Material11[[#This Row],[Extended cost]]*$T$2</f>
        <v>0</v>
      </c>
      <c r="P7" s="83">
        <f>CLIN1_Material11[[#This Row],[Extended cost]]+CLIN1_Material11[[#This Row],[Profit]]</f>
        <v>0</v>
      </c>
      <c r="Q7" s="7"/>
    </row>
    <row r="8" spans="2:20" x14ac:dyDescent="0.3">
      <c r="B8" s="221">
        <v>1.5</v>
      </c>
      <c r="C8" t="s">
        <v>52</v>
      </c>
      <c r="D8" t="s">
        <v>54</v>
      </c>
      <c r="E8" s="41"/>
      <c r="F8" s="167"/>
      <c r="G8" s="167"/>
      <c r="H8" s="167"/>
      <c r="I8" s="167"/>
      <c r="J8" s="166"/>
      <c r="K8" s="166"/>
      <c r="L8" s="166"/>
      <c r="M8" s="166"/>
      <c r="N8" s="83">
        <f t="array" ref="N8">SUMPRODUCT(CLIN1_Material11[[#This Row],[Quantity
2020]:[Quantity
2023]],CLIN1_Material11[[#This Row],[Unit cost
2020]:[Unit cost
2023]])</f>
        <v>0</v>
      </c>
      <c r="O8" s="83">
        <f>CLIN1_Material11[[#This Row],[Extended cost]]*$T$2</f>
        <v>0</v>
      </c>
      <c r="P8" s="83">
        <f>CLIN1_Material11[[#This Row],[Extended cost]]+CLIN1_Material11[[#This Row],[Profit]]</f>
        <v>0</v>
      </c>
      <c r="Q8" s="7"/>
    </row>
    <row r="9" spans="2:20" x14ac:dyDescent="0.3">
      <c r="B9" s="221">
        <v>1.6</v>
      </c>
      <c r="C9" t="s">
        <v>52</v>
      </c>
      <c r="D9" t="s">
        <v>54</v>
      </c>
      <c r="E9" s="41"/>
      <c r="F9" s="167"/>
      <c r="G9" s="167"/>
      <c r="H9" s="167"/>
      <c r="I9" s="167"/>
      <c r="J9" s="166"/>
      <c r="K9" s="166"/>
      <c r="L9" s="166"/>
      <c r="M9" s="166"/>
      <c r="N9" s="83">
        <f t="array" ref="N9">SUMPRODUCT(CLIN1_Material11[[#This Row],[Quantity
2020]:[Quantity
2023]],CLIN1_Material11[[#This Row],[Unit cost
2020]:[Unit cost
2023]])</f>
        <v>0</v>
      </c>
      <c r="O9" s="83">
        <f>CLIN1_Material11[[#This Row],[Extended cost]]*$T$2</f>
        <v>0</v>
      </c>
      <c r="P9" s="83">
        <f>CLIN1_Material11[[#This Row],[Extended cost]]+CLIN1_Material11[[#This Row],[Profit]]</f>
        <v>0</v>
      </c>
      <c r="Q9" s="7"/>
    </row>
    <row r="10" spans="2:20" x14ac:dyDescent="0.3">
      <c r="B10" s="221">
        <v>1.7</v>
      </c>
      <c r="C10" t="s">
        <v>52</v>
      </c>
      <c r="D10" t="s">
        <v>54</v>
      </c>
      <c r="E10" s="41"/>
      <c r="F10" s="167"/>
      <c r="G10" s="167"/>
      <c r="H10" s="167"/>
      <c r="I10" s="167"/>
      <c r="J10" s="166"/>
      <c r="K10" s="166"/>
      <c r="L10" s="166"/>
      <c r="M10" s="166"/>
      <c r="N10" s="83">
        <f t="array" ref="N10">SUMPRODUCT(CLIN1_Material11[[#This Row],[Quantity
2020]:[Quantity
2023]],CLIN1_Material11[[#This Row],[Unit cost
2020]:[Unit cost
2023]])</f>
        <v>0</v>
      </c>
      <c r="O10" s="83">
        <f>CLIN1_Material11[[#This Row],[Extended cost]]*$T$2</f>
        <v>0</v>
      </c>
      <c r="P10" s="83">
        <f>CLIN1_Material11[[#This Row],[Extended cost]]+CLIN1_Material11[[#This Row],[Profit]]</f>
        <v>0</v>
      </c>
      <c r="Q10" s="7"/>
    </row>
    <row r="11" spans="2:20" x14ac:dyDescent="0.3">
      <c r="B11" s="221">
        <v>1.8</v>
      </c>
      <c r="C11" t="s">
        <v>52</v>
      </c>
      <c r="D11" t="s">
        <v>54</v>
      </c>
      <c r="E11" s="41"/>
      <c r="F11" s="167"/>
      <c r="G11" s="167"/>
      <c r="H11" s="167"/>
      <c r="I11" s="167"/>
      <c r="J11" s="166"/>
      <c r="K11" s="166"/>
      <c r="L11" s="166"/>
      <c r="M11" s="166"/>
      <c r="N11" s="83">
        <f t="array" ref="N11">SUMPRODUCT(CLIN1_Material11[[#This Row],[Quantity
2020]:[Quantity
2023]],CLIN1_Material11[[#This Row],[Unit cost
2020]:[Unit cost
2023]])</f>
        <v>0</v>
      </c>
      <c r="O11" s="83">
        <f>CLIN1_Material11[[#This Row],[Extended cost]]*$T$2</f>
        <v>0</v>
      </c>
      <c r="P11" s="83">
        <f>CLIN1_Material11[[#This Row],[Extended cost]]+CLIN1_Material11[[#This Row],[Profit]]</f>
        <v>0</v>
      </c>
      <c r="Q11" s="7"/>
    </row>
    <row r="12" spans="2:20" x14ac:dyDescent="0.3">
      <c r="B12" s="221">
        <v>1.9</v>
      </c>
      <c r="C12" t="s">
        <v>52</v>
      </c>
      <c r="D12" t="s">
        <v>54</v>
      </c>
      <c r="E12" s="41"/>
      <c r="F12" s="167"/>
      <c r="G12" s="167"/>
      <c r="H12" s="167"/>
      <c r="I12" s="167"/>
      <c r="J12" s="166"/>
      <c r="K12" s="166"/>
      <c r="L12" s="166"/>
      <c r="M12" s="166"/>
      <c r="N12" s="83">
        <f t="array" ref="N12">SUMPRODUCT(CLIN1_Material11[[#This Row],[Quantity
2020]:[Quantity
2023]],CLIN1_Material11[[#This Row],[Unit cost
2020]:[Unit cost
2023]])</f>
        <v>0</v>
      </c>
      <c r="O12" s="83">
        <f>CLIN1_Material11[[#This Row],[Extended cost]]*$T$2</f>
        <v>0</v>
      </c>
      <c r="P12" s="83">
        <f>CLIN1_Material11[[#This Row],[Extended cost]]+CLIN1_Material11[[#This Row],[Profit]]</f>
        <v>0</v>
      </c>
      <c r="Q12" s="7"/>
    </row>
    <row r="13" spans="2:20" x14ac:dyDescent="0.3">
      <c r="B13" s="221">
        <v>2.1</v>
      </c>
      <c r="C13" t="s">
        <v>52</v>
      </c>
      <c r="D13" t="s">
        <v>54</v>
      </c>
      <c r="E13" s="41"/>
      <c r="F13" s="167"/>
      <c r="G13" s="167"/>
      <c r="H13" s="167"/>
      <c r="I13" s="167"/>
      <c r="J13" s="166"/>
      <c r="K13" s="166"/>
      <c r="L13" s="166"/>
      <c r="M13" s="166"/>
      <c r="N13" s="83">
        <f t="array" ref="N13">SUMPRODUCT(CLIN1_Material11[[#This Row],[Quantity
2020]:[Quantity
2023]],CLIN1_Material11[[#This Row],[Unit cost
2020]:[Unit cost
2023]])</f>
        <v>0</v>
      </c>
      <c r="O13" s="83">
        <f>CLIN1_Material11[[#This Row],[Extended cost]]*$T$2</f>
        <v>0</v>
      </c>
      <c r="P13" s="83">
        <f>CLIN1_Material11[[#This Row],[Extended cost]]+CLIN1_Material11[[#This Row],[Profit]]</f>
        <v>0</v>
      </c>
      <c r="Q13" s="7"/>
    </row>
    <row r="14" spans="2:20" x14ac:dyDescent="0.3">
      <c r="B14" s="221">
        <v>2.2000000000000002</v>
      </c>
      <c r="C14" t="s">
        <v>52</v>
      </c>
      <c r="D14" t="s">
        <v>54</v>
      </c>
      <c r="E14" s="41"/>
      <c r="F14" s="167"/>
      <c r="G14" s="167"/>
      <c r="H14" s="167"/>
      <c r="I14" s="167"/>
      <c r="J14" s="166"/>
      <c r="K14" s="166"/>
      <c r="L14" s="166"/>
      <c r="M14" s="166"/>
      <c r="N14" s="83">
        <f t="array" ref="N14">SUMPRODUCT(CLIN1_Material11[[#This Row],[Quantity
2020]:[Quantity
2023]],CLIN1_Material11[[#This Row],[Unit cost
2020]:[Unit cost
2023]])</f>
        <v>0</v>
      </c>
      <c r="O14" s="83">
        <f>CLIN1_Material11[[#This Row],[Extended cost]]*$T$2</f>
        <v>0</v>
      </c>
      <c r="P14" s="83">
        <f>CLIN1_Material11[[#This Row],[Extended cost]]+CLIN1_Material11[[#This Row],[Profit]]</f>
        <v>0</v>
      </c>
      <c r="Q14" s="7"/>
    </row>
    <row r="15" spans="2:20" x14ac:dyDescent="0.3">
      <c r="B15" s="221">
        <v>2.2999999999999998</v>
      </c>
      <c r="C15" t="s">
        <v>52</v>
      </c>
      <c r="D15" t="s">
        <v>54</v>
      </c>
      <c r="E15" s="41"/>
      <c r="F15" s="167"/>
      <c r="G15" s="167"/>
      <c r="H15" s="167"/>
      <c r="I15" s="167"/>
      <c r="J15" s="166"/>
      <c r="K15" s="166"/>
      <c r="L15" s="166"/>
      <c r="M15" s="166"/>
      <c r="N15" s="83">
        <f t="array" ref="N15">SUMPRODUCT(CLIN1_Material11[[#This Row],[Quantity
2020]:[Quantity
2023]],CLIN1_Material11[[#This Row],[Unit cost
2020]:[Unit cost
2023]])</f>
        <v>0</v>
      </c>
      <c r="O15" s="83">
        <f>CLIN1_Material11[[#This Row],[Extended cost]]*$T$2</f>
        <v>0</v>
      </c>
      <c r="P15" s="83">
        <f>CLIN1_Material11[[#This Row],[Extended cost]]+CLIN1_Material11[[#This Row],[Profit]]</f>
        <v>0</v>
      </c>
      <c r="Q15" s="7"/>
    </row>
    <row r="16" spans="2:20" x14ac:dyDescent="0.3">
      <c r="B16" s="221">
        <v>3.1</v>
      </c>
      <c r="C16" t="s">
        <v>52</v>
      </c>
      <c r="D16" t="s">
        <v>54</v>
      </c>
      <c r="E16" s="41"/>
      <c r="F16" s="167"/>
      <c r="G16" s="167"/>
      <c r="H16" s="167"/>
      <c r="I16" s="167"/>
      <c r="J16" s="166"/>
      <c r="K16" s="166"/>
      <c r="L16" s="166"/>
      <c r="M16" s="166"/>
      <c r="N16" s="83">
        <f t="array" ref="N16">SUMPRODUCT(CLIN1_Material11[[#This Row],[Quantity
2020]:[Quantity
2023]],CLIN1_Material11[[#This Row],[Unit cost
2020]:[Unit cost
2023]])</f>
        <v>0</v>
      </c>
      <c r="O16" s="83">
        <f>CLIN1_Material11[[#This Row],[Extended cost]]*$T$2</f>
        <v>0</v>
      </c>
      <c r="P16" s="83">
        <f>CLIN1_Material11[[#This Row],[Extended cost]]+CLIN1_Material11[[#This Row],[Profit]]</f>
        <v>0</v>
      </c>
      <c r="Q16" s="7"/>
    </row>
    <row r="17" spans="2:17" x14ac:dyDescent="0.3">
      <c r="B17" s="221">
        <v>3.2</v>
      </c>
      <c r="C17" t="s">
        <v>52</v>
      </c>
      <c r="D17" t="s">
        <v>54</v>
      </c>
      <c r="E17" s="41"/>
      <c r="F17" s="167"/>
      <c r="G17" s="167"/>
      <c r="H17" s="167"/>
      <c r="I17" s="167"/>
      <c r="J17" s="166"/>
      <c r="K17" s="166"/>
      <c r="L17" s="166"/>
      <c r="M17" s="166"/>
      <c r="N17" s="83">
        <f t="array" ref="N17">SUMPRODUCT(CLIN1_Material11[[#This Row],[Quantity
2020]:[Quantity
2023]],CLIN1_Material11[[#This Row],[Unit cost
2020]:[Unit cost
2023]])</f>
        <v>0</v>
      </c>
      <c r="O17" s="83">
        <f>CLIN1_Material11[[#This Row],[Extended cost]]*$T$2</f>
        <v>0</v>
      </c>
      <c r="P17" s="83">
        <f>CLIN1_Material11[[#This Row],[Extended cost]]+CLIN1_Material11[[#This Row],[Profit]]</f>
        <v>0</v>
      </c>
      <c r="Q17" s="7"/>
    </row>
    <row r="18" spans="2:17" x14ac:dyDescent="0.3">
      <c r="B18" s="221">
        <v>3.3</v>
      </c>
      <c r="C18" t="s">
        <v>52</v>
      </c>
      <c r="D18" t="s">
        <v>54</v>
      </c>
      <c r="E18" s="41"/>
      <c r="F18" s="167"/>
      <c r="G18" s="167"/>
      <c r="H18" s="167"/>
      <c r="I18" s="167"/>
      <c r="J18" s="166"/>
      <c r="K18" s="166"/>
      <c r="L18" s="166"/>
      <c r="M18" s="166"/>
      <c r="N18" s="83">
        <f t="array" ref="N18">SUMPRODUCT(CLIN1_Material11[[#This Row],[Quantity
2020]:[Quantity
2023]],CLIN1_Material11[[#This Row],[Unit cost
2020]:[Unit cost
2023]])</f>
        <v>0</v>
      </c>
      <c r="O18" s="83">
        <f>CLIN1_Material11[[#This Row],[Extended cost]]*$T$2</f>
        <v>0</v>
      </c>
      <c r="P18" s="83">
        <f>CLIN1_Material11[[#This Row],[Extended cost]]+CLIN1_Material11[[#This Row],[Profit]]</f>
        <v>0</v>
      </c>
      <c r="Q18" s="7"/>
    </row>
    <row r="19" spans="2:17" x14ac:dyDescent="0.3">
      <c r="B19" s="221">
        <v>3.4</v>
      </c>
      <c r="C19" t="s">
        <v>52</v>
      </c>
      <c r="D19" t="s">
        <v>54</v>
      </c>
      <c r="E19" s="41"/>
      <c r="F19" s="167"/>
      <c r="G19" s="167"/>
      <c r="H19" s="167"/>
      <c r="I19" s="167"/>
      <c r="J19" s="166"/>
      <c r="K19" s="166"/>
      <c r="L19" s="166"/>
      <c r="M19" s="166"/>
      <c r="N19" s="83">
        <f t="array" ref="N19">SUMPRODUCT(CLIN1_Material11[[#This Row],[Quantity
2020]:[Quantity
2023]],CLIN1_Material11[[#This Row],[Unit cost
2020]:[Unit cost
2023]])</f>
        <v>0</v>
      </c>
      <c r="O19" s="83">
        <f>CLIN1_Material11[[#This Row],[Extended cost]]*$T$2</f>
        <v>0</v>
      </c>
      <c r="P19" s="83">
        <f>CLIN1_Material11[[#This Row],[Extended cost]]+CLIN1_Material11[[#This Row],[Profit]]</f>
        <v>0</v>
      </c>
      <c r="Q19" s="7"/>
    </row>
    <row r="20" spans="2:17" x14ac:dyDescent="0.3">
      <c r="B20" s="221">
        <v>3.5</v>
      </c>
      <c r="C20" t="s">
        <v>52</v>
      </c>
      <c r="D20" t="s">
        <v>54</v>
      </c>
      <c r="E20" s="41"/>
      <c r="F20" s="167"/>
      <c r="G20" s="167"/>
      <c r="H20" s="167"/>
      <c r="I20" s="167"/>
      <c r="J20" s="166"/>
      <c r="K20" s="166"/>
      <c r="L20" s="166"/>
      <c r="M20" s="166"/>
      <c r="N20" s="83">
        <f t="array" ref="N20">SUMPRODUCT(CLIN1_Material11[[#This Row],[Quantity
2020]:[Quantity
2023]],CLIN1_Material11[[#This Row],[Unit cost
2020]:[Unit cost
2023]])</f>
        <v>0</v>
      </c>
      <c r="O20" s="83">
        <f>CLIN1_Material11[[#This Row],[Extended cost]]*$T$2</f>
        <v>0</v>
      </c>
      <c r="P20" s="83">
        <f>CLIN1_Material11[[#This Row],[Extended cost]]+CLIN1_Material11[[#This Row],[Profit]]</f>
        <v>0</v>
      </c>
      <c r="Q20" s="7"/>
    </row>
    <row r="21" spans="2:17" x14ac:dyDescent="0.3">
      <c r="B21" s="221" t="s">
        <v>304</v>
      </c>
      <c r="C21" t="s">
        <v>52</v>
      </c>
      <c r="D21" t="s">
        <v>54</v>
      </c>
      <c r="E21" s="41"/>
      <c r="F21" s="167"/>
      <c r="G21" s="167"/>
      <c r="H21" s="167"/>
      <c r="I21" s="167"/>
      <c r="J21" s="166"/>
      <c r="K21" s="166"/>
      <c r="L21" s="166"/>
      <c r="M21" s="166"/>
      <c r="N21" s="83">
        <f t="array" ref="N21">SUMPRODUCT(CLIN1_Material11[[#This Row],[Quantity
2020]:[Quantity
2023]],CLIN1_Material11[[#This Row],[Unit cost
2020]:[Unit cost
2023]])</f>
        <v>0</v>
      </c>
      <c r="O21" s="83">
        <f>CLIN1_Material11[[#This Row],[Extended cost]]*$T$2</f>
        <v>0</v>
      </c>
      <c r="P21" s="83">
        <f>CLIN1_Material11[[#This Row],[Extended cost]]+CLIN1_Material11[[#This Row],[Profit]]</f>
        <v>0</v>
      </c>
      <c r="Q21" s="7"/>
    </row>
    <row r="22" spans="2:17" x14ac:dyDescent="0.3">
      <c r="B22" s="221" t="s">
        <v>305</v>
      </c>
      <c r="C22" t="s">
        <v>52</v>
      </c>
      <c r="D22" t="s">
        <v>54</v>
      </c>
      <c r="E22" s="41"/>
      <c r="F22" s="167"/>
      <c r="G22" s="167"/>
      <c r="H22" s="167"/>
      <c r="I22" s="167"/>
      <c r="J22" s="166"/>
      <c r="K22" s="166"/>
      <c r="L22" s="166"/>
      <c r="M22" s="166"/>
      <c r="N22" s="83">
        <f t="array" ref="N22">SUMPRODUCT(CLIN1_Material11[[#This Row],[Quantity
2020]:[Quantity
2023]],CLIN1_Material11[[#This Row],[Unit cost
2020]:[Unit cost
2023]])</f>
        <v>0</v>
      </c>
      <c r="O22" s="83">
        <f>CLIN1_Material11[[#This Row],[Extended cost]]*$T$2</f>
        <v>0</v>
      </c>
      <c r="P22" s="83">
        <f>CLIN1_Material11[[#This Row],[Extended cost]]+CLIN1_Material11[[#This Row],[Profit]]</f>
        <v>0</v>
      </c>
      <c r="Q22" s="7"/>
    </row>
    <row r="23" spans="2:17" x14ac:dyDescent="0.3">
      <c r="B23" s="221" t="s">
        <v>306</v>
      </c>
      <c r="C23" t="s">
        <v>52</v>
      </c>
      <c r="D23" t="s">
        <v>54</v>
      </c>
      <c r="E23" s="41"/>
      <c r="F23" s="167"/>
      <c r="G23" s="167"/>
      <c r="H23" s="167"/>
      <c r="I23" s="167"/>
      <c r="J23" s="166"/>
      <c r="K23" s="166"/>
      <c r="L23" s="166"/>
      <c r="M23" s="166"/>
      <c r="N23" s="83">
        <f t="array" ref="N23">SUMPRODUCT(CLIN1_Material11[[#This Row],[Quantity
2020]:[Quantity
2023]],CLIN1_Material11[[#This Row],[Unit cost
2020]:[Unit cost
2023]])</f>
        <v>0</v>
      </c>
      <c r="O23" s="83">
        <f>CLIN1_Material11[[#This Row],[Extended cost]]*$T$2</f>
        <v>0</v>
      </c>
      <c r="P23" s="83">
        <f>CLIN1_Material11[[#This Row],[Extended cost]]+CLIN1_Material11[[#This Row],[Profit]]</f>
        <v>0</v>
      </c>
      <c r="Q23" s="7"/>
    </row>
    <row r="24" spans="2:17" x14ac:dyDescent="0.3">
      <c r="B24" s="221" t="s">
        <v>307</v>
      </c>
      <c r="C24" t="s">
        <v>52</v>
      </c>
      <c r="D24" t="s">
        <v>54</v>
      </c>
      <c r="E24" s="41"/>
      <c r="F24" s="167"/>
      <c r="G24" s="167"/>
      <c r="H24" s="167"/>
      <c r="I24" s="167"/>
      <c r="J24" s="166"/>
      <c r="K24" s="166"/>
      <c r="L24" s="166"/>
      <c r="M24" s="166"/>
      <c r="N24" s="83">
        <f t="array" ref="N24">SUMPRODUCT(CLIN1_Material11[[#This Row],[Quantity
2020]:[Quantity
2023]],CLIN1_Material11[[#This Row],[Unit cost
2020]:[Unit cost
2023]])</f>
        <v>0</v>
      </c>
      <c r="O24" s="83">
        <f>CLIN1_Material11[[#This Row],[Extended cost]]*$T$2</f>
        <v>0</v>
      </c>
      <c r="P24" s="83">
        <f>CLIN1_Material11[[#This Row],[Extended cost]]+CLIN1_Material11[[#This Row],[Profit]]</f>
        <v>0</v>
      </c>
      <c r="Q24" s="7"/>
    </row>
    <row r="25" spans="2:17" x14ac:dyDescent="0.3">
      <c r="B25" s="221" t="s">
        <v>308</v>
      </c>
      <c r="C25" t="s">
        <v>52</v>
      </c>
      <c r="D25" t="s">
        <v>54</v>
      </c>
      <c r="E25" s="41"/>
      <c r="F25" s="167"/>
      <c r="G25" s="167"/>
      <c r="H25" s="167"/>
      <c r="I25" s="167"/>
      <c r="J25" s="166"/>
      <c r="K25" s="166"/>
      <c r="L25" s="166"/>
      <c r="M25" s="166"/>
      <c r="N25" s="83">
        <f t="array" ref="N25">SUMPRODUCT(CLIN1_Material11[[#This Row],[Quantity
2020]:[Quantity
2023]],CLIN1_Material11[[#This Row],[Unit cost
2020]:[Unit cost
2023]])</f>
        <v>0</v>
      </c>
      <c r="O25" s="83">
        <f>CLIN1_Material11[[#This Row],[Extended cost]]*$T$2</f>
        <v>0</v>
      </c>
      <c r="P25" s="83">
        <f>CLIN1_Material11[[#This Row],[Extended cost]]+CLIN1_Material11[[#This Row],[Profit]]</f>
        <v>0</v>
      </c>
      <c r="Q25" s="7"/>
    </row>
    <row r="26" spans="2:17" x14ac:dyDescent="0.3">
      <c r="B26" s="221" t="s">
        <v>309</v>
      </c>
      <c r="C26" t="s">
        <v>52</v>
      </c>
      <c r="D26" t="s">
        <v>54</v>
      </c>
      <c r="E26" s="41"/>
      <c r="F26" s="167"/>
      <c r="G26" s="167"/>
      <c r="H26" s="167"/>
      <c r="I26" s="167"/>
      <c r="J26" s="166"/>
      <c r="K26" s="166"/>
      <c r="L26" s="166"/>
      <c r="M26" s="166"/>
      <c r="N26" s="83">
        <f t="array" ref="N26">SUMPRODUCT(CLIN1_Material11[[#This Row],[Quantity
2020]:[Quantity
2023]],CLIN1_Material11[[#This Row],[Unit cost
2020]:[Unit cost
2023]])</f>
        <v>0</v>
      </c>
      <c r="O26" s="83">
        <f>CLIN1_Material11[[#This Row],[Extended cost]]*$T$2</f>
        <v>0</v>
      </c>
      <c r="P26" s="83">
        <f>CLIN1_Material11[[#This Row],[Extended cost]]+CLIN1_Material11[[#This Row],[Profit]]</f>
        <v>0</v>
      </c>
      <c r="Q26" s="7"/>
    </row>
    <row r="27" spans="2:17" x14ac:dyDescent="0.3">
      <c r="B27" s="221" t="s">
        <v>310</v>
      </c>
      <c r="C27" t="s">
        <v>52</v>
      </c>
      <c r="D27" t="s">
        <v>54</v>
      </c>
      <c r="E27" s="41"/>
      <c r="F27" s="167"/>
      <c r="G27" s="167"/>
      <c r="H27" s="167"/>
      <c r="I27" s="167"/>
      <c r="J27" s="166"/>
      <c r="K27" s="166"/>
      <c r="L27" s="166"/>
      <c r="M27" s="166"/>
      <c r="N27" s="83">
        <f t="array" ref="N27">SUMPRODUCT(CLIN1_Material11[[#This Row],[Quantity
2020]:[Quantity
2023]],CLIN1_Material11[[#This Row],[Unit cost
2020]:[Unit cost
2023]])</f>
        <v>0</v>
      </c>
      <c r="O27" s="83">
        <f>CLIN1_Material11[[#This Row],[Extended cost]]*$T$2</f>
        <v>0</v>
      </c>
      <c r="P27" s="83">
        <f>CLIN1_Material11[[#This Row],[Extended cost]]+CLIN1_Material11[[#This Row],[Profit]]</f>
        <v>0</v>
      </c>
      <c r="Q27" s="7"/>
    </row>
    <row r="28" spans="2:17" x14ac:dyDescent="0.3">
      <c r="B28" s="221" t="s">
        <v>311</v>
      </c>
      <c r="C28" t="s">
        <v>52</v>
      </c>
      <c r="D28" t="s">
        <v>54</v>
      </c>
      <c r="E28" s="41"/>
      <c r="F28" s="167"/>
      <c r="G28" s="167"/>
      <c r="H28" s="167"/>
      <c r="I28" s="167"/>
      <c r="J28" s="166"/>
      <c r="K28" s="166"/>
      <c r="L28" s="166"/>
      <c r="M28" s="166"/>
      <c r="N28" s="83">
        <f t="array" ref="N28">SUMPRODUCT(CLIN1_Material11[[#This Row],[Quantity
2020]:[Quantity
2023]],CLIN1_Material11[[#This Row],[Unit cost
2020]:[Unit cost
2023]])</f>
        <v>0</v>
      </c>
      <c r="O28" s="83">
        <f>CLIN1_Material11[[#This Row],[Extended cost]]*$T$2</f>
        <v>0</v>
      </c>
      <c r="P28" s="83">
        <f>CLIN1_Material11[[#This Row],[Extended cost]]+CLIN1_Material11[[#This Row],[Profit]]</f>
        <v>0</v>
      </c>
      <c r="Q28" s="7"/>
    </row>
    <row r="29" spans="2:17" x14ac:dyDescent="0.3">
      <c r="B29" s="221" t="s">
        <v>313</v>
      </c>
      <c r="C29" t="s">
        <v>52</v>
      </c>
      <c r="D29" t="s">
        <v>54</v>
      </c>
      <c r="E29" s="41"/>
      <c r="F29" s="167"/>
      <c r="G29" s="167"/>
      <c r="H29" s="167"/>
      <c r="I29" s="167"/>
      <c r="J29" s="166"/>
      <c r="K29" s="166"/>
      <c r="L29" s="166"/>
      <c r="M29" s="166"/>
      <c r="N29" s="83">
        <f t="array" ref="N29">SUMPRODUCT(CLIN1_Material11[[#This Row],[Quantity
2020]:[Quantity
2023]],CLIN1_Material11[[#This Row],[Unit cost
2020]:[Unit cost
2023]])</f>
        <v>0</v>
      </c>
      <c r="O29" s="83">
        <f>CLIN1_Material11[[#This Row],[Extended cost]]*$T$2</f>
        <v>0</v>
      </c>
      <c r="P29" s="83">
        <f>CLIN1_Material11[[#This Row],[Extended cost]]+CLIN1_Material11[[#This Row],[Profit]]</f>
        <v>0</v>
      </c>
      <c r="Q29" s="7"/>
    </row>
    <row r="30" spans="2:17" x14ac:dyDescent="0.3">
      <c r="B30" s="221" t="s">
        <v>314</v>
      </c>
      <c r="C30" t="s">
        <v>52</v>
      </c>
      <c r="D30" t="s">
        <v>54</v>
      </c>
      <c r="E30" s="41"/>
      <c r="F30" s="167"/>
      <c r="G30" s="167"/>
      <c r="H30" s="167"/>
      <c r="I30" s="167"/>
      <c r="J30" s="166"/>
      <c r="K30" s="166"/>
      <c r="L30" s="166"/>
      <c r="M30" s="166"/>
      <c r="N30" s="83">
        <f t="array" ref="N30">SUMPRODUCT(CLIN1_Material11[[#This Row],[Quantity
2020]:[Quantity
2023]],CLIN1_Material11[[#This Row],[Unit cost
2020]:[Unit cost
2023]])</f>
        <v>0</v>
      </c>
      <c r="O30" s="83">
        <f>CLIN1_Material11[[#This Row],[Extended cost]]*$T$2</f>
        <v>0</v>
      </c>
      <c r="P30" s="83">
        <f>CLIN1_Material11[[#This Row],[Extended cost]]+CLIN1_Material11[[#This Row],[Profit]]</f>
        <v>0</v>
      </c>
      <c r="Q30" s="7"/>
    </row>
    <row r="31" spans="2:17" x14ac:dyDescent="0.3">
      <c r="B31" s="221" t="s">
        <v>315</v>
      </c>
      <c r="C31" t="s">
        <v>52</v>
      </c>
      <c r="D31" t="s">
        <v>54</v>
      </c>
      <c r="E31" s="222"/>
      <c r="F31" s="167"/>
      <c r="G31" s="167"/>
      <c r="H31" s="167"/>
      <c r="I31" s="167"/>
      <c r="J31" s="229"/>
      <c r="K31" s="229"/>
      <c r="L31" s="229"/>
      <c r="M31" s="229"/>
      <c r="N31" s="83">
        <f t="array" ref="N31">SUMPRODUCT(CLIN1_Material11[[#This Row],[Quantity
2020]:[Quantity
2023]],CLIN1_Material11[[#This Row],[Unit cost
2020]:[Unit cost
2023]])</f>
        <v>0</v>
      </c>
      <c r="O31" s="83">
        <f>CLIN1_Material11[[#This Row],[Extended cost]]*$T$2</f>
        <v>0</v>
      </c>
      <c r="P31" s="83">
        <f>CLIN1_Material11[[#This Row],[Extended cost]]+CLIN1_Material11[[#This Row],[Profit]]</f>
        <v>0</v>
      </c>
      <c r="Q31" s="226"/>
    </row>
    <row r="32" spans="2:17" x14ac:dyDescent="0.3">
      <c r="B32" s="221" t="s">
        <v>316</v>
      </c>
      <c r="C32" t="s">
        <v>52</v>
      </c>
      <c r="D32" t="s">
        <v>54</v>
      </c>
      <c r="E32" s="222"/>
      <c r="F32" s="167"/>
      <c r="G32" s="167"/>
      <c r="H32" s="167"/>
      <c r="I32" s="167"/>
      <c r="J32" s="229"/>
      <c r="K32" s="229"/>
      <c r="L32" s="229"/>
      <c r="M32" s="229"/>
      <c r="N32" s="83">
        <f t="array" ref="N32">SUMPRODUCT(CLIN1_Material11[[#This Row],[Quantity
2020]:[Quantity
2023]],CLIN1_Material11[[#This Row],[Unit cost
2020]:[Unit cost
2023]])</f>
        <v>0</v>
      </c>
      <c r="O32" s="83">
        <f>CLIN1_Material11[[#This Row],[Extended cost]]*$T$2</f>
        <v>0</v>
      </c>
      <c r="P32" s="83">
        <f>CLIN1_Material11[[#This Row],[Extended cost]]+CLIN1_Material11[[#This Row],[Profit]]</f>
        <v>0</v>
      </c>
      <c r="Q32" s="226"/>
    </row>
    <row r="33" spans="2:17" x14ac:dyDescent="0.3">
      <c r="B33" s="221" t="s">
        <v>299</v>
      </c>
      <c r="C33" t="s">
        <v>52</v>
      </c>
      <c r="D33" t="s">
        <v>54</v>
      </c>
      <c r="E33" s="222"/>
      <c r="F33" s="167"/>
      <c r="G33" s="167"/>
      <c r="H33" s="167"/>
      <c r="I33" s="167"/>
      <c r="J33" s="229"/>
      <c r="K33" s="229"/>
      <c r="L33" s="229"/>
      <c r="M33" s="229"/>
      <c r="N33" s="83">
        <f t="array" ref="N33">SUMPRODUCT(CLIN1_Material11[[#This Row],[Quantity
2020]:[Quantity
2023]],CLIN1_Material11[[#This Row],[Unit cost
2020]:[Unit cost
2023]])</f>
        <v>0</v>
      </c>
      <c r="O33" s="83">
        <f>CLIN1_Material11[[#This Row],[Extended cost]]*$T$2</f>
        <v>0</v>
      </c>
      <c r="P33" s="83">
        <f>CLIN1_Material11[[#This Row],[Extended cost]]+CLIN1_Material11[[#This Row],[Profit]]</f>
        <v>0</v>
      </c>
      <c r="Q33" s="226"/>
    </row>
    <row r="34" spans="2:17" x14ac:dyDescent="0.3">
      <c r="B34" s="221" t="s">
        <v>317</v>
      </c>
      <c r="C34" t="s">
        <v>52</v>
      </c>
      <c r="D34" t="s">
        <v>54</v>
      </c>
      <c r="E34" s="222"/>
      <c r="F34" s="167"/>
      <c r="G34" s="167"/>
      <c r="H34" s="167"/>
      <c r="I34" s="167"/>
      <c r="J34" s="229"/>
      <c r="K34" s="229"/>
      <c r="L34" s="229"/>
      <c r="M34" s="229"/>
      <c r="N34" s="83">
        <f t="array" ref="N34">SUMPRODUCT(CLIN1_Material11[[#This Row],[Quantity
2020]:[Quantity
2023]],CLIN1_Material11[[#This Row],[Unit cost
2020]:[Unit cost
2023]])</f>
        <v>0</v>
      </c>
      <c r="O34" s="83">
        <f>CLIN1_Material11[[#This Row],[Extended cost]]*$T$2</f>
        <v>0</v>
      </c>
      <c r="P34" s="83">
        <f>CLIN1_Material11[[#This Row],[Extended cost]]+CLIN1_Material11[[#This Row],[Profit]]</f>
        <v>0</v>
      </c>
      <c r="Q34" s="226"/>
    </row>
    <row r="35" spans="2:17" x14ac:dyDescent="0.3">
      <c r="B35" s="221" t="s">
        <v>319</v>
      </c>
      <c r="C35" t="s">
        <v>52</v>
      </c>
      <c r="D35" t="s">
        <v>54</v>
      </c>
      <c r="E35" s="222"/>
      <c r="F35" s="167"/>
      <c r="G35" s="167"/>
      <c r="H35" s="167"/>
      <c r="I35" s="167"/>
      <c r="J35" s="229"/>
      <c r="K35" s="229"/>
      <c r="L35" s="229"/>
      <c r="M35" s="229"/>
      <c r="N35" s="83">
        <f t="array" ref="N35">SUMPRODUCT(CLIN1_Material11[[#This Row],[Quantity
2020]:[Quantity
2023]],CLIN1_Material11[[#This Row],[Unit cost
2020]:[Unit cost
2023]])</f>
        <v>0</v>
      </c>
      <c r="O35" s="83">
        <f>CLIN1_Material11[[#This Row],[Extended cost]]*$T$2</f>
        <v>0</v>
      </c>
      <c r="P35" s="83">
        <f>CLIN1_Material11[[#This Row],[Extended cost]]+CLIN1_Material11[[#This Row],[Profit]]</f>
        <v>0</v>
      </c>
      <c r="Q35" s="226"/>
    </row>
    <row r="36" spans="2:17" x14ac:dyDescent="0.3">
      <c r="B36" s="221" t="s">
        <v>320</v>
      </c>
      <c r="C36" t="s">
        <v>52</v>
      </c>
      <c r="D36" t="s">
        <v>54</v>
      </c>
      <c r="E36" s="222"/>
      <c r="F36" s="167"/>
      <c r="G36" s="167"/>
      <c r="H36" s="167"/>
      <c r="I36" s="167"/>
      <c r="J36" s="229"/>
      <c r="K36" s="229"/>
      <c r="L36" s="229"/>
      <c r="M36" s="229"/>
      <c r="N36" s="83">
        <f t="array" ref="N36">SUMPRODUCT(CLIN1_Material11[[#This Row],[Quantity
2020]:[Quantity
2023]],CLIN1_Material11[[#This Row],[Unit cost
2020]:[Unit cost
2023]])</f>
        <v>0</v>
      </c>
      <c r="O36" s="83">
        <f>CLIN1_Material11[[#This Row],[Extended cost]]*$T$2</f>
        <v>0</v>
      </c>
      <c r="P36" s="83">
        <f>CLIN1_Material11[[#This Row],[Extended cost]]+CLIN1_Material11[[#This Row],[Profit]]</f>
        <v>0</v>
      </c>
      <c r="Q36" s="226"/>
    </row>
    <row r="37" spans="2:17" x14ac:dyDescent="0.3">
      <c r="B37" s="221" t="s">
        <v>321</v>
      </c>
      <c r="C37" t="s">
        <v>52</v>
      </c>
      <c r="D37" t="s">
        <v>54</v>
      </c>
      <c r="E37" s="222"/>
      <c r="F37" s="167"/>
      <c r="G37" s="167"/>
      <c r="H37" s="167"/>
      <c r="I37" s="167"/>
      <c r="J37" s="229"/>
      <c r="K37" s="229"/>
      <c r="L37" s="229"/>
      <c r="M37" s="229"/>
      <c r="N37" s="83">
        <f t="array" ref="N37">SUMPRODUCT(CLIN1_Material11[[#This Row],[Quantity
2020]:[Quantity
2023]],CLIN1_Material11[[#This Row],[Unit cost
2020]:[Unit cost
2023]])</f>
        <v>0</v>
      </c>
      <c r="O37" s="83">
        <f>CLIN1_Material11[[#This Row],[Extended cost]]*$T$2</f>
        <v>0</v>
      </c>
      <c r="P37" s="83">
        <f>CLIN1_Material11[[#This Row],[Extended cost]]+CLIN1_Material11[[#This Row],[Profit]]</f>
        <v>0</v>
      </c>
      <c r="Q37" s="226"/>
    </row>
    <row r="38" spans="2:17" x14ac:dyDescent="0.3">
      <c r="B38" s="221" t="s">
        <v>322</v>
      </c>
      <c r="C38" t="s">
        <v>52</v>
      </c>
      <c r="D38" t="s">
        <v>54</v>
      </c>
      <c r="E38" s="222"/>
      <c r="F38" s="167"/>
      <c r="G38" s="167"/>
      <c r="H38" s="167"/>
      <c r="I38" s="167"/>
      <c r="J38" s="229"/>
      <c r="K38" s="229"/>
      <c r="L38" s="229"/>
      <c r="M38" s="229"/>
      <c r="N38" s="83">
        <f t="array" ref="N38">SUMPRODUCT(CLIN1_Material11[[#This Row],[Quantity
2020]:[Quantity
2023]],CLIN1_Material11[[#This Row],[Unit cost
2020]:[Unit cost
2023]])</f>
        <v>0</v>
      </c>
      <c r="O38" s="83">
        <f>CLIN1_Material11[[#This Row],[Extended cost]]*$T$2</f>
        <v>0</v>
      </c>
      <c r="P38" s="83">
        <f>CLIN1_Material11[[#This Row],[Extended cost]]+CLIN1_Material11[[#This Row],[Profit]]</f>
        <v>0</v>
      </c>
      <c r="Q38" s="226"/>
    </row>
    <row r="39" spans="2:17" x14ac:dyDescent="0.3">
      <c r="B39" s="221" t="s">
        <v>323</v>
      </c>
      <c r="C39" t="s">
        <v>52</v>
      </c>
      <c r="D39" t="s">
        <v>54</v>
      </c>
      <c r="E39" s="222"/>
      <c r="F39" s="167"/>
      <c r="G39" s="167"/>
      <c r="H39" s="167"/>
      <c r="I39" s="167"/>
      <c r="J39" s="229"/>
      <c r="K39" s="229"/>
      <c r="L39" s="229"/>
      <c r="M39" s="229"/>
      <c r="N39" s="83">
        <f t="array" ref="N39">SUMPRODUCT(CLIN1_Material11[[#This Row],[Quantity
2020]:[Quantity
2023]],CLIN1_Material11[[#This Row],[Unit cost
2020]:[Unit cost
2023]])</f>
        <v>0</v>
      </c>
      <c r="O39" s="83">
        <f>CLIN1_Material11[[#This Row],[Extended cost]]*$T$2</f>
        <v>0</v>
      </c>
      <c r="P39" s="83">
        <f>CLIN1_Material11[[#This Row],[Extended cost]]+CLIN1_Material11[[#This Row],[Profit]]</f>
        <v>0</v>
      </c>
      <c r="Q39" s="226"/>
    </row>
    <row r="40" spans="2:17" x14ac:dyDescent="0.3">
      <c r="B40" s="221" t="s">
        <v>324</v>
      </c>
      <c r="C40" t="s">
        <v>52</v>
      </c>
      <c r="D40" t="s">
        <v>54</v>
      </c>
      <c r="E40" s="222"/>
      <c r="F40" s="167"/>
      <c r="G40" s="167"/>
      <c r="H40" s="167"/>
      <c r="I40" s="167"/>
      <c r="J40" s="229"/>
      <c r="K40" s="229"/>
      <c r="L40" s="229"/>
      <c r="M40" s="229"/>
      <c r="N40" s="83">
        <f t="array" ref="N40">SUMPRODUCT(CLIN1_Material11[[#This Row],[Quantity
2020]:[Quantity
2023]],CLIN1_Material11[[#This Row],[Unit cost
2020]:[Unit cost
2023]])</f>
        <v>0</v>
      </c>
      <c r="O40" s="83">
        <f>CLIN1_Material11[[#This Row],[Extended cost]]*$T$2</f>
        <v>0</v>
      </c>
      <c r="P40" s="83">
        <f>CLIN1_Material11[[#This Row],[Extended cost]]+CLIN1_Material11[[#This Row],[Profit]]</f>
        <v>0</v>
      </c>
      <c r="Q40" s="226"/>
    </row>
    <row r="41" spans="2:17" x14ac:dyDescent="0.3">
      <c r="B41" s="221" t="s">
        <v>325</v>
      </c>
      <c r="C41" t="s">
        <v>52</v>
      </c>
      <c r="D41" t="s">
        <v>54</v>
      </c>
      <c r="E41" s="222"/>
      <c r="F41" s="167"/>
      <c r="G41" s="167"/>
      <c r="H41" s="167"/>
      <c r="I41" s="167"/>
      <c r="J41" s="229"/>
      <c r="K41" s="229"/>
      <c r="L41" s="229"/>
      <c r="M41" s="229"/>
      <c r="N41" s="83">
        <f t="array" ref="N41">SUMPRODUCT(CLIN1_Material11[[#This Row],[Quantity
2020]:[Quantity
2023]],CLIN1_Material11[[#This Row],[Unit cost
2020]:[Unit cost
2023]])</f>
        <v>0</v>
      </c>
      <c r="O41" s="83">
        <f>CLIN1_Material11[[#This Row],[Extended cost]]*$T$2</f>
        <v>0</v>
      </c>
      <c r="P41" s="83">
        <f>CLIN1_Material11[[#This Row],[Extended cost]]+CLIN1_Material11[[#This Row],[Profit]]</f>
        <v>0</v>
      </c>
      <c r="Q41" s="226"/>
    </row>
    <row r="42" spans="2:17" x14ac:dyDescent="0.3">
      <c r="B42" s="221" t="s">
        <v>327</v>
      </c>
      <c r="C42" t="s">
        <v>52</v>
      </c>
      <c r="D42" t="s">
        <v>54</v>
      </c>
      <c r="E42" s="222"/>
      <c r="F42" s="167"/>
      <c r="G42" s="167"/>
      <c r="H42" s="167"/>
      <c r="I42" s="167"/>
      <c r="J42" s="229"/>
      <c r="K42" s="229"/>
      <c r="L42" s="229"/>
      <c r="M42" s="229"/>
      <c r="N42" s="83">
        <f t="array" ref="N42">SUMPRODUCT(CLIN1_Material11[[#This Row],[Quantity
2020]:[Quantity
2023]],CLIN1_Material11[[#This Row],[Unit cost
2020]:[Unit cost
2023]])</f>
        <v>0</v>
      </c>
      <c r="O42" s="83">
        <f>CLIN1_Material11[[#This Row],[Extended cost]]*$T$2</f>
        <v>0</v>
      </c>
      <c r="P42" s="83">
        <f>CLIN1_Material11[[#This Row],[Extended cost]]+CLIN1_Material11[[#This Row],[Profit]]</f>
        <v>0</v>
      </c>
      <c r="Q42" s="226"/>
    </row>
    <row r="43" spans="2:17" x14ac:dyDescent="0.3">
      <c r="B43" s="221" t="s">
        <v>328</v>
      </c>
      <c r="C43" t="s">
        <v>52</v>
      </c>
      <c r="D43" t="s">
        <v>54</v>
      </c>
      <c r="E43" s="222"/>
      <c r="F43" s="167"/>
      <c r="G43" s="167"/>
      <c r="H43" s="167"/>
      <c r="I43" s="167"/>
      <c r="J43" s="229"/>
      <c r="K43" s="229"/>
      <c r="L43" s="229"/>
      <c r="M43" s="229"/>
      <c r="N43" s="83">
        <f t="array" ref="N43">SUMPRODUCT(CLIN1_Material11[[#This Row],[Quantity
2020]:[Quantity
2023]],CLIN1_Material11[[#This Row],[Unit cost
2020]:[Unit cost
2023]])</f>
        <v>0</v>
      </c>
      <c r="O43" s="83">
        <f>CLIN1_Material11[[#This Row],[Extended cost]]*$T$2</f>
        <v>0</v>
      </c>
      <c r="P43" s="83">
        <f>CLIN1_Material11[[#This Row],[Extended cost]]+CLIN1_Material11[[#This Row],[Profit]]</f>
        <v>0</v>
      </c>
      <c r="Q43" s="226"/>
    </row>
    <row r="44" spans="2:17" x14ac:dyDescent="0.3">
      <c r="B44" s="221" t="s">
        <v>332</v>
      </c>
      <c r="C44" t="s">
        <v>52</v>
      </c>
      <c r="D44" t="s">
        <v>54</v>
      </c>
      <c r="E44" s="222"/>
      <c r="F44" s="167"/>
      <c r="G44" s="167"/>
      <c r="H44" s="167"/>
      <c r="I44" s="167"/>
      <c r="J44" s="229"/>
      <c r="K44" s="229"/>
      <c r="L44" s="229"/>
      <c r="M44" s="229"/>
      <c r="N44" s="83">
        <f t="array" ref="N44">SUMPRODUCT(CLIN1_Material11[[#This Row],[Quantity
2020]:[Quantity
2023]],CLIN1_Material11[[#This Row],[Unit cost
2020]:[Unit cost
2023]])</f>
        <v>0</v>
      </c>
      <c r="O44" s="83">
        <f>CLIN1_Material11[[#This Row],[Extended cost]]*$T$2</f>
        <v>0</v>
      </c>
      <c r="P44" s="83">
        <f>CLIN1_Material11[[#This Row],[Extended cost]]+CLIN1_Material11[[#This Row],[Profit]]</f>
        <v>0</v>
      </c>
      <c r="Q44" s="226"/>
    </row>
    <row r="45" spans="2:17" x14ac:dyDescent="0.3">
      <c r="B45" s="221" t="s">
        <v>329</v>
      </c>
      <c r="C45" t="s">
        <v>52</v>
      </c>
      <c r="D45" t="s">
        <v>54</v>
      </c>
      <c r="E45" s="222"/>
      <c r="F45" s="167"/>
      <c r="G45" s="167"/>
      <c r="H45" s="167"/>
      <c r="I45" s="167"/>
      <c r="J45" s="229"/>
      <c r="K45" s="229"/>
      <c r="L45" s="229"/>
      <c r="M45" s="229"/>
      <c r="N45" s="83">
        <f t="array" ref="N45">SUMPRODUCT(CLIN1_Material11[[#This Row],[Quantity
2020]:[Quantity
2023]],CLIN1_Material11[[#This Row],[Unit cost
2020]:[Unit cost
2023]])</f>
        <v>0</v>
      </c>
      <c r="O45" s="83">
        <f>CLIN1_Material11[[#This Row],[Extended cost]]*$T$2</f>
        <v>0</v>
      </c>
      <c r="P45" s="83">
        <f>CLIN1_Material11[[#This Row],[Extended cost]]+CLIN1_Material11[[#This Row],[Profit]]</f>
        <v>0</v>
      </c>
      <c r="Q45" s="226"/>
    </row>
    <row r="46" spans="2:17" x14ac:dyDescent="0.3">
      <c r="B46" s="221" t="s">
        <v>333</v>
      </c>
      <c r="C46" t="s">
        <v>52</v>
      </c>
      <c r="D46" t="s">
        <v>54</v>
      </c>
      <c r="E46" s="222"/>
      <c r="F46" s="167"/>
      <c r="G46" s="167"/>
      <c r="H46" s="167"/>
      <c r="I46" s="167"/>
      <c r="J46" s="229"/>
      <c r="K46" s="229"/>
      <c r="L46" s="229"/>
      <c r="M46" s="229"/>
      <c r="N46" s="83">
        <f t="array" ref="N46">SUMPRODUCT(CLIN1_Material11[[#This Row],[Quantity
2020]:[Quantity
2023]],CLIN1_Material11[[#This Row],[Unit cost
2020]:[Unit cost
2023]])</f>
        <v>0</v>
      </c>
      <c r="O46" s="83">
        <f>CLIN1_Material11[[#This Row],[Extended cost]]*$T$2</f>
        <v>0</v>
      </c>
      <c r="P46" s="83">
        <f>CLIN1_Material11[[#This Row],[Extended cost]]+CLIN1_Material11[[#This Row],[Profit]]</f>
        <v>0</v>
      </c>
      <c r="Q46" s="226"/>
    </row>
    <row r="47" spans="2:17" x14ac:dyDescent="0.3">
      <c r="B47" s="221" t="s">
        <v>334</v>
      </c>
      <c r="C47" t="s">
        <v>52</v>
      </c>
      <c r="D47" t="s">
        <v>54</v>
      </c>
      <c r="E47" s="222"/>
      <c r="F47" s="167"/>
      <c r="G47" s="167"/>
      <c r="H47" s="167"/>
      <c r="I47" s="167"/>
      <c r="J47" s="229"/>
      <c r="K47" s="229"/>
      <c r="L47" s="229"/>
      <c r="M47" s="229"/>
      <c r="N47" s="83">
        <f t="array" ref="N47">SUMPRODUCT(CLIN1_Material11[[#This Row],[Quantity
2020]:[Quantity
2023]],CLIN1_Material11[[#This Row],[Unit cost
2020]:[Unit cost
2023]])</f>
        <v>0</v>
      </c>
      <c r="O47" s="83">
        <f>CLIN1_Material11[[#This Row],[Extended cost]]*$T$2</f>
        <v>0</v>
      </c>
      <c r="P47" s="83">
        <f>CLIN1_Material11[[#This Row],[Extended cost]]+CLIN1_Material11[[#This Row],[Profit]]</f>
        <v>0</v>
      </c>
      <c r="Q47" s="226"/>
    </row>
    <row r="48" spans="2:17" x14ac:dyDescent="0.3">
      <c r="B48" s="221" t="s">
        <v>335</v>
      </c>
      <c r="C48" t="s">
        <v>52</v>
      </c>
      <c r="D48" t="s">
        <v>54</v>
      </c>
      <c r="E48" s="222"/>
      <c r="F48" s="167"/>
      <c r="G48" s="167"/>
      <c r="H48" s="167"/>
      <c r="I48" s="167"/>
      <c r="J48" s="229"/>
      <c r="K48" s="229"/>
      <c r="L48" s="229"/>
      <c r="M48" s="229"/>
      <c r="N48" s="83">
        <f t="array" ref="N48">SUMPRODUCT(CLIN1_Material11[[#This Row],[Quantity
2020]:[Quantity
2023]],CLIN1_Material11[[#This Row],[Unit cost
2020]:[Unit cost
2023]])</f>
        <v>0</v>
      </c>
      <c r="O48" s="83">
        <f>CLIN1_Material11[[#This Row],[Extended cost]]*$T$2</f>
        <v>0</v>
      </c>
      <c r="P48" s="83">
        <f>CLIN1_Material11[[#This Row],[Extended cost]]+CLIN1_Material11[[#This Row],[Profit]]</f>
        <v>0</v>
      </c>
      <c r="Q48" s="226"/>
    </row>
    <row r="49" spans="2:17" x14ac:dyDescent="0.3">
      <c r="B49" s="221" t="s">
        <v>336</v>
      </c>
      <c r="C49" t="s">
        <v>52</v>
      </c>
      <c r="D49" t="s">
        <v>54</v>
      </c>
      <c r="E49" s="222"/>
      <c r="F49" s="167"/>
      <c r="G49" s="167"/>
      <c r="H49" s="167"/>
      <c r="I49" s="167"/>
      <c r="J49" s="229"/>
      <c r="K49" s="229"/>
      <c r="L49" s="229"/>
      <c r="M49" s="229"/>
      <c r="N49" s="83">
        <f t="array" ref="N49">SUMPRODUCT(CLIN1_Material11[[#This Row],[Quantity
2020]:[Quantity
2023]],CLIN1_Material11[[#This Row],[Unit cost
2020]:[Unit cost
2023]])</f>
        <v>0</v>
      </c>
      <c r="O49" s="83">
        <f>CLIN1_Material11[[#This Row],[Extended cost]]*$T$2</f>
        <v>0</v>
      </c>
      <c r="P49" s="83">
        <f>CLIN1_Material11[[#This Row],[Extended cost]]+CLIN1_Material11[[#This Row],[Profit]]</f>
        <v>0</v>
      </c>
      <c r="Q49" s="226"/>
    </row>
    <row r="50" spans="2:17" x14ac:dyDescent="0.3">
      <c r="B50" s="221" t="s">
        <v>337</v>
      </c>
      <c r="C50" t="s">
        <v>52</v>
      </c>
      <c r="D50" t="s">
        <v>54</v>
      </c>
      <c r="E50" s="222"/>
      <c r="F50" s="167"/>
      <c r="G50" s="167"/>
      <c r="H50" s="167"/>
      <c r="I50" s="167"/>
      <c r="J50" s="229"/>
      <c r="K50" s="229"/>
      <c r="L50" s="229"/>
      <c r="M50" s="229"/>
      <c r="N50" s="83">
        <f t="array" ref="N50">SUMPRODUCT(CLIN1_Material11[[#This Row],[Quantity
2020]:[Quantity
2023]],CLIN1_Material11[[#This Row],[Unit cost
2020]:[Unit cost
2023]])</f>
        <v>0</v>
      </c>
      <c r="O50" s="83">
        <f>CLIN1_Material11[[#This Row],[Extended cost]]*$T$2</f>
        <v>0</v>
      </c>
      <c r="P50" s="83">
        <f>CLIN1_Material11[[#This Row],[Extended cost]]+CLIN1_Material11[[#This Row],[Profit]]</f>
        <v>0</v>
      </c>
      <c r="Q50" s="226"/>
    </row>
    <row r="51" spans="2:17" x14ac:dyDescent="0.3">
      <c r="B51" s="221" t="s">
        <v>338</v>
      </c>
      <c r="C51" t="s">
        <v>52</v>
      </c>
      <c r="D51" t="s">
        <v>54</v>
      </c>
      <c r="E51" s="222"/>
      <c r="F51" s="167"/>
      <c r="G51" s="167"/>
      <c r="H51" s="167"/>
      <c r="I51" s="167"/>
      <c r="J51" s="229"/>
      <c r="K51" s="229"/>
      <c r="L51" s="229"/>
      <c r="M51" s="229"/>
      <c r="N51" s="83">
        <f t="array" ref="N51">SUMPRODUCT(CLIN1_Material11[[#This Row],[Quantity
2020]:[Quantity
2023]],CLIN1_Material11[[#This Row],[Unit cost
2020]:[Unit cost
2023]])</f>
        <v>0</v>
      </c>
      <c r="O51" s="83">
        <f>CLIN1_Material11[[#This Row],[Extended cost]]*$T$2</f>
        <v>0</v>
      </c>
      <c r="P51" s="83">
        <f>CLIN1_Material11[[#This Row],[Extended cost]]+CLIN1_Material11[[#This Row],[Profit]]</f>
        <v>0</v>
      </c>
      <c r="Q51" s="226"/>
    </row>
    <row r="52" spans="2:17" x14ac:dyDescent="0.3">
      <c r="B52" s="221" t="s">
        <v>339</v>
      </c>
      <c r="C52" t="s">
        <v>52</v>
      </c>
      <c r="D52" t="s">
        <v>54</v>
      </c>
      <c r="E52" s="222"/>
      <c r="F52" s="167"/>
      <c r="G52" s="167"/>
      <c r="H52" s="167"/>
      <c r="I52" s="167"/>
      <c r="J52" s="229"/>
      <c r="K52" s="229"/>
      <c r="L52" s="229"/>
      <c r="M52" s="229"/>
      <c r="N52" s="83">
        <f t="array" ref="N52">SUMPRODUCT(CLIN1_Material11[[#This Row],[Quantity
2020]:[Quantity
2023]],CLIN1_Material11[[#This Row],[Unit cost
2020]:[Unit cost
2023]])</f>
        <v>0</v>
      </c>
      <c r="O52" s="83">
        <f>CLIN1_Material11[[#This Row],[Extended cost]]*$T$2</f>
        <v>0</v>
      </c>
      <c r="P52" s="83">
        <f>CLIN1_Material11[[#This Row],[Extended cost]]+CLIN1_Material11[[#This Row],[Profit]]</f>
        <v>0</v>
      </c>
      <c r="Q52" s="226"/>
    </row>
    <row r="53" spans="2:17" x14ac:dyDescent="0.3">
      <c r="B53" s="221" t="s">
        <v>340</v>
      </c>
      <c r="C53" t="s">
        <v>52</v>
      </c>
      <c r="D53" t="s">
        <v>54</v>
      </c>
      <c r="E53" s="222"/>
      <c r="F53" s="167"/>
      <c r="G53" s="167"/>
      <c r="H53" s="167"/>
      <c r="I53" s="167"/>
      <c r="J53" s="229"/>
      <c r="K53" s="229"/>
      <c r="L53" s="229"/>
      <c r="M53" s="229"/>
      <c r="N53" s="83">
        <f t="array" ref="N53">SUMPRODUCT(CLIN1_Material11[[#This Row],[Quantity
2020]:[Quantity
2023]],CLIN1_Material11[[#This Row],[Unit cost
2020]:[Unit cost
2023]])</f>
        <v>0</v>
      </c>
      <c r="O53" s="83">
        <f>CLIN1_Material11[[#This Row],[Extended cost]]*$T$2</f>
        <v>0</v>
      </c>
      <c r="P53" s="83">
        <f>CLIN1_Material11[[#This Row],[Extended cost]]+CLIN1_Material11[[#This Row],[Profit]]</f>
        <v>0</v>
      </c>
      <c r="Q53" s="226"/>
    </row>
    <row r="54" spans="2:17" x14ac:dyDescent="0.3">
      <c r="B54" s="221" t="s">
        <v>341</v>
      </c>
      <c r="C54" t="s">
        <v>52</v>
      </c>
      <c r="D54" t="s">
        <v>54</v>
      </c>
      <c r="E54" s="222"/>
      <c r="F54" s="167"/>
      <c r="G54" s="167"/>
      <c r="H54" s="167"/>
      <c r="I54" s="167"/>
      <c r="J54" s="229"/>
      <c r="K54" s="229"/>
      <c r="L54" s="229"/>
      <c r="M54" s="229"/>
      <c r="N54" s="83">
        <f t="array" ref="N54">SUMPRODUCT(CLIN1_Material11[[#This Row],[Quantity
2020]:[Quantity
2023]],CLIN1_Material11[[#This Row],[Unit cost
2020]:[Unit cost
2023]])</f>
        <v>0</v>
      </c>
      <c r="O54" s="83">
        <f>CLIN1_Material11[[#This Row],[Extended cost]]*$T$2</f>
        <v>0</v>
      </c>
      <c r="P54" s="83">
        <f>CLIN1_Material11[[#This Row],[Extended cost]]+CLIN1_Material11[[#This Row],[Profit]]</f>
        <v>0</v>
      </c>
      <c r="Q54" s="226"/>
    </row>
    <row r="55" spans="2:17" x14ac:dyDescent="0.3">
      <c r="B55" s="221" t="s">
        <v>343</v>
      </c>
      <c r="C55" t="s">
        <v>52</v>
      </c>
      <c r="D55" t="s">
        <v>54</v>
      </c>
      <c r="E55" s="222"/>
      <c r="F55" s="167"/>
      <c r="G55" s="167"/>
      <c r="H55" s="167"/>
      <c r="I55" s="167"/>
      <c r="J55" s="229"/>
      <c r="K55" s="229"/>
      <c r="L55" s="229"/>
      <c r="M55" s="229"/>
      <c r="N55" s="83">
        <f t="array" ref="N55">SUMPRODUCT(CLIN1_Material11[[#This Row],[Quantity
2020]:[Quantity
2023]],CLIN1_Material11[[#This Row],[Unit cost
2020]:[Unit cost
2023]])</f>
        <v>0</v>
      </c>
      <c r="O55" s="83">
        <f>CLIN1_Material11[[#This Row],[Extended cost]]*$T$2</f>
        <v>0</v>
      </c>
      <c r="P55" s="83">
        <f>CLIN1_Material11[[#This Row],[Extended cost]]+CLIN1_Material11[[#This Row],[Profit]]</f>
        <v>0</v>
      </c>
      <c r="Q55" s="226"/>
    </row>
    <row r="56" spans="2:17" x14ac:dyDescent="0.3">
      <c r="B56" s="221" t="s">
        <v>344</v>
      </c>
      <c r="C56" t="s">
        <v>52</v>
      </c>
      <c r="D56" t="s">
        <v>54</v>
      </c>
      <c r="E56" s="222"/>
      <c r="F56" s="167"/>
      <c r="G56" s="167"/>
      <c r="H56" s="167"/>
      <c r="I56" s="167"/>
      <c r="J56" s="229"/>
      <c r="K56" s="229"/>
      <c r="L56" s="229"/>
      <c r="M56" s="229"/>
      <c r="N56" s="83">
        <f t="array" ref="N56">SUMPRODUCT(CLIN1_Material11[[#This Row],[Quantity
2020]:[Quantity
2023]],CLIN1_Material11[[#This Row],[Unit cost
2020]:[Unit cost
2023]])</f>
        <v>0</v>
      </c>
      <c r="O56" s="83">
        <f>CLIN1_Material11[[#This Row],[Extended cost]]*$T$2</f>
        <v>0</v>
      </c>
      <c r="P56" s="83">
        <f>CLIN1_Material11[[#This Row],[Extended cost]]+CLIN1_Material11[[#This Row],[Profit]]</f>
        <v>0</v>
      </c>
      <c r="Q56" s="226"/>
    </row>
    <row r="57" spans="2:17" x14ac:dyDescent="0.3">
      <c r="B57" s="221" t="s">
        <v>345</v>
      </c>
      <c r="C57" t="s">
        <v>52</v>
      </c>
      <c r="D57" t="s">
        <v>54</v>
      </c>
      <c r="E57" s="222"/>
      <c r="F57" s="167"/>
      <c r="G57" s="167"/>
      <c r="H57" s="167"/>
      <c r="I57" s="167"/>
      <c r="J57" s="229"/>
      <c r="K57" s="229"/>
      <c r="L57" s="229"/>
      <c r="M57" s="229"/>
      <c r="N57" s="83">
        <f t="array" ref="N57">SUMPRODUCT(CLIN1_Material11[[#This Row],[Quantity
2020]:[Quantity
2023]],CLIN1_Material11[[#This Row],[Unit cost
2020]:[Unit cost
2023]])</f>
        <v>0</v>
      </c>
      <c r="O57" s="83">
        <f>CLIN1_Material11[[#This Row],[Extended cost]]*$T$2</f>
        <v>0</v>
      </c>
      <c r="P57" s="83">
        <f>CLIN1_Material11[[#This Row],[Extended cost]]+CLIN1_Material11[[#This Row],[Profit]]</f>
        <v>0</v>
      </c>
      <c r="Q57" s="226"/>
    </row>
    <row r="58" spans="2:17" x14ac:dyDescent="0.3">
      <c r="B58" s="221" t="s">
        <v>346</v>
      </c>
      <c r="C58" t="s">
        <v>52</v>
      </c>
      <c r="D58" t="s">
        <v>54</v>
      </c>
      <c r="E58" s="222"/>
      <c r="F58" s="167"/>
      <c r="G58" s="167"/>
      <c r="H58" s="167"/>
      <c r="I58" s="167"/>
      <c r="J58" s="229"/>
      <c r="K58" s="229"/>
      <c r="L58" s="229"/>
      <c r="M58" s="229"/>
      <c r="N58" s="83">
        <f t="array" ref="N58">SUMPRODUCT(CLIN1_Material11[[#This Row],[Quantity
2020]:[Quantity
2023]],CLIN1_Material11[[#This Row],[Unit cost
2020]:[Unit cost
2023]])</f>
        <v>0</v>
      </c>
      <c r="O58" s="83">
        <f>CLIN1_Material11[[#This Row],[Extended cost]]*$T$2</f>
        <v>0</v>
      </c>
      <c r="P58" s="83">
        <f>CLIN1_Material11[[#This Row],[Extended cost]]+CLIN1_Material11[[#This Row],[Profit]]</f>
        <v>0</v>
      </c>
      <c r="Q58" s="226"/>
    </row>
    <row r="59" spans="2:17" x14ac:dyDescent="0.3">
      <c r="B59" s="221">
        <v>5.0999999999999996</v>
      </c>
      <c r="C59" t="s">
        <v>52</v>
      </c>
      <c r="D59" t="s">
        <v>54</v>
      </c>
      <c r="E59" s="222"/>
      <c r="F59" s="167"/>
      <c r="G59" s="167"/>
      <c r="H59" s="167"/>
      <c r="I59" s="167"/>
      <c r="J59" s="229"/>
      <c r="K59" s="229"/>
      <c r="L59" s="229"/>
      <c r="M59" s="229"/>
      <c r="N59" s="83">
        <f t="array" ref="N59">SUMPRODUCT(CLIN1_Material11[[#This Row],[Quantity
2020]:[Quantity
2023]],CLIN1_Material11[[#This Row],[Unit cost
2020]:[Unit cost
2023]])</f>
        <v>0</v>
      </c>
      <c r="O59" s="83">
        <f>CLIN1_Material11[[#This Row],[Extended cost]]*$T$2</f>
        <v>0</v>
      </c>
      <c r="P59" s="83">
        <f>CLIN1_Material11[[#This Row],[Extended cost]]+CLIN1_Material11[[#This Row],[Profit]]</f>
        <v>0</v>
      </c>
      <c r="Q59" s="226"/>
    </row>
    <row r="60" spans="2:17" x14ac:dyDescent="0.3">
      <c r="B60" s="221">
        <v>5.2</v>
      </c>
      <c r="C60" t="s">
        <v>52</v>
      </c>
      <c r="D60" t="s">
        <v>54</v>
      </c>
      <c r="E60" s="222"/>
      <c r="F60" s="167"/>
      <c r="G60" s="167"/>
      <c r="H60" s="167"/>
      <c r="I60" s="167"/>
      <c r="J60" s="229"/>
      <c r="K60" s="229"/>
      <c r="L60" s="229"/>
      <c r="M60" s="229"/>
      <c r="N60" s="83">
        <f t="array" ref="N60">SUMPRODUCT(CLIN1_Material11[[#This Row],[Quantity
2020]:[Quantity
2023]],CLIN1_Material11[[#This Row],[Unit cost
2020]:[Unit cost
2023]])</f>
        <v>0</v>
      </c>
      <c r="O60" s="83">
        <f>CLIN1_Material11[[#This Row],[Extended cost]]*$T$2</f>
        <v>0</v>
      </c>
      <c r="P60" s="83">
        <f>CLIN1_Material11[[#This Row],[Extended cost]]+CLIN1_Material11[[#This Row],[Profit]]</f>
        <v>0</v>
      </c>
      <c r="Q60" s="226"/>
    </row>
    <row r="61" spans="2:17" x14ac:dyDescent="0.3">
      <c r="B61" s="221">
        <v>6.1</v>
      </c>
      <c r="C61" t="s">
        <v>52</v>
      </c>
      <c r="D61" t="s">
        <v>54</v>
      </c>
      <c r="E61" s="41"/>
      <c r="F61" s="167"/>
      <c r="G61" s="167"/>
      <c r="H61" s="167"/>
      <c r="I61" s="167"/>
      <c r="J61" s="166"/>
      <c r="K61" s="166"/>
      <c r="L61" s="166"/>
      <c r="M61" s="166"/>
      <c r="N61" s="83">
        <f t="array" ref="N61">SUMPRODUCT(CLIN1_Material11[[#This Row],[Quantity
2020]:[Quantity
2023]],CLIN1_Material11[[#This Row],[Unit cost
2020]:[Unit cost
2023]])</f>
        <v>0</v>
      </c>
      <c r="O61" s="83">
        <f>CLIN1_Material11[[#This Row],[Extended cost]]*$T$2</f>
        <v>0</v>
      </c>
      <c r="P61" s="83">
        <f>CLIN1_Material11[[#This Row],[Extended cost]]+CLIN1_Material11[[#This Row],[Profit]]</f>
        <v>0</v>
      </c>
      <c r="Q61" s="7"/>
    </row>
    <row r="62" spans="2:17" x14ac:dyDescent="0.3">
      <c r="B62" s="221">
        <v>6.2</v>
      </c>
      <c r="C62" t="s">
        <v>52</v>
      </c>
      <c r="D62" t="s">
        <v>54</v>
      </c>
      <c r="E62" s="41"/>
      <c r="F62" s="167"/>
      <c r="G62" s="167"/>
      <c r="H62" s="167"/>
      <c r="I62" s="167"/>
      <c r="J62" s="166"/>
      <c r="K62" s="166"/>
      <c r="L62" s="166"/>
      <c r="M62" s="166"/>
      <c r="N62" s="83">
        <f t="array" ref="N62">SUMPRODUCT(CLIN1_Material11[[#This Row],[Quantity
2020]:[Quantity
2023]],CLIN1_Material11[[#This Row],[Unit cost
2020]:[Unit cost
2023]])</f>
        <v>0</v>
      </c>
      <c r="O62" s="83">
        <f>CLIN1_Material11[[#This Row],[Extended cost]]*$T$2</f>
        <v>0</v>
      </c>
      <c r="P62" s="83">
        <f>CLIN1_Material11[[#This Row],[Extended cost]]+CLIN1_Material11[[#This Row],[Profit]]</f>
        <v>0</v>
      </c>
      <c r="Q62" s="7"/>
    </row>
    <row r="63" spans="2:17" x14ac:dyDescent="0.3">
      <c r="B63" s="221">
        <v>6.3</v>
      </c>
      <c r="C63" t="s">
        <v>52</v>
      </c>
      <c r="D63" t="s">
        <v>54</v>
      </c>
      <c r="E63" s="41"/>
      <c r="F63" s="167"/>
      <c r="G63" s="167"/>
      <c r="H63" s="167"/>
      <c r="I63" s="167"/>
      <c r="J63" s="166"/>
      <c r="K63" s="166"/>
      <c r="L63" s="166"/>
      <c r="M63" s="166"/>
      <c r="N63" s="83">
        <f t="array" ref="N63">SUMPRODUCT(CLIN1_Material11[[#This Row],[Quantity
2020]:[Quantity
2023]],CLIN1_Material11[[#This Row],[Unit cost
2020]:[Unit cost
2023]])</f>
        <v>0</v>
      </c>
      <c r="O63" s="83">
        <f>CLIN1_Material11[[#This Row],[Extended cost]]*$T$2</f>
        <v>0</v>
      </c>
      <c r="P63" s="83">
        <f>CLIN1_Material11[[#This Row],[Extended cost]]+CLIN1_Material11[[#This Row],[Profit]]</f>
        <v>0</v>
      </c>
      <c r="Q63" s="7"/>
    </row>
    <row r="64" spans="2:17" x14ac:dyDescent="0.3">
      <c r="B64" s="221">
        <v>6.4</v>
      </c>
      <c r="C64" t="s">
        <v>52</v>
      </c>
      <c r="D64" t="s">
        <v>54</v>
      </c>
      <c r="E64" s="41"/>
      <c r="F64" s="167"/>
      <c r="G64" s="167"/>
      <c r="H64" s="167"/>
      <c r="I64" s="167"/>
      <c r="J64" s="166"/>
      <c r="K64" s="166"/>
      <c r="L64" s="166"/>
      <c r="M64" s="166"/>
      <c r="N64" s="83">
        <f t="array" ref="N64">SUMPRODUCT(CLIN1_Material11[[#This Row],[Quantity
2020]:[Quantity
2023]],CLIN1_Material11[[#This Row],[Unit cost
2020]:[Unit cost
2023]])</f>
        <v>0</v>
      </c>
      <c r="O64" s="83">
        <f>CLIN1_Material11[[#This Row],[Extended cost]]*$T$2</f>
        <v>0</v>
      </c>
      <c r="P64" s="83">
        <f>CLIN1_Material11[[#This Row],[Extended cost]]+CLIN1_Material11[[#This Row],[Profit]]</f>
        <v>0</v>
      </c>
      <c r="Q64" s="7"/>
    </row>
    <row r="65" spans="2:17" x14ac:dyDescent="0.3">
      <c r="B65" s="221">
        <v>6.5</v>
      </c>
      <c r="C65" t="s">
        <v>52</v>
      </c>
      <c r="D65" t="s">
        <v>54</v>
      </c>
      <c r="E65" s="41"/>
      <c r="F65" s="167"/>
      <c r="G65" s="167"/>
      <c r="H65" s="167"/>
      <c r="I65" s="167"/>
      <c r="J65" s="166"/>
      <c r="K65" s="166"/>
      <c r="L65" s="166"/>
      <c r="M65" s="166"/>
      <c r="N65" s="83">
        <f t="array" ref="N65">SUMPRODUCT(CLIN1_Material11[[#This Row],[Quantity
2020]:[Quantity
2023]],CLIN1_Material11[[#This Row],[Unit cost
2020]:[Unit cost
2023]])</f>
        <v>0</v>
      </c>
      <c r="O65" s="83">
        <f>CLIN1_Material11[[#This Row],[Extended cost]]*$T$2</f>
        <v>0</v>
      </c>
      <c r="P65" s="83">
        <f>CLIN1_Material11[[#This Row],[Extended cost]]+CLIN1_Material11[[#This Row],[Profit]]</f>
        <v>0</v>
      </c>
      <c r="Q65" s="7"/>
    </row>
    <row r="66" spans="2:17" x14ac:dyDescent="0.3">
      <c r="B66" s="221">
        <v>7.1</v>
      </c>
      <c r="C66" t="s">
        <v>52</v>
      </c>
      <c r="D66" t="s">
        <v>54</v>
      </c>
      <c r="E66" s="41"/>
      <c r="F66" s="167"/>
      <c r="G66" s="167"/>
      <c r="H66" s="167"/>
      <c r="I66" s="167"/>
      <c r="J66" s="166"/>
      <c r="K66" s="166"/>
      <c r="L66" s="166"/>
      <c r="M66" s="166"/>
      <c r="N66" s="83">
        <f t="array" ref="N66">SUMPRODUCT(CLIN1_Material11[[#This Row],[Quantity
2020]:[Quantity
2023]],CLIN1_Material11[[#This Row],[Unit cost
2020]:[Unit cost
2023]])</f>
        <v>0</v>
      </c>
      <c r="O66" s="83">
        <f>CLIN1_Material11[[#This Row],[Extended cost]]*$T$2</f>
        <v>0</v>
      </c>
      <c r="P66" s="83">
        <f>CLIN1_Material11[[#This Row],[Extended cost]]+CLIN1_Material11[[#This Row],[Profit]]</f>
        <v>0</v>
      </c>
      <c r="Q66" s="7"/>
    </row>
    <row r="67" spans="2:17" x14ac:dyDescent="0.3">
      <c r="B67" s="221" t="s">
        <v>481</v>
      </c>
      <c r="C67" t="s">
        <v>52</v>
      </c>
      <c r="D67" t="s">
        <v>54</v>
      </c>
      <c r="E67" s="41"/>
      <c r="F67" s="167"/>
      <c r="G67" s="167"/>
      <c r="H67" s="167"/>
      <c r="I67" s="167"/>
      <c r="J67" s="166"/>
      <c r="K67" s="166"/>
      <c r="L67" s="166"/>
      <c r="M67" s="166"/>
      <c r="N67" s="83">
        <f t="array" ref="N67">SUMPRODUCT(CLIN1_Material11[[#This Row],[Quantity
2020]:[Quantity
2023]],CLIN1_Material11[[#This Row],[Unit cost
2020]:[Unit cost
2023]])</f>
        <v>0</v>
      </c>
      <c r="O67" s="83">
        <f>CLIN1_Material11[[#This Row],[Extended cost]]*$T$2</f>
        <v>0</v>
      </c>
      <c r="P67" s="83">
        <f>CLIN1_Material11[[#This Row],[Extended cost]]+CLIN1_Material11[[#This Row],[Profit]]</f>
        <v>0</v>
      </c>
      <c r="Q67" s="7"/>
    </row>
    <row r="68" spans="2:17" x14ac:dyDescent="0.3">
      <c r="B68" s="221" t="s">
        <v>482</v>
      </c>
      <c r="C68" t="s">
        <v>52</v>
      </c>
      <c r="D68" t="s">
        <v>54</v>
      </c>
      <c r="E68" s="41"/>
      <c r="F68" s="167"/>
      <c r="G68" s="167"/>
      <c r="H68" s="167"/>
      <c r="I68" s="167"/>
      <c r="J68" s="166"/>
      <c r="K68" s="166"/>
      <c r="L68" s="166"/>
      <c r="M68" s="166"/>
      <c r="N68" s="83">
        <f t="array" ref="N68">SUMPRODUCT(CLIN1_Material11[[#This Row],[Quantity
2020]:[Quantity
2023]],CLIN1_Material11[[#This Row],[Unit cost
2020]:[Unit cost
2023]])</f>
        <v>0</v>
      </c>
      <c r="O68" s="83">
        <f>CLIN1_Material11[[#This Row],[Extended cost]]*$T$2</f>
        <v>0</v>
      </c>
      <c r="P68" s="83">
        <f>CLIN1_Material11[[#This Row],[Extended cost]]+CLIN1_Material11[[#This Row],[Profit]]</f>
        <v>0</v>
      </c>
      <c r="Q68" s="7"/>
    </row>
    <row r="69" spans="2:17" x14ac:dyDescent="0.3">
      <c r="B69" s="221" t="s">
        <v>483</v>
      </c>
      <c r="C69" t="s">
        <v>52</v>
      </c>
      <c r="D69" t="s">
        <v>54</v>
      </c>
      <c r="E69" s="41"/>
      <c r="F69" s="167"/>
      <c r="G69" s="167"/>
      <c r="H69" s="167"/>
      <c r="I69" s="167"/>
      <c r="J69" s="166"/>
      <c r="K69" s="166"/>
      <c r="L69" s="166"/>
      <c r="M69" s="166"/>
      <c r="N69" s="83">
        <f t="array" ref="N69">SUMPRODUCT(CLIN1_Material11[[#This Row],[Quantity
2020]:[Quantity
2023]],CLIN1_Material11[[#This Row],[Unit cost
2020]:[Unit cost
2023]])</f>
        <v>0</v>
      </c>
      <c r="O69" s="83">
        <f>CLIN1_Material11[[#This Row],[Extended cost]]*$T$2</f>
        <v>0</v>
      </c>
      <c r="P69" s="83">
        <f>CLIN1_Material11[[#This Row],[Extended cost]]+CLIN1_Material11[[#This Row],[Profit]]</f>
        <v>0</v>
      </c>
      <c r="Q69" s="7"/>
    </row>
    <row r="70" spans="2:17" x14ac:dyDescent="0.3">
      <c r="B70" s="221" t="s">
        <v>484</v>
      </c>
      <c r="C70" t="s">
        <v>52</v>
      </c>
      <c r="D70" t="s">
        <v>54</v>
      </c>
      <c r="E70" s="41"/>
      <c r="F70" s="167"/>
      <c r="G70" s="167"/>
      <c r="H70" s="167"/>
      <c r="I70" s="167"/>
      <c r="J70" s="166"/>
      <c r="K70" s="166"/>
      <c r="L70" s="166"/>
      <c r="M70" s="166"/>
      <c r="N70" s="83">
        <f t="array" ref="N70">SUMPRODUCT(CLIN1_Material11[[#This Row],[Quantity
2020]:[Quantity
2023]],CLIN1_Material11[[#This Row],[Unit cost
2020]:[Unit cost
2023]])</f>
        <v>0</v>
      </c>
      <c r="O70" s="83">
        <f>CLIN1_Material11[[#This Row],[Extended cost]]*$T$2</f>
        <v>0</v>
      </c>
      <c r="P70" s="83">
        <f>CLIN1_Material11[[#This Row],[Extended cost]]+CLIN1_Material11[[#This Row],[Profit]]</f>
        <v>0</v>
      </c>
      <c r="Q70" s="7"/>
    </row>
    <row r="71" spans="2:17" x14ac:dyDescent="0.3">
      <c r="B71" s="221" t="s">
        <v>485</v>
      </c>
      <c r="C71" t="s">
        <v>52</v>
      </c>
      <c r="D71" t="s">
        <v>54</v>
      </c>
      <c r="E71" s="41"/>
      <c r="F71" s="167"/>
      <c r="G71" s="167"/>
      <c r="H71" s="167"/>
      <c r="I71" s="167"/>
      <c r="J71" s="166"/>
      <c r="K71" s="166"/>
      <c r="L71" s="166"/>
      <c r="M71" s="166"/>
      <c r="N71" s="83">
        <f t="array" ref="N71">SUMPRODUCT(CLIN1_Material11[[#This Row],[Quantity
2020]:[Quantity
2023]],CLIN1_Material11[[#This Row],[Unit cost
2020]:[Unit cost
2023]])</f>
        <v>0</v>
      </c>
      <c r="O71" s="83">
        <f>CLIN1_Material11[[#This Row],[Extended cost]]*$T$2</f>
        <v>0</v>
      </c>
      <c r="P71" s="83">
        <f>CLIN1_Material11[[#This Row],[Extended cost]]+CLIN1_Material11[[#This Row],[Profit]]</f>
        <v>0</v>
      </c>
      <c r="Q71" s="7"/>
    </row>
    <row r="72" spans="2:17" x14ac:dyDescent="0.3">
      <c r="B72" s="221" t="s">
        <v>486</v>
      </c>
      <c r="C72" t="s">
        <v>52</v>
      </c>
      <c r="D72" t="s">
        <v>54</v>
      </c>
      <c r="E72" s="41"/>
      <c r="F72" s="167"/>
      <c r="G72" s="167"/>
      <c r="H72" s="167"/>
      <c r="I72" s="167"/>
      <c r="J72" s="166"/>
      <c r="K72" s="166"/>
      <c r="L72" s="166"/>
      <c r="M72" s="166"/>
      <c r="N72" s="83">
        <f t="array" ref="N72">SUMPRODUCT(CLIN1_Material11[[#This Row],[Quantity
2020]:[Quantity
2023]],CLIN1_Material11[[#This Row],[Unit cost
2020]:[Unit cost
2023]])</f>
        <v>0</v>
      </c>
      <c r="O72" s="83">
        <f>CLIN1_Material11[[#This Row],[Extended cost]]*$T$2</f>
        <v>0</v>
      </c>
      <c r="P72" s="83">
        <f>CLIN1_Material11[[#This Row],[Extended cost]]+CLIN1_Material11[[#This Row],[Profit]]</f>
        <v>0</v>
      </c>
      <c r="Q72" s="7"/>
    </row>
    <row r="73" spans="2:17" x14ac:dyDescent="0.3">
      <c r="B73" s="221" t="s">
        <v>487</v>
      </c>
      <c r="C73" t="s">
        <v>52</v>
      </c>
      <c r="D73" t="s">
        <v>54</v>
      </c>
      <c r="E73" s="41"/>
      <c r="F73" s="167"/>
      <c r="G73" s="167"/>
      <c r="H73" s="167"/>
      <c r="I73" s="167"/>
      <c r="J73" s="166"/>
      <c r="K73" s="166"/>
      <c r="L73" s="166"/>
      <c r="M73" s="166"/>
      <c r="N73" s="83">
        <f t="array" ref="N73">SUMPRODUCT(CLIN1_Material11[[#This Row],[Quantity
2020]:[Quantity
2023]],CLIN1_Material11[[#This Row],[Unit cost
2020]:[Unit cost
2023]])</f>
        <v>0</v>
      </c>
      <c r="O73" s="83">
        <f>CLIN1_Material11[[#This Row],[Extended cost]]*$T$2</f>
        <v>0</v>
      </c>
      <c r="P73" s="83">
        <f>CLIN1_Material11[[#This Row],[Extended cost]]+CLIN1_Material11[[#This Row],[Profit]]</f>
        <v>0</v>
      </c>
      <c r="Q73" s="7"/>
    </row>
    <row r="74" spans="2:17" x14ac:dyDescent="0.3">
      <c r="B74" s="221" t="s">
        <v>488</v>
      </c>
      <c r="C74" t="s">
        <v>52</v>
      </c>
      <c r="D74" t="s">
        <v>54</v>
      </c>
      <c r="E74" s="41"/>
      <c r="F74" s="167"/>
      <c r="G74" s="167"/>
      <c r="H74" s="167"/>
      <c r="I74" s="167"/>
      <c r="J74" s="166"/>
      <c r="K74" s="166"/>
      <c r="L74" s="166"/>
      <c r="M74" s="166"/>
      <c r="N74" s="83">
        <f t="array" ref="N74">SUMPRODUCT(CLIN1_Material11[[#This Row],[Quantity
2020]:[Quantity
2023]],CLIN1_Material11[[#This Row],[Unit cost
2020]:[Unit cost
2023]])</f>
        <v>0</v>
      </c>
      <c r="O74" s="83">
        <f>CLIN1_Material11[[#This Row],[Extended cost]]*$T$2</f>
        <v>0</v>
      </c>
      <c r="P74" s="83">
        <f>CLIN1_Material11[[#This Row],[Extended cost]]+CLIN1_Material11[[#This Row],[Profit]]</f>
        <v>0</v>
      </c>
      <c r="Q74" s="7"/>
    </row>
    <row r="75" spans="2:17" x14ac:dyDescent="0.3">
      <c r="B75" s="221" t="s">
        <v>489</v>
      </c>
      <c r="C75" t="s">
        <v>52</v>
      </c>
      <c r="D75" t="s">
        <v>54</v>
      </c>
      <c r="E75" s="41"/>
      <c r="F75" s="167"/>
      <c r="G75" s="167"/>
      <c r="H75" s="167"/>
      <c r="I75" s="167"/>
      <c r="J75" s="166"/>
      <c r="K75" s="166"/>
      <c r="L75" s="166"/>
      <c r="M75" s="166"/>
      <c r="N75" s="83">
        <f t="array" ref="N75">SUMPRODUCT(CLIN1_Material11[[#This Row],[Quantity
2020]:[Quantity
2023]],CLIN1_Material11[[#This Row],[Unit cost
2020]:[Unit cost
2023]])</f>
        <v>0</v>
      </c>
      <c r="O75" s="83">
        <f>CLIN1_Material11[[#This Row],[Extended cost]]*$T$2</f>
        <v>0</v>
      </c>
      <c r="P75" s="83">
        <f>CLIN1_Material11[[#This Row],[Extended cost]]+CLIN1_Material11[[#This Row],[Profit]]</f>
        <v>0</v>
      </c>
      <c r="Q75" s="7"/>
    </row>
    <row r="76" spans="2:17" x14ac:dyDescent="0.3">
      <c r="B76" s="221" t="s">
        <v>490</v>
      </c>
      <c r="C76" t="s">
        <v>52</v>
      </c>
      <c r="D76" t="s">
        <v>54</v>
      </c>
      <c r="E76" s="41"/>
      <c r="F76" s="167"/>
      <c r="G76" s="167"/>
      <c r="H76" s="167"/>
      <c r="I76" s="167"/>
      <c r="J76" s="166"/>
      <c r="K76" s="166"/>
      <c r="L76" s="166"/>
      <c r="M76" s="166"/>
      <c r="N76" s="83">
        <f t="array" ref="N76">SUMPRODUCT(CLIN1_Material11[[#This Row],[Quantity
2020]:[Quantity
2023]],CLIN1_Material11[[#This Row],[Unit cost
2020]:[Unit cost
2023]])</f>
        <v>0</v>
      </c>
      <c r="O76" s="83">
        <f>CLIN1_Material11[[#This Row],[Extended cost]]*$T$2</f>
        <v>0</v>
      </c>
      <c r="P76" s="83">
        <f>CLIN1_Material11[[#This Row],[Extended cost]]+CLIN1_Material11[[#This Row],[Profit]]</f>
        <v>0</v>
      </c>
      <c r="Q76" s="7"/>
    </row>
    <row r="77" spans="2:17" x14ac:dyDescent="0.3">
      <c r="B77" s="221" t="s">
        <v>491</v>
      </c>
      <c r="C77" t="s">
        <v>52</v>
      </c>
      <c r="D77" t="s">
        <v>54</v>
      </c>
      <c r="E77" s="41"/>
      <c r="F77" s="167"/>
      <c r="G77" s="167"/>
      <c r="H77" s="167"/>
      <c r="I77" s="167"/>
      <c r="J77" s="166"/>
      <c r="K77" s="166"/>
      <c r="L77" s="166"/>
      <c r="M77" s="166"/>
      <c r="N77" s="83">
        <f t="array" ref="N77">SUMPRODUCT(CLIN1_Material11[[#This Row],[Quantity
2020]:[Quantity
2023]],CLIN1_Material11[[#This Row],[Unit cost
2020]:[Unit cost
2023]])</f>
        <v>0</v>
      </c>
      <c r="O77" s="83">
        <f>CLIN1_Material11[[#This Row],[Extended cost]]*$T$2</f>
        <v>0</v>
      </c>
      <c r="P77" s="83">
        <f>CLIN1_Material11[[#This Row],[Extended cost]]+CLIN1_Material11[[#This Row],[Profit]]</f>
        <v>0</v>
      </c>
      <c r="Q77" s="7"/>
    </row>
    <row r="78" spans="2:17" x14ac:dyDescent="0.3">
      <c r="B78" s="221" t="s">
        <v>492</v>
      </c>
      <c r="C78" t="s">
        <v>52</v>
      </c>
      <c r="D78" t="s">
        <v>54</v>
      </c>
      <c r="E78" s="41"/>
      <c r="F78" s="167"/>
      <c r="G78" s="167"/>
      <c r="H78" s="167"/>
      <c r="I78" s="167"/>
      <c r="J78" s="166"/>
      <c r="K78" s="166"/>
      <c r="L78" s="166"/>
      <c r="M78" s="166"/>
      <c r="N78" s="83">
        <f t="array" ref="N78">SUMPRODUCT(CLIN1_Material11[[#This Row],[Quantity
2020]:[Quantity
2023]],CLIN1_Material11[[#This Row],[Unit cost
2020]:[Unit cost
2023]])</f>
        <v>0</v>
      </c>
      <c r="O78" s="83">
        <f>CLIN1_Material11[[#This Row],[Extended cost]]*$T$2</f>
        <v>0</v>
      </c>
      <c r="P78" s="83">
        <f>CLIN1_Material11[[#This Row],[Extended cost]]+CLIN1_Material11[[#This Row],[Profit]]</f>
        <v>0</v>
      </c>
      <c r="Q78" s="7"/>
    </row>
    <row r="79" spans="2:17" x14ac:dyDescent="0.3">
      <c r="B79" s="221" t="s">
        <v>493</v>
      </c>
      <c r="C79" t="s">
        <v>52</v>
      </c>
      <c r="D79" t="s">
        <v>54</v>
      </c>
      <c r="E79" s="41"/>
      <c r="F79" s="167"/>
      <c r="G79" s="167"/>
      <c r="H79" s="167"/>
      <c r="I79" s="167"/>
      <c r="J79" s="166"/>
      <c r="K79" s="166"/>
      <c r="L79" s="166"/>
      <c r="M79" s="166"/>
      <c r="N79" s="83">
        <f t="array" ref="N79">SUMPRODUCT(CLIN1_Material11[[#This Row],[Quantity
2020]:[Quantity
2023]],CLIN1_Material11[[#This Row],[Unit cost
2020]:[Unit cost
2023]])</f>
        <v>0</v>
      </c>
      <c r="O79" s="83">
        <f>CLIN1_Material11[[#This Row],[Extended cost]]*$T$2</f>
        <v>0</v>
      </c>
      <c r="P79" s="83">
        <f>CLIN1_Material11[[#This Row],[Extended cost]]+CLIN1_Material11[[#This Row],[Profit]]</f>
        <v>0</v>
      </c>
      <c r="Q79" s="7"/>
    </row>
    <row r="80" spans="2:17" x14ac:dyDescent="0.3">
      <c r="B80" s="221" t="s">
        <v>494</v>
      </c>
      <c r="C80" t="s">
        <v>52</v>
      </c>
      <c r="D80" t="s">
        <v>54</v>
      </c>
      <c r="E80" s="41"/>
      <c r="F80" s="167"/>
      <c r="G80" s="167"/>
      <c r="H80" s="167"/>
      <c r="I80" s="167"/>
      <c r="J80" s="166"/>
      <c r="K80" s="166"/>
      <c r="L80" s="166"/>
      <c r="M80" s="166"/>
      <c r="N80" s="83">
        <f t="array" ref="N80">SUMPRODUCT(CLIN1_Material11[[#This Row],[Quantity
2020]:[Quantity
2023]],CLIN1_Material11[[#This Row],[Unit cost
2020]:[Unit cost
2023]])</f>
        <v>0</v>
      </c>
      <c r="O80" s="83">
        <f>CLIN1_Material11[[#This Row],[Extended cost]]*$T$2</f>
        <v>0</v>
      </c>
      <c r="P80" s="83">
        <f>CLIN1_Material11[[#This Row],[Extended cost]]+CLIN1_Material11[[#This Row],[Profit]]</f>
        <v>0</v>
      </c>
      <c r="Q80" s="7"/>
    </row>
    <row r="81" spans="2:17" x14ac:dyDescent="0.3">
      <c r="B81" s="221" t="s">
        <v>495</v>
      </c>
      <c r="C81" t="s">
        <v>52</v>
      </c>
      <c r="D81" t="s">
        <v>54</v>
      </c>
      <c r="E81" s="41"/>
      <c r="F81" s="167"/>
      <c r="G81" s="167"/>
      <c r="H81" s="167"/>
      <c r="I81" s="167"/>
      <c r="J81" s="166"/>
      <c r="K81" s="166"/>
      <c r="L81" s="166"/>
      <c r="M81" s="166"/>
      <c r="N81" s="83">
        <f>SUMPRODUCT(CLIN1_Material11[[#This Row],[Quantity
2020]:[Quantity
2023]],CLIN1_Material11[[#This Row],[Unit cost
2020]:[Unit cost
2023]])</f>
        <v>0</v>
      </c>
      <c r="O81" s="83">
        <f>CLIN1_Material11[[#This Row],[Extended cost]]*$T$2</f>
        <v>0</v>
      </c>
      <c r="P81" s="83">
        <f>CLIN1_Material11[[#This Row],[Extended cost]]+CLIN1_Material11[[#This Row],[Profit]]</f>
        <v>0</v>
      </c>
      <c r="Q81" s="7"/>
    </row>
    <row r="82" spans="2:17" x14ac:dyDescent="0.3">
      <c r="B82" s="221" t="s">
        <v>495</v>
      </c>
      <c r="C82" t="s">
        <v>52</v>
      </c>
      <c r="D82" t="s">
        <v>54</v>
      </c>
      <c r="E82" s="41"/>
      <c r="F82" s="167"/>
      <c r="G82" s="167"/>
      <c r="H82" s="167"/>
      <c r="I82" s="167"/>
      <c r="J82" s="166"/>
      <c r="K82" s="166"/>
      <c r="L82" s="166"/>
      <c r="M82" s="166"/>
      <c r="N82" s="83">
        <f t="array" ref="N82">SUMPRODUCT(CLIN1_Material11[[#This Row],[Quantity
2020]:[Quantity
2023]],CLIN1_Material11[[#This Row],[Unit cost
2020]:[Unit cost
2023]])</f>
        <v>0</v>
      </c>
      <c r="O82" s="83">
        <f>CLIN1_Material11[[#This Row],[Extended cost]]*$T$2</f>
        <v>0</v>
      </c>
      <c r="P82" s="83">
        <f>CLIN1_Material11[[#This Row],[Extended cost]]+CLIN1_Material11[[#This Row],[Profit]]</f>
        <v>0</v>
      </c>
      <c r="Q82" s="7"/>
    </row>
    <row r="83" spans="2:17" x14ac:dyDescent="0.3">
      <c r="B83" s="221" t="s">
        <v>496</v>
      </c>
      <c r="C83" t="s">
        <v>52</v>
      </c>
      <c r="D83" t="s">
        <v>54</v>
      </c>
      <c r="E83" s="41"/>
      <c r="F83" s="167"/>
      <c r="G83" s="167"/>
      <c r="H83" s="167"/>
      <c r="I83" s="167"/>
      <c r="J83" s="166"/>
      <c r="K83" s="166"/>
      <c r="L83" s="166"/>
      <c r="M83" s="166"/>
      <c r="N83" s="83">
        <f t="array" ref="N83">SUMPRODUCT(CLIN1_Material11[[#This Row],[Quantity
2020]:[Quantity
2023]],CLIN1_Material11[[#This Row],[Unit cost
2020]:[Unit cost
2023]])</f>
        <v>0</v>
      </c>
      <c r="O83" s="83">
        <f>CLIN1_Material11[[#This Row],[Extended cost]]*$T$2</f>
        <v>0</v>
      </c>
      <c r="P83" s="83">
        <f>CLIN1_Material11[[#This Row],[Extended cost]]+CLIN1_Material11[[#This Row],[Profit]]</f>
        <v>0</v>
      </c>
      <c r="Q83" s="7"/>
    </row>
    <row r="84" spans="2:17" x14ac:dyDescent="0.3">
      <c r="B84" s="221" t="s">
        <v>497</v>
      </c>
      <c r="C84" t="s">
        <v>52</v>
      </c>
      <c r="D84" t="s">
        <v>54</v>
      </c>
      <c r="E84" s="41"/>
      <c r="F84" s="167"/>
      <c r="G84" s="167"/>
      <c r="H84" s="167"/>
      <c r="I84" s="167"/>
      <c r="J84" s="166"/>
      <c r="K84" s="166"/>
      <c r="L84" s="166"/>
      <c r="M84" s="166"/>
      <c r="N84" s="83">
        <f t="array" ref="N84">SUMPRODUCT(CLIN1_Material11[[#This Row],[Quantity
2020]:[Quantity
2023]],CLIN1_Material11[[#This Row],[Unit cost
2020]:[Unit cost
2023]])</f>
        <v>0</v>
      </c>
      <c r="O84" s="83">
        <f>CLIN1_Material11[[#This Row],[Extended cost]]*$T$2</f>
        <v>0</v>
      </c>
      <c r="P84" s="83">
        <f>CLIN1_Material11[[#This Row],[Extended cost]]+CLIN1_Material11[[#This Row],[Profit]]</f>
        <v>0</v>
      </c>
      <c r="Q84" s="7"/>
    </row>
    <row r="85" spans="2:17" x14ac:dyDescent="0.3">
      <c r="B85" s="221" t="s">
        <v>498</v>
      </c>
      <c r="C85" t="s">
        <v>52</v>
      </c>
      <c r="D85" t="s">
        <v>54</v>
      </c>
      <c r="E85" s="41"/>
      <c r="F85" s="167"/>
      <c r="G85" s="167"/>
      <c r="H85" s="167"/>
      <c r="I85" s="167"/>
      <c r="J85" s="166"/>
      <c r="K85" s="166"/>
      <c r="L85" s="166"/>
      <c r="M85" s="166"/>
      <c r="N85" s="83">
        <f t="array" ref="N85">SUMPRODUCT(CLIN1_Material11[[#This Row],[Quantity
2020]:[Quantity
2023]],CLIN1_Material11[[#This Row],[Unit cost
2020]:[Unit cost
2023]])</f>
        <v>0</v>
      </c>
      <c r="O85" s="83">
        <f>CLIN1_Material11[[#This Row],[Extended cost]]*$T$2</f>
        <v>0</v>
      </c>
      <c r="P85" s="83">
        <f>CLIN1_Material11[[#This Row],[Extended cost]]+CLIN1_Material11[[#This Row],[Profit]]</f>
        <v>0</v>
      </c>
      <c r="Q85" s="7"/>
    </row>
    <row r="86" spans="2:17" x14ac:dyDescent="0.3">
      <c r="B86" s="221" t="s">
        <v>499</v>
      </c>
      <c r="C86" t="s">
        <v>52</v>
      </c>
      <c r="D86" t="s">
        <v>54</v>
      </c>
      <c r="E86" s="41"/>
      <c r="F86" s="167"/>
      <c r="G86" s="167"/>
      <c r="H86" s="167"/>
      <c r="I86" s="167"/>
      <c r="J86" s="166"/>
      <c r="K86" s="166"/>
      <c r="L86" s="166"/>
      <c r="M86" s="166"/>
      <c r="N86" s="83">
        <f t="array" ref="N86">SUMPRODUCT(CLIN1_Material11[[#This Row],[Quantity
2020]:[Quantity
2023]],CLIN1_Material11[[#This Row],[Unit cost
2020]:[Unit cost
2023]])</f>
        <v>0</v>
      </c>
      <c r="O86" s="83">
        <f>CLIN1_Material11[[#This Row],[Extended cost]]*$T$2</f>
        <v>0</v>
      </c>
      <c r="P86" s="83">
        <f>CLIN1_Material11[[#This Row],[Extended cost]]+CLIN1_Material11[[#This Row],[Profit]]</f>
        <v>0</v>
      </c>
      <c r="Q86" s="7"/>
    </row>
    <row r="87" spans="2:17" x14ac:dyDescent="0.3">
      <c r="B87" t="s">
        <v>62</v>
      </c>
      <c r="J87" s="227"/>
      <c r="K87" s="227"/>
      <c r="L87" s="227"/>
      <c r="M87" s="227"/>
      <c r="N87" s="228"/>
      <c r="O87" s="228"/>
      <c r="P87" s="228">
        <f>SUBTOTAL(109,CLIN1_Material11[Fully burdened cost])</f>
        <v>0</v>
      </c>
      <c r="Q87" s="227"/>
    </row>
  </sheetData>
  <mergeCells count="1">
    <mergeCell ref="S1:T1"/>
  </mergeCells>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E3:E86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M87"/>
  <sheetViews>
    <sheetView workbookViewId="0">
      <pane ySplit="2" topLeftCell="A3" activePane="bottomLeft" state="frozen"/>
      <selection activeCell="D21" sqref="C21:D21"/>
      <selection pane="bottomLeft" activeCell="B4" sqref="B4"/>
    </sheetView>
  </sheetViews>
  <sheetFormatPr defaultRowHeight="14.4" x14ac:dyDescent="0.3"/>
  <cols>
    <col min="1" max="1" width="1.6640625" customWidth="1"/>
    <col min="2" max="2" width="20.6640625" customWidth="1"/>
    <col min="3" max="3" width="27" customWidth="1"/>
    <col min="4" max="4" width="8" customWidth="1"/>
    <col min="5" max="5" width="13.5546875" customWidth="1"/>
    <col min="6" max="6" width="9.6640625" customWidth="1"/>
    <col min="7" max="7" width="11.33203125" customWidth="1"/>
    <col min="8" max="8" width="14.44140625" bestFit="1" customWidth="1"/>
    <col min="9" max="9" width="16.33203125" bestFit="1" customWidth="1"/>
    <col min="10" max="10" width="18" customWidth="1"/>
    <col min="11" max="11" width="12.33203125" bestFit="1" customWidth="1"/>
    <col min="12" max="12" width="3.6640625" customWidth="1"/>
  </cols>
  <sheetData>
    <row r="1" spans="2:13" ht="144.6" x14ac:dyDescent="0.3">
      <c r="B1" s="64" t="s">
        <v>181</v>
      </c>
      <c r="C1" s="64" t="s">
        <v>145</v>
      </c>
      <c r="D1" s="64" t="s">
        <v>160</v>
      </c>
      <c r="E1" s="64" t="s">
        <v>128</v>
      </c>
      <c r="F1" s="64" t="s">
        <v>146</v>
      </c>
      <c r="G1" s="64" t="s">
        <v>147</v>
      </c>
      <c r="H1" s="64" t="s">
        <v>148</v>
      </c>
      <c r="I1" s="64" t="s">
        <v>149</v>
      </c>
      <c r="J1" s="64" t="s">
        <v>150</v>
      </c>
      <c r="K1" s="64" t="s">
        <v>151</v>
      </c>
    </row>
    <row r="2" spans="2:13" s="2" customFormat="1" ht="28.8" x14ac:dyDescent="0.3">
      <c r="B2" s="3" t="s">
        <v>12</v>
      </c>
      <c r="C2" s="3" t="s">
        <v>79</v>
      </c>
      <c r="D2" s="3" t="s">
        <v>5</v>
      </c>
      <c r="E2" s="3" t="s">
        <v>0</v>
      </c>
      <c r="F2" s="3" t="s">
        <v>228</v>
      </c>
      <c r="G2" s="3" t="s">
        <v>227</v>
      </c>
      <c r="H2" s="3" t="s">
        <v>226</v>
      </c>
      <c r="I2" s="3" t="s">
        <v>165</v>
      </c>
      <c r="J2" s="33" t="s">
        <v>7</v>
      </c>
      <c r="K2" s="33" t="s">
        <v>22</v>
      </c>
      <c r="L2" s="33"/>
    </row>
    <row r="3" spans="2:13" ht="15" customHeight="1" x14ac:dyDescent="0.35">
      <c r="B3" s="51" t="s">
        <v>183</v>
      </c>
      <c r="C3" s="51" t="s">
        <v>159</v>
      </c>
      <c r="D3" s="51">
        <v>2020</v>
      </c>
      <c r="E3" s="52" t="s">
        <v>26</v>
      </c>
      <c r="F3" s="51">
        <v>4</v>
      </c>
      <c r="G3" s="51">
        <v>3</v>
      </c>
      <c r="H3" s="51">
        <v>5</v>
      </c>
      <c r="I3" s="87">
        <v>600</v>
      </c>
      <c r="J3" s="87">
        <v>150</v>
      </c>
      <c r="K3" s="85" t="s">
        <v>152</v>
      </c>
      <c r="L3" s="50"/>
      <c r="M3" s="50" t="s">
        <v>103</v>
      </c>
    </row>
    <row r="4" spans="2:13" x14ac:dyDescent="0.3">
      <c r="B4" s="221">
        <v>1.1000000000000001</v>
      </c>
      <c r="C4" t="s">
        <v>84</v>
      </c>
      <c r="E4" s="5"/>
      <c r="F4" s="86"/>
      <c r="G4" s="86"/>
      <c r="H4" s="86"/>
      <c r="I4" s="83"/>
      <c r="J4" s="83"/>
      <c r="K4" s="83">
        <f>Table3812[[#This Row],[Nr of
trips]]*Table3812[[#This Row],[Nr of
people]]*Table3812[[#This Row],[Cost per roundtrip]]+Table3812[[#This Row],[Nr of
trips]]*Table3812[[#This Row],[Nr of
people]]*Table3812[[#This Row],[Nr of Days
per trip]]*Table3812[[#This Row],[Per Diem]]</f>
        <v>0</v>
      </c>
    </row>
    <row r="5" spans="2:13" x14ac:dyDescent="0.3">
      <c r="B5" s="221">
        <v>1.2</v>
      </c>
      <c r="C5" t="s">
        <v>84</v>
      </c>
      <c r="E5" s="5"/>
      <c r="F5" s="86"/>
      <c r="G5" s="86"/>
      <c r="H5" s="86"/>
      <c r="I5" s="83"/>
      <c r="J5" s="83"/>
      <c r="K5" s="83">
        <f>Table3812[[#This Row],[Nr of
trips]]*Table3812[[#This Row],[Nr of
people]]*Table3812[[#This Row],[Cost per roundtrip]]+Table3812[[#This Row],[Nr of
trips]]*Table3812[[#This Row],[Nr of
people]]*Table3812[[#This Row],[Nr of Days
per trip]]*Table3812[[#This Row],[Per Diem]]</f>
        <v>0</v>
      </c>
    </row>
    <row r="6" spans="2:13" x14ac:dyDescent="0.3">
      <c r="B6" s="221">
        <v>1.3</v>
      </c>
      <c r="C6" t="s">
        <v>84</v>
      </c>
      <c r="E6" s="43"/>
      <c r="F6" s="86"/>
      <c r="G6" s="86"/>
      <c r="H6" s="86"/>
      <c r="I6" s="83"/>
      <c r="J6" s="83"/>
      <c r="K6" s="83">
        <f>Table3812[[#This Row],[Nr of
trips]]*Table3812[[#This Row],[Nr of
people]]*Table3812[[#This Row],[Cost per roundtrip]]+Table3812[[#This Row],[Nr of
trips]]*Table3812[[#This Row],[Nr of
people]]*Table3812[[#This Row],[Nr of Days
per trip]]*Table3812[[#This Row],[Per Diem]]</f>
        <v>0</v>
      </c>
    </row>
    <row r="7" spans="2:13" x14ac:dyDescent="0.3">
      <c r="B7" s="221">
        <v>1.4</v>
      </c>
      <c r="C7" t="s">
        <v>84</v>
      </c>
      <c r="E7" s="43"/>
      <c r="F7" s="86"/>
      <c r="G7" s="86"/>
      <c r="H7" s="86"/>
      <c r="I7" s="83"/>
      <c r="J7" s="83"/>
      <c r="K7" s="83">
        <f>Table3812[[#This Row],[Nr of
trips]]*Table3812[[#This Row],[Nr of
people]]*Table3812[[#This Row],[Cost per roundtrip]]+Table3812[[#This Row],[Nr of
trips]]*Table3812[[#This Row],[Nr of
people]]*Table3812[[#This Row],[Nr of Days
per trip]]*Table3812[[#This Row],[Per Diem]]</f>
        <v>0</v>
      </c>
    </row>
    <row r="8" spans="2:13" x14ac:dyDescent="0.3">
      <c r="B8" s="221">
        <v>1.5</v>
      </c>
      <c r="C8" t="s">
        <v>84</v>
      </c>
      <c r="E8" s="43"/>
      <c r="F8" s="86"/>
      <c r="G8" s="86"/>
      <c r="H8" s="86"/>
      <c r="I8" s="83"/>
      <c r="J8" s="83"/>
      <c r="K8" s="83">
        <f>Table3812[[#This Row],[Nr of
trips]]*Table3812[[#This Row],[Nr of
people]]*Table3812[[#This Row],[Cost per roundtrip]]+Table3812[[#This Row],[Nr of
trips]]*Table3812[[#This Row],[Nr of
people]]*Table3812[[#This Row],[Nr of Days
per trip]]*Table3812[[#This Row],[Per Diem]]</f>
        <v>0</v>
      </c>
    </row>
    <row r="9" spans="2:13" x14ac:dyDescent="0.3">
      <c r="B9" s="221">
        <v>1.6</v>
      </c>
      <c r="C9" t="s">
        <v>84</v>
      </c>
      <c r="E9" s="43"/>
      <c r="F9" s="86"/>
      <c r="G9" s="86"/>
      <c r="H9" s="86"/>
      <c r="I9" s="83"/>
      <c r="J9" s="83"/>
      <c r="K9" s="83">
        <f>Table3812[[#This Row],[Nr of
trips]]*Table3812[[#This Row],[Nr of
people]]*Table3812[[#This Row],[Cost per roundtrip]]+Table3812[[#This Row],[Nr of
trips]]*Table3812[[#This Row],[Nr of
people]]*Table3812[[#This Row],[Nr of Days
per trip]]*Table3812[[#This Row],[Per Diem]]</f>
        <v>0</v>
      </c>
    </row>
    <row r="10" spans="2:13" x14ac:dyDescent="0.3">
      <c r="B10" s="221">
        <v>1.7</v>
      </c>
      <c r="C10" t="s">
        <v>84</v>
      </c>
      <c r="E10" s="43"/>
      <c r="F10" s="86"/>
      <c r="G10" s="86"/>
      <c r="H10" s="86"/>
      <c r="I10" s="83"/>
      <c r="J10" s="83"/>
      <c r="K10" s="83">
        <f>Table3812[[#This Row],[Nr of
trips]]*Table3812[[#This Row],[Nr of
people]]*Table3812[[#This Row],[Cost per roundtrip]]+Table3812[[#This Row],[Nr of
trips]]*Table3812[[#This Row],[Nr of
people]]*Table3812[[#This Row],[Nr of Days
per trip]]*Table3812[[#This Row],[Per Diem]]</f>
        <v>0</v>
      </c>
    </row>
    <row r="11" spans="2:13" x14ac:dyDescent="0.3">
      <c r="B11" s="221">
        <v>1.8</v>
      </c>
      <c r="C11" t="s">
        <v>84</v>
      </c>
      <c r="E11" s="43"/>
      <c r="F11" s="86"/>
      <c r="G11" s="86"/>
      <c r="H11" s="86"/>
      <c r="I11" s="83"/>
      <c r="J11" s="83"/>
      <c r="K11" s="83">
        <f>Table3812[[#This Row],[Nr of
trips]]*Table3812[[#This Row],[Nr of
people]]*Table3812[[#This Row],[Cost per roundtrip]]+Table3812[[#This Row],[Nr of
trips]]*Table3812[[#This Row],[Nr of
people]]*Table3812[[#This Row],[Nr of Days
per trip]]*Table3812[[#This Row],[Per Diem]]</f>
        <v>0</v>
      </c>
    </row>
    <row r="12" spans="2:13" x14ac:dyDescent="0.3">
      <c r="B12" s="221">
        <v>1.9</v>
      </c>
      <c r="C12" t="s">
        <v>84</v>
      </c>
      <c r="E12" s="43"/>
      <c r="F12" s="86"/>
      <c r="G12" s="86"/>
      <c r="H12" s="86"/>
      <c r="I12" s="83"/>
      <c r="J12" s="83"/>
      <c r="K12" s="83">
        <f>Table3812[[#This Row],[Nr of
trips]]*Table3812[[#This Row],[Nr of
people]]*Table3812[[#This Row],[Cost per roundtrip]]+Table3812[[#This Row],[Nr of
trips]]*Table3812[[#This Row],[Nr of
people]]*Table3812[[#This Row],[Nr of Days
per trip]]*Table3812[[#This Row],[Per Diem]]</f>
        <v>0</v>
      </c>
    </row>
    <row r="13" spans="2:13" x14ac:dyDescent="0.3">
      <c r="B13" s="221">
        <v>2.1</v>
      </c>
      <c r="C13" t="s">
        <v>84</v>
      </c>
      <c r="E13" s="43"/>
      <c r="F13" s="86"/>
      <c r="G13" s="86"/>
      <c r="H13" s="86"/>
      <c r="I13" s="83"/>
      <c r="J13" s="83"/>
      <c r="K13" s="83">
        <f>Table3812[[#This Row],[Nr of
trips]]*Table3812[[#This Row],[Nr of
people]]*Table3812[[#This Row],[Cost per roundtrip]]+Table3812[[#This Row],[Nr of
trips]]*Table3812[[#This Row],[Nr of
people]]*Table3812[[#This Row],[Nr of Days
per trip]]*Table3812[[#This Row],[Per Diem]]</f>
        <v>0</v>
      </c>
    </row>
    <row r="14" spans="2:13" x14ac:dyDescent="0.3">
      <c r="B14" s="221">
        <v>2.2000000000000002</v>
      </c>
      <c r="C14" t="s">
        <v>84</v>
      </c>
      <c r="E14" s="43"/>
      <c r="F14" s="86"/>
      <c r="G14" s="86"/>
      <c r="H14" s="86"/>
      <c r="I14" s="83"/>
      <c r="J14" s="83"/>
      <c r="K14" s="83">
        <f>Table3812[[#This Row],[Nr of
trips]]*Table3812[[#This Row],[Nr of
people]]*Table3812[[#This Row],[Cost per roundtrip]]+Table3812[[#This Row],[Nr of
trips]]*Table3812[[#This Row],[Nr of
people]]*Table3812[[#This Row],[Nr of Days
per trip]]*Table3812[[#This Row],[Per Diem]]</f>
        <v>0</v>
      </c>
    </row>
    <row r="15" spans="2:13" x14ac:dyDescent="0.3">
      <c r="B15" s="221">
        <v>2.2999999999999998</v>
      </c>
      <c r="C15" t="s">
        <v>84</v>
      </c>
      <c r="E15" s="43"/>
      <c r="F15" s="86"/>
      <c r="G15" s="86"/>
      <c r="H15" s="86"/>
      <c r="I15" s="83"/>
      <c r="J15" s="83"/>
      <c r="K15" s="83">
        <f>Table3812[[#This Row],[Nr of
trips]]*Table3812[[#This Row],[Nr of
people]]*Table3812[[#This Row],[Cost per roundtrip]]+Table3812[[#This Row],[Nr of
trips]]*Table3812[[#This Row],[Nr of
people]]*Table3812[[#This Row],[Nr of Days
per trip]]*Table3812[[#This Row],[Per Diem]]</f>
        <v>0</v>
      </c>
    </row>
    <row r="16" spans="2:13" x14ac:dyDescent="0.3">
      <c r="B16" s="221">
        <v>3.1</v>
      </c>
      <c r="C16" t="s">
        <v>84</v>
      </c>
      <c r="E16" s="43"/>
      <c r="F16" s="86"/>
      <c r="G16" s="86"/>
      <c r="H16" s="86"/>
      <c r="I16" s="83"/>
      <c r="J16" s="83"/>
      <c r="K16" s="83">
        <f>Table3812[[#This Row],[Nr of
trips]]*Table3812[[#This Row],[Nr of
people]]*Table3812[[#This Row],[Cost per roundtrip]]+Table3812[[#This Row],[Nr of
trips]]*Table3812[[#This Row],[Nr of
people]]*Table3812[[#This Row],[Nr of Days
per trip]]*Table3812[[#This Row],[Per Diem]]</f>
        <v>0</v>
      </c>
    </row>
    <row r="17" spans="2:11" x14ac:dyDescent="0.3">
      <c r="B17" s="221">
        <v>3.2</v>
      </c>
      <c r="C17" t="s">
        <v>84</v>
      </c>
      <c r="E17" s="43"/>
      <c r="F17" s="86"/>
      <c r="G17" s="86"/>
      <c r="H17" s="86"/>
      <c r="I17" s="83"/>
      <c r="J17" s="83"/>
      <c r="K17" s="83">
        <f>Table3812[[#This Row],[Nr of
trips]]*Table3812[[#This Row],[Nr of
people]]*Table3812[[#This Row],[Cost per roundtrip]]+Table3812[[#This Row],[Nr of
trips]]*Table3812[[#This Row],[Nr of
people]]*Table3812[[#This Row],[Nr of Days
per trip]]*Table3812[[#This Row],[Per Diem]]</f>
        <v>0</v>
      </c>
    </row>
    <row r="18" spans="2:11" x14ac:dyDescent="0.3">
      <c r="B18" s="221">
        <v>3.3</v>
      </c>
      <c r="C18" t="s">
        <v>84</v>
      </c>
      <c r="E18" s="43"/>
      <c r="F18" s="86"/>
      <c r="G18" s="86"/>
      <c r="H18" s="86"/>
      <c r="I18" s="83"/>
      <c r="J18" s="83"/>
      <c r="K18" s="83">
        <f>Table3812[[#This Row],[Nr of
trips]]*Table3812[[#This Row],[Nr of
people]]*Table3812[[#This Row],[Cost per roundtrip]]+Table3812[[#This Row],[Nr of
trips]]*Table3812[[#This Row],[Nr of
people]]*Table3812[[#This Row],[Nr of Days
per trip]]*Table3812[[#This Row],[Per Diem]]</f>
        <v>0</v>
      </c>
    </row>
    <row r="19" spans="2:11" x14ac:dyDescent="0.3">
      <c r="B19" s="221">
        <v>3.4</v>
      </c>
      <c r="C19" t="s">
        <v>84</v>
      </c>
      <c r="E19" s="43"/>
      <c r="F19" s="86"/>
      <c r="G19" s="86"/>
      <c r="H19" s="86"/>
      <c r="I19" s="83"/>
      <c r="J19" s="83"/>
      <c r="K19" s="83">
        <f>Table3812[[#This Row],[Nr of
trips]]*Table3812[[#This Row],[Nr of
people]]*Table3812[[#This Row],[Cost per roundtrip]]+Table3812[[#This Row],[Nr of
trips]]*Table3812[[#This Row],[Nr of
people]]*Table3812[[#This Row],[Nr of Days
per trip]]*Table3812[[#This Row],[Per Diem]]</f>
        <v>0</v>
      </c>
    </row>
    <row r="20" spans="2:11" x14ac:dyDescent="0.3">
      <c r="B20" s="221">
        <v>3.5</v>
      </c>
      <c r="C20" t="s">
        <v>84</v>
      </c>
      <c r="E20" s="43"/>
      <c r="F20" s="86"/>
      <c r="G20" s="86"/>
      <c r="H20" s="86"/>
      <c r="I20" s="83"/>
      <c r="J20" s="83"/>
      <c r="K20" s="83">
        <f>Table3812[[#This Row],[Nr of
trips]]*Table3812[[#This Row],[Nr of
people]]*Table3812[[#This Row],[Cost per roundtrip]]+Table3812[[#This Row],[Nr of
trips]]*Table3812[[#This Row],[Nr of
people]]*Table3812[[#This Row],[Nr of Days
per trip]]*Table3812[[#This Row],[Per Diem]]</f>
        <v>0</v>
      </c>
    </row>
    <row r="21" spans="2:11" x14ac:dyDescent="0.3">
      <c r="B21" s="221" t="s">
        <v>304</v>
      </c>
      <c r="C21" t="s">
        <v>84</v>
      </c>
      <c r="E21" s="43"/>
      <c r="F21" s="86"/>
      <c r="G21" s="86"/>
      <c r="H21" s="86"/>
      <c r="I21" s="83"/>
      <c r="J21" s="83"/>
      <c r="K21" s="83">
        <f>Table3812[[#This Row],[Nr of
trips]]*Table3812[[#This Row],[Nr of
people]]*Table3812[[#This Row],[Cost per roundtrip]]+Table3812[[#This Row],[Nr of
trips]]*Table3812[[#This Row],[Nr of
people]]*Table3812[[#This Row],[Nr of Days
per trip]]*Table3812[[#This Row],[Per Diem]]</f>
        <v>0</v>
      </c>
    </row>
    <row r="22" spans="2:11" x14ac:dyDescent="0.3">
      <c r="B22" s="221" t="s">
        <v>305</v>
      </c>
      <c r="C22" t="s">
        <v>84</v>
      </c>
      <c r="E22" s="43"/>
      <c r="F22" s="86"/>
      <c r="G22" s="86"/>
      <c r="H22" s="86"/>
      <c r="I22" s="83"/>
      <c r="J22" s="83"/>
      <c r="K22" s="83">
        <f>Table3812[[#This Row],[Nr of
trips]]*Table3812[[#This Row],[Nr of
people]]*Table3812[[#This Row],[Cost per roundtrip]]+Table3812[[#This Row],[Nr of
trips]]*Table3812[[#This Row],[Nr of
people]]*Table3812[[#This Row],[Nr of Days
per trip]]*Table3812[[#This Row],[Per Diem]]</f>
        <v>0</v>
      </c>
    </row>
    <row r="23" spans="2:11" x14ac:dyDescent="0.3">
      <c r="B23" s="221" t="s">
        <v>306</v>
      </c>
      <c r="C23" t="s">
        <v>84</v>
      </c>
      <c r="E23" s="43"/>
      <c r="F23" s="86"/>
      <c r="G23" s="86"/>
      <c r="H23" s="86"/>
      <c r="I23" s="83"/>
      <c r="J23" s="83"/>
      <c r="K23" s="83">
        <f>Table3812[[#This Row],[Nr of
trips]]*Table3812[[#This Row],[Nr of
people]]*Table3812[[#This Row],[Cost per roundtrip]]+Table3812[[#This Row],[Nr of
trips]]*Table3812[[#This Row],[Nr of
people]]*Table3812[[#This Row],[Nr of Days
per trip]]*Table3812[[#This Row],[Per Diem]]</f>
        <v>0</v>
      </c>
    </row>
    <row r="24" spans="2:11" x14ac:dyDescent="0.3">
      <c r="B24" s="221" t="s">
        <v>307</v>
      </c>
      <c r="C24" t="s">
        <v>84</v>
      </c>
      <c r="E24" s="43"/>
      <c r="F24" s="86"/>
      <c r="G24" s="86"/>
      <c r="H24" s="86"/>
      <c r="I24" s="83"/>
      <c r="J24" s="83"/>
      <c r="K24" s="83">
        <f>Table3812[[#This Row],[Nr of
trips]]*Table3812[[#This Row],[Nr of
people]]*Table3812[[#This Row],[Cost per roundtrip]]+Table3812[[#This Row],[Nr of
trips]]*Table3812[[#This Row],[Nr of
people]]*Table3812[[#This Row],[Nr of Days
per trip]]*Table3812[[#This Row],[Per Diem]]</f>
        <v>0</v>
      </c>
    </row>
    <row r="25" spans="2:11" x14ac:dyDescent="0.3">
      <c r="B25" s="221" t="s">
        <v>308</v>
      </c>
      <c r="C25" t="s">
        <v>84</v>
      </c>
      <c r="E25" s="43"/>
      <c r="F25" s="86"/>
      <c r="G25" s="86"/>
      <c r="H25" s="86"/>
      <c r="I25" s="83"/>
      <c r="J25" s="83"/>
      <c r="K25" s="83">
        <f>Table3812[[#This Row],[Nr of
trips]]*Table3812[[#This Row],[Nr of
people]]*Table3812[[#This Row],[Cost per roundtrip]]+Table3812[[#This Row],[Nr of
trips]]*Table3812[[#This Row],[Nr of
people]]*Table3812[[#This Row],[Nr of Days
per trip]]*Table3812[[#This Row],[Per Diem]]</f>
        <v>0</v>
      </c>
    </row>
    <row r="26" spans="2:11" x14ac:dyDescent="0.3">
      <c r="B26" s="221" t="s">
        <v>309</v>
      </c>
      <c r="C26" t="s">
        <v>84</v>
      </c>
      <c r="E26" s="43"/>
      <c r="F26" s="86"/>
      <c r="G26" s="86"/>
      <c r="H26" s="86"/>
      <c r="I26" s="83"/>
      <c r="J26" s="83"/>
      <c r="K26" s="83">
        <f>Table3812[[#This Row],[Nr of
trips]]*Table3812[[#This Row],[Nr of
people]]*Table3812[[#This Row],[Cost per roundtrip]]+Table3812[[#This Row],[Nr of
trips]]*Table3812[[#This Row],[Nr of
people]]*Table3812[[#This Row],[Nr of Days
per trip]]*Table3812[[#This Row],[Per Diem]]</f>
        <v>0</v>
      </c>
    </row>
    <row r="27" spans="2:11" x14ac:dyDescent="0.3">
      <c r="B27" s="221" t="s">
        <v>310</v>
      </c>
      <c r="C27" t="s">
        <v>84</v>
      </c>
      <c r="E27" s="43"/>
      <c r="F27" s="86"/>
      <c r="G27" s="86"/>
      <c r="H27" s="86"/>
      <c r="I27" s="83"/>
      <c r="J27" s="83"/>
      <c r="K27" s="83">
        <f>Table3812[[#This Row],[Nr of
trips]]*Table3812[[#This Row],[Nr of
people]]*Table3812[[#This Row],[Cost per roundtrip]]+Table3812[[#This Row],[Nr of
trips]]*Table3812[[#This Row],[Nr of
people]]*Table3812[[#This Row],[Nr of Days
per trip]]*Table3812[[#This Row],[Per Diem]]</f>
        <v>0</v>
      </c>
    </row>
    <row r="28" spans="2:11" x14ac:dyDescent="0.3">
      <c r="B28" s="221" t="s">
        <v>311</v>
      </c>
      <c r="C28" t="s">
        <v>84</v>
      </c>
      <c r="E28" s="43"/>
      <c r="F28" s="86"/>
      <c r="G28" s="86"/>
      <c r="H28" s="86"/>
      <c r="I28" s="83"/>
      <c r="J28" s="83"/>
      <c r="K28" s="83">
        <f>Table3812[[#This Row],[Nr of
trips]]*Table3812[[#This Row],[Nr of
people]]*Table3812[[#This Row],[Cost per roundtrip]]+Table3812[[#This Row],[Nr of
trips]]*Table3812[[#This Row],[Nr of
people]]*Table3812[[#This Row],[Nr of Days
per trip]]*Table3812[[#This Row],[Per Diem]]</f>
        <v>0</v>
      </c>
    </row>
    <row r="29" spans="2:11" x14ac:dyDescent="0.3">
      <c r="B29" s="221" t="s">
        <v>313</v>
      </c>
      <c r="C29" t="s">
        <v>84</v>
      </c>
      <c r="E29" s="230"/>
      <c r="F29" s="86"/>
      <c r="G29" s="86"/>
      <c r="H29" s="86"/>
      <c r="I29" s="83"/>
      <c r="J29" s="83"/>
      <c r="K29" s="83">
        <f>Table3812[[#This Row],[Nr of
trips]]*Table3812[[#This Row],[Nr of
people]]*Table3812[[#This Row],[Cost per roundtrip]]+Table3812[[#This Row],[Nr of
trips]]*Table3812[[#This Row],[Nr of
people]]*Table3812[[#This Row],[Nr of Days
per trip]]*Table3812[[#This Row],[Per Diem]]</f>
        <v>0</v>
      </c>
    </row>
    <row r="30" spans="2:11" x14ac:dyDescent="0.3">
      <c r="B30" s="221" t="s">
        <v>314</v>
      </c>
      <c r="C30" t="s">
        <v>84</v>
      </c>
      <c r="E30" s="230"/>
      <c r="F30" s="86"/>
      <c r="G30" s="86"/>
      <c r="H30" s="86"/>
      <c r="I30" s="83"/>
      <c r="J30" s="83"/>
      <c r="K30" s="83">
        <f>Table3812[[#This Row],[Nr of
trips]]*Table3812[[#This Row],[Nr of
people]]*Table3812[[#This Row],[Cost per roundtrip]]+Table3812[[#This Row],[Nr of
trips]]*Table3812[[#This Row],[Nr of
people]]*Table3812[[#This Row],[Nr of Days
per trip]]*Table3812[[#This Row],[Per Diem]]</f>
        <v>0</v>
      </c>
    </row>
    <row r="31" spans="2:11" x14ac:dyDescent="0.3">
      <c r="B31" s="221" t="s">
        <v>315</v>
      </c>
      <c r="C31" t="s">
        <v>84</v>
      </c>
      <c r="E31" s="230"/>
      <c r="F31" s="86"/>
      <c r="G31" s="86"/>
      <c r="H31" s="86"/>
      <c r="I31" s="83"/>
      <c r="J31" s="83"/>
      <c r="K31" s="83">
        <f>Table3812[[#This Row],[Nr of
trips]]*Table3812[[#This Row],[Nr of
people]]*Table3812[[#This Row],[Cost per roundtrip]]+Table3812[[#This Row],[Nr of
trips]]*Table3812[[#This Row],[Nr of
people]]*Table3812[[#This Row],[Nr of Days
per trip]]*Table3812[[#This Row],[Per Diem]]</f>
        <v>0</v>
      </c>
    </row>
    <row r="32" spans="2:11" x14ac:dyDescent="0.3">
      <c r="B32" s="221" t="s">
        <v>316</v>
      </c>
      <c r="C32" t="s">
        <v>84</v>
      </c>
      <c r="E32" s="230"/>
      <c r="F32" s="86"/>
      <c r="G32" s="86"/>
      <c r="H32" s="86"/>
      <c r="I32" s="83"/>
      <c r="J32" s="83"/>
      <c r="K32" s="83">
        <f>Table3812[[#This Row],[Nr of
trips]]*Table3812[[#This Row],[Nr of
people]]*Table3812[[#This Row],[Cost per roundtrip]]+Table3812[[#This Row],[Nr of
trips]]*Table3812[[#This Row],[Nr of
people]]*Table3812[[#This Row],[Nr of Days
per trip]]*Table3812[[#This Row],[Per Diem]]</f>
        <v>0</v>
      </c>
    </row>
    <row r="33" spans="2:11" x14ac:dyDescent="0.3">
      <c r="B33" s="221" t="s">
        <v>299</v>
      </c>
      <c r="C33" t="s">
        <v>84</v>
      </c>
      <c r="E33" s="230"/>
      <c r="F33" s="86"/>
      <c r="G33" s="86"/>
      <c r="H33" s="86"/>
      <c r="I33" s="83"/>
      <c r="J33" s="83"/>
      <c r="K33" s="83">
        <f>Table3812[[#This Row],[Nr of
trips]]*Table3812[[#This Row],[Nr of
people]]*Table3812[[#This Row],[Cost per roundtrip]]+Table3812[[#This Row],[Nr of
trips]]*Table3812[[#This Row],[Nr of
people]]*Table3812[[#This Row],[Nr of Days
per trip]]*Table3812[[#This Row],[Per Diem]]</f>
        <v>0</v>
      </c>
    </row>
    <row r="34" spans="2:11" x14ac:dyDescent="0.3">
      <c r="B34" s="221" t="s">
        <v>317</v>
      </c>
      <c r="C34" t="s">
        <v>84</v>
      </c>
      <c r="E34" s="230"/>
      <c r="F34" s="86"/>
      <c r="G34" s="86"/>
      <c r="H34" s="86"/>
      <c r="I34" s="83"/>
      <c r="J34" s="83"/>
      <c r="K34" s="83">
        <f>Table3812[[#This Row],[Nr of
trips]]*Table3812[[#This Row],[Nr of
people]]*Table3812[[#This Row],[Cost per roundtrip]]+Table3812[[#This Row],[Nr of
trips]]*Table3812[[#This Row],[Nr of
people]]*Table3812[[#This Row],[Nr of Days
per trip]]*Table3812[[#This Row],[Per Diem]]</f>
        <v>0</v>
      </c>
    </row>
    <row r="35" spans="2:11" x14ac:dyDescent="0.3">
      <c r="B35" s="221" t="s">
        <v>319</v>
      </c>
      <c r="C35" t="s">
        <v>84</v>
      </c>
      <c r="E35" s="230"/>
      <c r="F35" s="86"/>
      <c r="G35" s="86"/>
      <c r="H35" s="86"/>
      <c r="I35" s="83"/>
      <c r="J35" s="83"/>
      <c r="K35" s="83">
        <f>Table3812[[#This Row],[Nr of
trips]]*Table3812[[#This Row],[Nr of
people]]*Table3812[[#This Row],[Cost per roundtrip]]+Table3812[[#This Row],[Nr of
trips]]*Table3812[[#This Row],[Nr of
people]]*Table3812[[#This Row],[Nr of Days
per trip]]*Table3812[[#This Row],[Per Diem]]</f>
        <v>0</v>
      </c>
    </row>
    <row r="36" spans="2:11" x14ac:dyDescent="0.3">
      <c r="B36" s="221" t="s">
        <v>320</v>
      </c>
      <c r="C36" t="s">
        <v>84</v>
      </c>
      <c r="E36" s="230"/>
      <c r="F36" s="86"/>
      <c r="G36" s="86"/>
      <c r="H36" s="86"/>
      <c r="I36" s="83"/>
      <c r="J36" s="83"/>
      <c r="K36" s="83">
        <f>Table3812[[#This Row],[Nr of
trips]]*Table3812[[#This Row],[Nr of
people]]*Table3812[[#This Row],[Cost per roundtrip]]+Table3812[[#This Row],[Nr of
trips]]*Table3812[[#This Row],[Nr of
people]]*Table3812[[#This Row],[Nr of Days
per trip]]*Table3812[[#This Row],[Per Diem]]</f>
        <v>0</v>
      </c>
    </row>
    <row r="37" spans="2:11" x14ac:dyDescent="0.3">
      <c r="B37" s="221" t="s">
        <v>321</v>
      </c>
      <c r="C37" t="s">
        <v>84</v>
      </c>
      <c r="E37" s="230"/>
      <c r="F37" s="86"/>
      <c r="G37" s="86"/>
      <c r="H37" s="86"/>
      <c r="I37" s="83"/>
      <c r="J37" s="83"/>
      <c r="K37" s="83">
        <f>Table3812[[#This Row],[Nr of
trips]]*Table3812[[#This Row],[Nr of
people]]*Table3812[[#This Row],[Cost per roundtrip]]+Table3812[[#This Row],[Nr of
trips]]*Table3812[[#This Row],[Nr of
people]]*Table3812[[#This Row],[Nr of Days
per trip]]*Table3812[[#This Row],[Per Diem]]</f>
        <v>0</v>
      </c>
    </row>
    <row r="38" spans="2:11" x14ac:dyDescent="0.3">
      <c r="B38" s="221" t="s">
        <v>322</v>
      </c>
      <c r="C38" t="s">
        <v>84</v>
      </c>
      <c r="E38" s="230"/>
      <c r="F38" s="86"/>
      <c r="G38" s="86"/>
      <c r="H38" s="86"/>
      <c r="I38" s="83"/>
      <c r="J38" s="83"/>
      <c r="K38" s="83">
        <f>Table3812[[#This Row],[Nr of
trips]]*Table3812[[#This Row],[Nr of
people]]*Table3812[[#This Row],[Cost per roundtrip]]+Table3812[[#This Row],[Nr of
trips]]*Table3812[[#This Row],[Nr of
people]]*Table3812[[#This Row],[Nr of Days
per trip]]*Table3812[[#This Row],[Per Diem]]</f>
        <v>0</v>
      </c>
    </row>
    <row r="39" spans="2:11" x14ac:dyDescent="0.3">
      <c r="B39" s="221" t="s">
        <v>323</v>
      </c>
      <c r="C39" t="s">
        <v>84</v>
      </c>
      <c r="E39" s="230"/>
      <c r="F39" s="86"/>
      <c r="G39" s="86"/>
      <c r="H39" s="86"/>
      <c r="I39" s="83"/>
      <c r="J39" s="83"/>
      <c r="K39" s="83">
        <f>Table3812[[#This Row],[Nr of
trips]]*Table3812[[#This Row],[Nr of
people]]*Table3812[[#This Row],[Cost per roundtrip]]+Table3812[[#This Row],[Nr of
trips]]*Table3812[[#This Row],[Nr of
people]]*Table3812[[#This Row],[Nr of Days
per trip]]*Table3812[[#This Row],[Per Diem]]</f>
        <v>0</v>
      </c>
    </row>
    <row r="40" spans="2:11" x14ac:dyDescent="0.3">
      <c r="B40" s="221" t="s">
        <v>324</v>
      </c>
      <c r="C40" t="s">
        <v>84</v>
      </c>
      <c r="E40" s="230"/>
      <c r="F40" s="86"/>
      <c r="G40" s="86"/>
      <c r="H40" s="86"/>
      <c r="I40" s="83"/>
      <c r="J40" s="83"/>
      <c r="K40" s="83">
        <f>Table3812[[#This Row],[Nr of
trips]]*Table3812[[#This Row],[Nr of
people]]*Table3812[[#This Row],[Cost per roundtrip]]+Table3812[[#This Row],[Nr of
trips]]*Table3812[[#This Row],[Nr of
people]]*Table3812[[#This Row],[Nr of Days
per trip]]*Table3812[[#This Row],[Per Diem]]</f>
        <v>0</v>
      </c>
    </row>
    <row r="41" spans="2:11" x14ac:dyDescent="0.3">
      <c r="B41" s="221" t="s">
        <v>325</v>
      </c>
      <c r="C41" t="s">
        <v>84</v>
      </c>
      <c r="E41" s="230"/>
      <c r="F41" s="86"/>
      <c r="G41" s="86"/>
      <c r="H41" s="86"/>
      <c r="I41" s="83"/>
      <c r="J41" s="83"/>
      <c r="K41" s="83">
        <f>Table3812[[#This Row],[Nr of
trips]]*Table3812[[#This Row],[Nr of
people]]*Table3812[[#This Row],[Cost per roundtrip]]+Table3812[[#This Row],[Nr of
trips]]*Table3812[[#This Row],[Nr of
people]]*Table3812[[#This Row],[Nr of Days
per trip]]*Table3812[[#This Row],[Per Diem]]</f>
        <v>0</v>
      </c>
    </row>
    <row r="42" spans="2:11" x14ac:dyDescent="0.3">
      <c r="B42" s="221" t="s">
        <v>327</v>
      </c>
      <c r="C42" t="s">
        <v>84</v>
      </c>
      <c r="E42" s="230"/>
      <c r="F42" s="86"/>
      <c r="G42" s="86"/>
      <c r="H42" s="86"/>
      <c r="I42" s="83"/>
      <c r="J42" s="83"/>
      <c r="K42" s="83">
        <f>Table3812[[#This Row],[Nr of
trips]]*Table3812[[#This Row],[Nr of
people]]*Table3812[[#This Row],[Cost per roundtrip]]+Table3812[[#This Row],[Nr of
trips]]*Table3812[[#This Row],[Nr of
people]]*Table3812[[#This Row],[Nr of Days
per trip]]*Table3812[[#This Row],[Per Diem]]</f>
        <v>0</v>
      </c>
    </row>
    <row r="43" spans="2:11" x14ac:dyDescent="0.3">
      <c r="B43" s="221" t="s">
        <v>328</v>
      </c>
      <c r="C43" t="s">
        <v>84</v>
      </c>
      <c r="E43" s="230"/>
      <c r="F43" s="86"/>
      <c r="G43" s="86"/>
      <c r="H43" s="86"/>
      <c r="I43" s="83"/>
      <c r="J43" s="83"/>
      <c r="K43" s="83">
        <f>Table3812[[#This Row],[Nr of
trips]]*Table3812[[#This Row],[Nr of
people]]*Table3812[[#This Row],[Cost per roundtrip]]+Table3812[[#This Row],[Nr of
trips]]*Table3812[[#This Row],[Nr of
people]]*Table3812[[#This Row],[Nr of Days
per trip]]*Table3812[[#This Row],[Per Diem]]</f>
        <v>0</v>
      </c>
    </row>
    <row r="44" spans="2:11" x14ac:dyDescent="0.3">
      <c r="B44" s="221" t="s">
        <v>332</v>
      </c>
      <c r="C44" t="s">
        <v>84</v>
      </c>
      <c r="E44" s="230"/>
      <c r="F44" s="86"/>
      <c r="G44" s="86"/>
      <c r="H44" s="86"/>
      <c r="I44" s="83"/>
      <c r="J44" s="83"/>
      <c r="K44" s="83">
        <f>Table3812[[#This Row],[Nr of
trips]]*Table3812[[#This Row],[Nr of
people]]*Table3812[[#This Row],[Cost per roundtrip]]+Table3812[[#This Row],[Nr of
trips]]*Table3812[[#This Row],[Nr of
people]]*Table3812[[#This Row],[Nr of Days
per trip]]*Table3812[[#This Row],[Per Diem]]</f>
        <v>0</v>
      </c>
    </row>
    <row r="45" spans="2:11" x14ac:dyDescent="0.3">
      <c r="B45" s="221" t="s">
        <v>329</v>
      </c>
      <c r="C45" t="s">
        <v>84</v>
      </c>
      <c r="E45" s="230"/>
      <c r="F45" s="86"/>
      <c r="G45" s="86"/>
      <c r="H45" s="86"/>
      <c r="I45" s="83"/>
      <c r="J45" s="83"/>
      <c r="K45" s="83">
        <f>Table3812[[#This Row],[Nr of
trips]]*Table3812[[#This Row],[Nr of
people]]*Table3812[[#This Row],[Cost per roundtrip]]+Table3812[[#This Row],[Nr of
trips]]*Table3812[[#This Row],[Nr of
people]]*Table3812[[#This Row],[Nr of Days
per trip]]*Table3812[[#This Row],[Per Diem]]</f>
        <v>0</v>
      </c>
    </row>
    <row r="46" spans="2:11" x14ac:dyDescent="0.3">
      <c r="B46" s="221" t="s">
        <v>333</v>
      </c>
      <c r="C46" t="s">
        <v>84</v>
      </c>
      <c r="E46" s="230"/>
      <c r="F46" s="86"/>
      <c r="G46" s="86"/>
      <c r="H46" s="86"/>
      <c r="I46" s="83"/>
      <c r="J46" s="83"/>
      <c r="K46" s="83">
        <f>Table3812[[#This Row],[Nr of
trips]]*Table3812[[#This Row],[Nr of
people]]*Table3812[[#This Row],[Cost per roundtrip]]+Table3812[[#This Row],[Nr of
trips]]*Table3812[[#This Row],[Nr of
people]]*Table3812[[#This Row],[Nr of Days
per trip]]*Table3812[[#This Row],[Per Diem]]</f>
        <v>0</v>
      </c>
    </row>
    <row r="47" spans="2:11" x14ac:dyDescent="0.3">
      <c r="B47" s="221" t="s">
        <v>334</v>
      </c>
      <c r="C47" t="s">
        <v>84</v>
      </c>
      <c r="E47" s="230"/>
      <c r="F47" s="86"/>
      <c r="G47" s="86"/>
      <c r="H47" s="86"/>
      <c r="I47" s="83"/>
      <c r="J47" s="83"/>
      <c r="K47" s="83">
        <f>Table3812[[#This Row],[Nr of
trips]]*Table3812[[#This Row],[Nr of
people]]*Table3812[[#This Row],[Cost per roundtrip]]+Table3812[[#This Row],[Nr of
trips]]*Table3812[[#This Row],[Nr of
people]]*Table3812[[#This Row],[Nr of Days
per trip]]*Table3812[[#This Row],[Per Diem]]</f>
        <v>0</v>
      </c>
    </row>
    <row r="48" spans="2:11" x14ac:dyDescent="0.3">
      <c r="B48" s="221" t="s">
        <v>335</v>
      </c>
      <c r="C48" t="s">
        <v>84</v>
      </c>
      <c r="E48" s="230"/>
      <c r="F48" s="86"/>
      <c r="G48" s="86"/>
      <c r="H48" s="86"/>
      <c r="I48" s="83"/>
      <c r="J48" s="83"/>
      <c r="K48" s="83">
        <f>Table3812[[#This Row],[Nr of
trips]]*Table3812[[#This Row],[Nr of
people]]*Table3812[[#This Row],[Cost per roundtrip]]+Table3812[[#This Row],[Nr of
trips]]*Table3812[[#This Row],[Nr of
people]]*Table3812[[#This Row],[Nr of Days
per trip]]*Table3812[[#This Row],[Per Diem]]</f>
        <v>0</v>
      </c>
    </row>
    <row r="49" spans="2:11" x14ac:dyDescent="0.3">
      <c r="B49" s="221" t="s">
        <v>336</v>
      </c>
      <c r="C49" t="s">
        <v>84</v>
      </c>
      <c r="E49" s="230"/>
      <c r="F49" s="86"/>
      <c r="G49" s="86"/>
      <c r="H49" s="86"/>
      <c r="I49" s="83"/>
      <c r="J49" s="83"/>
      <c r="K49" s="83">
        <f>Table3812[[#This Row],[Nr of
trips]]*Table3812[[#This Row],[Nr of
people]]*Table3812[[#This Row],[Cost per roundtrip]]+Table3812[[#This Row],[Nr of
trips]]*Table3812[[#This Row],[Nr of
people]]*Table3812[[#This Row],[Nr of Days
per trip]]*Table3812[[#This Row],[Per Diem]]</f>
        <v>0</v>
      </c>
    </row>
    <row r="50" spans="2:11" x14ac:dyDescent="0.3">
      <c r="B50" s="221" t="s">
        <v>337</v>
      </c>
      <c r="C50" t="s">
        <v>84</v>
      </c>
      <c r="E50" s="230"/>
      <c r="F50" s="86"/>
      <c r="G50" s="86"/>
      <c r="H50" s="86"/>
      <c r="I50" s="83"/>
      <c r="J50" s="83"/>
      <c r="K50" s="83">
        <f>Table3812[[#This Row],[Nr of
trips]]*Table3812[[#This Row],[Nr of
people]]*Table3812[[#This Row],[Cost per roundtrip]]+Table3812[[#This Row],[Nr of
trips]]*Table3812[[#This Row],[Nr of
people]]*Table3812[[#This Row],[Nr of Days
per trip]]*Table3812[[#This Row],[Per Diem]]</f>
        <v>0</v>
      </c>
    </row>
    <row r="51" spans="2:11" x14ac:dyDescent="0.3">
      <c r="B51" s="221" t="s">
        <v>338</v>
      </c>
      <c r="C51" t="s">
        <v>84</v>
      </c>
      <c r="E51" s="230"/>
      <c r="F51" s="86"/>
      <c r="G51" s="86"/>
      <c r="H51" s="86"/>
      <c r="I51" s="83"/>
      <c r="J51" s="83"/>
      <c r="K51" s="83">
        <f>Table3812[[#This Row],[Nr of
trips]]*Table3812[[#This Row],[Nr of
people]]*Table3812[[#This Row],[Cost per roundtrip]]+Table3812[[#This Row],[Nr of
trips]]*Table3812[[#This Row],[Nr of
people]]*Table3812[[#This Row],[Nr of Days
per trip]]*Table3812[[#This Row],[Per Diem]]</f>
        <v>0</v>
      </c>
    </row>
    <row r="52" spans="2:11" x14ac:dyDescent="0.3">
      <c r="B52" s="221" t="s">
        <v>339</v>
      </c>
      <c r="C52" t="s">
        <v>84</v>
      </c>
      <c r="E52" s="230"/>
      <c r="F52" s="86"/>
      <c r="G52" s="86"/>
      <c r="H52" s="86"/>
      <c r="I52" s="83"/>
      <c r="J52" s="83"/>
      <c r="K52" s="83">
        <f>Table3812[[#This Row],[Nr of
trips]]*Table3812[[#This Row],[Nr of
people]]*Table3812[[#This Row],[Cost per roundtrip]]+Table3812[[#This Row],[Nr of
trips]]*Table3812[[#This Row],[Nr of
people]]*Table3812[[#This Row],[Nr of Days
per trip]]*Table3812[[#This Row],[Per Diem]]</f>
        <v>0</v>
      </c>
    </row>
    <row r="53" spans="2:11" x14ac:dyDescent="0.3">
      <c r="B53" s="221" t="s">
        <v>340</v>
      </c>
      <c r="C53" t="s">
        <v>84</v>
      </c>
      <c r="E53" s="230"/>
      <c r="F53" s="86"/>
      <c r="G53" s="86"/>
      <c r="H53" s="86"/>
      <c r="I53" s="83"/>
      <c r="J53" s="83"/>
      <c r="K53" s="83">
        <f>Table3812[[#This Row],[Nr of
trips]]*Table3812[[#This Row],[Nr of
people]]*Table3812[[#This Row],[Cost per roundtrip]]+Table3812[[#This Row],[Nr of
trips]]*Table3812[[#This Row],[Nr of
people]]*Table3812[[#This Row],[Nr of Days
per trip]]*Table3812[[#This Row],[Per Diem]]</f>
        <v>0</v>
      </c>
    </row>
    <row r="54" spans="2:11" x14ac:dyDescent="0.3">
      <c r="B54" s="221" t="s">
        <v>341</v>
      </c>
      <c r="C54" t="s">
        <v>84</v>
      </c>
      <c r="E54" s="230"/>
      <c r="F54" s="86"/>
      <c r="G54" s="86"/>
      <c r="H54" s="86"/>
      <c r="I54" s="83"/>
      <c r="J54" s="83"/>
      <c r="K54" s="83">
        <f>Table3812[[#This Row],[Nr of
trips]]*Table3812[[#This Row],[Nr of
people]]*Table3812[[#This Row],[Cost per roundtrip]]+Table3812[[#This Row],[Nr of
trips]]*Table3812[[#This Row],[Nr of
people]]*Table3812[[#This Row],[Nr of Days
per trip]]*Table3812[[#This Row],[Per Diem]]</f>
        <v>0</v>
      </c>
    </row>
    <row r="55" spans="2:11" x14ac:dyDescent="0.3">
      <c r="B55" s="221" t="s">
        <v>343</v>
      </c>
      <c r="C55" t="s">
        <v>84</v>
      </c>
      <c r="E55" s="230"/>
      <c r="F55" s="86"/>
      <c r="G55" s="86"/>
      <c r="H55" s="86"/>
      <c r="I55" s="83"/>
      <c r="J55" s="83"/>
      <c r="K55" s="83">
        <f>Table3812[[#This Row],[Nr of
trips]]*Table3812[[#This Row],[Nr of
people]]*Table3812[[#This Row],[Cost per roundtrip]]+Table3812[[#This Row],[Nr of
trips]]*Table3812[[#This Row],[Nr of
people]]*Table3812[[#This Row],[Nr of Days
per trip]]*Table3812[[#This Row],[Per Diem]]</f>
        <v>0</v>
      </c>
    </row>
    <row r="56" spans="2:11" x14ac:dyDescent="0.3">
      <c r="B56" s="221" t="s">
        <v>344</v>
      </c>
      <c r="C56" t="s">
        <v>84</v>
      </c>
      <c r="E56" s="230"/>
      <c r="F56" s="86"/>
      <c r="G56" s="86"/>
      <c r="H56" s="86"/>
      <c r="I56" s="83"/>
      <c r="J56" s="83"/>
      <c r="K56" s="83">
        <f>Table3812[[#This Row],[Nr of
trips]]*Table3812[[#This Row],[Nr of
people]]*Table3812[[#This Row],[Cost per roundtrip]]+Table3812[[#This Row],[Nr of
trips]]*Table3812[[#This Row],[Nr of
people]]*Table3812[[#This Row],[Nr of Days
per trip]]*Table3812[[#This Row],[Per Diem]]</f>
        <v>0</v>
      </c>
    </row>
    <row r="57" spans="2:11" x14ac:dyDescent="0.3">
      <c r="B57" s="221" t="s">
        <v>345</v>
      </c>
      <c r="C57" t="s">
        <v>84</v>
      </c>
      <c r="E57" s="230"/>
      <c r="F57" s="86"/>
      <c r="G57" s="86"/>
      <c r="H57" s="86"/>
      <c r="I57" s="83"/>
      <c r="J57" s="83"/>
      <c r="K57" s="83">
        <f>Table3812[[#This Row],[Nr of
trips]]*Table3812[[#This Row],[Nr of
people]]*Table3812[[#This Row],[Cost per roundtrip]]+Table3812[[#This Row],[Nr of
trips]]*Table3812[[#This Row],[Nr of
people]]*Table3812[[#This Row],[Nr of Days
per trip]]*Table3812[[#This Row],[Per Diem]]</f>
        <v>0</v>
      </c>
    </row>
    <row r="58" spans="2:11" x14ac:dyDescent="0.3">
      <c r="B58" s="221" t="s">
        <v>346</v>
      </c>
      <c r="C58" t="s">
        <v>84</v>
      </c>
      <c r="E58" s="230"/>
      <c r="F58" s="86"/>
      <c r="G58" s="86"/>
      <c r="H58" s="86"/>
      <c r="I58" s="83"/>
      <c r="J58" s="83"/>
      <c r="K58" s="83">
        <f>Table3812[[#This Row],[Nr of
trips]]*Table3812[[#This Row],[Nr of
people]]*Table3812[[#This Row],[Cost per roundtrip]]+Table3812[[#This Row],[Nr of
trips]]*Table3812[[#This Row],[Nr of
people]]*Table3812[[#This Row],[Nr of Days
per trip]]*Table3812[[#This Row],[Per Diem]]</f>
        <v>0</v>
      </c>
    </row>
    <row r="59" spans="2:11" x14ac:dyDescent="0.3">
      <c r="B59" s="221">
        <v>5.0999999999999996</v>
      </c>
      <c r="C59" t="s">
        <v>84</v>
      </c>
      <c r="E59" s="230"/>
      <c r="F59" s="86"/>
      <c r="G59" s="86"/>
      <c r="H59" s="86"/>
      <c r="I59" s="83"/>
      <c r="J59" s="83"/>
      <c r="K59" s="83">
        <f>Table3812[[#This Row],[Nr of
trips]]*Table3812[[#This Row],[Nr of
people]]*Table3812[[#This Row],[Cost per roundtrip]]+Table3812[[#This Row],[Nr of
trips]]*Table3812[[#This Row],[Nr of
people]]*Table3812[[#This Row],[Nr of Days
per trip]]*Table3812[[#This Row],[Per Diem]]</f>
        <v>0</v>
      </c>
    </row>
    <row r="60" spans="2:11" x14ac:dyDescent="0.3">
      <c r="B60" s="221">
        <v>5.2</v>
      </c>
      <c r="C60" t="s">
        <v>84</v>
      </c>
      <c r="E60" s="230"/>
      <c r="F60" s="86"/>
      <c r="G60" s="86"/>
      <c r="H60" s="86"/>
      <c r="I60" s="83"/>
      <c r="J60" s="83"/>
      <c r="K60" s="83">
        <f>Table3812[[#This Row],[Nr of
trips]]*Table3812[[#This Row],[Nr of
people]]*Table3812[[#This Row],[Cost per roundtrip]]+Table3812[[#This Row],[Nr of
trips]]*Table3812[[#This Row],[Nr of
people]]*Table3812[[#This Row],[Nr of Days
per trip]]*Table3812[[#This Row],[Per Diem]]</f>
        <v>0</v>
      </c>
    </row>
    <row r="61" spans="2:11" x14ac:dyDescent="0.3">
      <c r="B61" s="221">
        <v>6.1</v>
      </c>
      <c r="C61" t="s">
        <v>84</v>
      </c>
      <c r="E61" s="230"/>
      <c r="F61" s="86"/>
      <c r="G61" s="86"/>
      <c r="H61" s="86"/>
      <c r="I61" s="83"/>
      <c r="J61" s="83"/>
      <c r="K61" s="83">
        <f>Table3812[[#This Row],[Nr of
trips]]*Table3812[[#This Row],[Nr of
people]]*Table3812[[#This Row],[Cost per roundtrip]]+Table3812[[#This Row],[Nr of
trips]]*Table3812[[#This Row],[Nr of
people]]*Table3812[[#This Row],[Nr of Days
per trip]]*Table3812[[#This Row],[Per Diem]]</f>
        <v>0</v>
      </c>
    </row>
    <row r="62" spans="2:11" x14ac:dyDescent="0.3">
      <c r="B62" s="221">
        <v>6.2</v>
      </c>
      <c r="C62" t="s">
        <v>84</v>
      </c>
      <c r="E62" s="230"/>
      <c r="F62" s="86"/>
      <c r="G62" s="86"/>
      <c r="H62" s="86"/>
      <c r="I62" s="83"/>
      <c r="J62" s="83"/>
      <c r="K62" s="83">
        <f>Table3812[[#This Row],[Nr of
trips]]*Table3812[[#This Row],[Nr of
people]]*Table3812[[#This Row],[Cost per roundtrip]]+Table3812[[#This Row],[Nr of
trips]]*Table3812[[#This Row],[Nr of
people]]*Table3812[[#This Row],[Nr of Days
per trip]]*Table3812[[#This Row],[Per Diem]]</f>
        <v>0</v>
      </c>
    </row>
    <row r="63" spans="2:11" x14ac:dyDescent="0.3">
      <c r="B63" s="221">
        <v>6.3</v>
      </c>
      <c r="C63" t="s">
        <v>84</v>
      </c>
      <c r="E63" s="230"/>
      <c r="F63" s="86"/>
      <c r="G63" s="86"/>
      <c r="H63" s="86"/>
      <c r="I63" s="83"/>
      <c r="J63" s="83"/>
      <c r="K63" s="83">
        <f>Table3812[[#This Row],[Nr of
trips]]*Table3812[[#This Row],[Nr of
people]]*Table3812[[#This Row],[Cost per roundtrip]]+Table3812[[#This Row],[Nr of
trips]]*Table3812[[#This Row],[Nr of
people]]*Table3812[[#This Row],[Nr of Days
per trip]]*Table3812[[#This Row],[Per Diem]]</f>
        <v>0</v>
      </c>
    </row>
    <row r="64" spans="2:11" x14ac:dyDescent="0.3">
      <c r="B64" s="221">
        <v>6.4</v>
      </c>
      <c r="C64" t="s">
        <v>84</v>
      </c>
      <c r="E64" s="230"/>
      <c r="F64" s="86"/>
      <c r="G64" s="86"/>
      <c r="H64" s="86"/>
      <c r="I64" s="83"/>
      <c r="J64" s="83"/>
      <c r="K64" s="83">
        <f>Table3812[[#This Row],[Nr of
trips]]*Table3812[[#This Row],[Nr of
people]]*Table3812[[#This Row],[Cost per roundtrip]]+Table3812[[#This Row],[Nr of
trips]]*Table3812[[#This Row],[Nr of
people]]*Table3812[[#This Row],[Nr of Days
per trip]]*Table3812[[#This Row],[Per Diem]]</f>
        <v>0</v>
      </c>
    </row>
    <row r="65" spans="2:11" x14ac:dyDescent="0.3">
      <c r="B65" s="221">
        <v>6.5</v>
      </c>
      <c r="C65" t="s">
        <v>84</v>
      </c>
      <c r="E65" s="230"/>
      <c r="F65" s="86"/>
      <c r="G65" s="86"/>
      <c r="H65" s="86"/>
      <c r="I65" s="83"/>
      <c r="J65" s="83"/>
      <c r="K65" s="83">
        <f>Table3812[[#This Row],[Nr of
trips]]*Table3812[[#This Row],[Nr of
people]]*Table3812[[#This Row],[Cost per roundtrip]]+Table3812[[#This Row],[Nr of
trips]]*Table3812[[#This Row],[Nr of
people]]*Table3812[[#This Row],[Nr of Days
per trip]]*Table3812[[#This Row],[Per Diem]]</f>
        <v>0</v>
      </c>
    </row>
    <row r="66" spans="2:11" x14ac:dyDescent="0.3">
      <c r="B66" s="221">
        <v>7.1</v>
      </c>
      <c r="C66" t="s">
        <v>84</v>
      </c>
      <c r="E66" s="230"/>
      <c r="F66" s="86"/>
      <c r="G66" s="86"/>
      <c r="H66" s="86"/>
      <c r="I66" s="83"/>
      <c r="J66" s="83"/>
      <c r="K66" s="83">
        <f>Table3812[[#This Row],[Nr of
trips]]*Table3812[[#This Row],[Nr of
people]]*Table3812[[#This Row],[Cost per roundtrip]]+Table3812[[#This Row],[Nr of
trips]]*Table3812[[#This Row],[Nr of
people]]*Table3812[[#This Row],[Nr of Days
per trip]]*Table3812[[#This Row],[Per Diem]]</f>
        <v>0</v>
      </c>
    </row>
    <row r="67" spans="2:11" x14ac:dyDescent="0.3">
      <c r="B67" s="221" t="s">
        <v>481</v>
      </c>
      <c r="C67" t="s">
        <v>84</v>
      </c>
      <c r="E67" s="230"/>
      <c r="F67" s="86"/>
      <c r="G67" s="86"/>
      <c r="H67" s="86"/>
      <c r="I67" s="83"/>
      <c r="J67" s="83"/>
      <c r="K67" s="83">
        <f>Table3812[[#This Row],[Nr of
trips]]*Table3812[[#This Row],[Nr of
people]]*Table3812[[#This Row],[Cost per roundtrip]]+Table3812[[#This Row],[Nr of
trips]]*Table3812[[#This Row],[Nr of
people]]*Table3812[[#This Row],[Nr of Days
per trip]]*Table3812[[#This Row],[Per Diem]]</f>
        <v>0</v>
      </c>
    </row>
    <row r="68" spans="2:11" x14ac:dyDescent="0.3">
      <c r="B68" s="221" t="s">
        <v>482</v>
      </c>
      <c r="C68" t="s">
        <v>84</v>
      </c>
      <c r="E68" s="230"/>
      <c r="F68" s="86"/>
      <c r="G68" s="86"/>
      <c r="H68" s="86"/>
      <c r="I68" s="83"/>
      <c r="J68" s="83"/>
      <c r="K68" s="83">
        <f>Table3812[[#This Row],[Nr of
trips]]*Table3812[[#This Row],[Nr of
people]]*Table3812[[#This Row],[Cost per roundtrip]]+Table3812[[#This Row],[Nr of
trips]]*Table3812[[#This Row],[Nr of
people]]*Table3812[[#This Row],[Nr of Days
per trip]]*Table3812[[#This Row],[Per Diem]]</f>
        <v>0</v>
      </c>
    </row>
    <row r="69" spans="2:11" x14ac:dyDescent="0.3">
      <c r="B69" s="221" t="s">
        <v>483</v>
      </c>
      <c r="C69" t="s">
        <v>84</v>
      </c>
      <c r="E69" s="230"/>
      <c r="F69" s="86"/>
      <c r="G69" s="86"/>
      <c r="H69" s="86"/>
      <c r="I69" s="83"/>
      <c r="J69" s="83"/>
      <c r="K69" s="83">
        <f>Table3812[[#This Row],[Nr of
trips]]*Table3812[[#This Row],[Nr of
people]]*Table3812[[#This Row],[Cost per roundtrip]]+Table3812[[#This Row],[Nr of
trips]]*Table3812[[#This Row],[Nr of
people]]*Table3812[[#This Row],[Nr of Days
per trip]]*Table3812[[#This Row],[Per Diem]]</f>
        <v>0</v>
      </c>
    </row>
    <row r="70" spans="2:11" x14ac:dyDescent="0.3">
      <c r="B70" s="221" t="s">
        <v>484</v>
      </c>
      <c r="C70" t="s">
        <v>84</v>
      </c>
      <c r="E70" s="230"/>
      <c r="F70" s="86"/>
      <c r="G70" s="86"/>
      <c r="H70" s="86"/>
      <c r="I70" s="83"/>
      <c r="J70" s="83"/>
      <c r="K70" s="83">
        <f>Table3812[[#This Row],[Nr of
trips]]*Table3812[[#This Row],[Nr of
people]]*Table3812[[#This Row],[Cost per roundtrip]]+Table3812[[#This Row],[Nr of
trips]]*Table3812[[#This Row],[Nr of
people]]*Table3812[[#This Row],[Nr of Days
per trip]]*Table3812[[#This Row],[Per Diem]]</f>
        <v>0</v>
      </c>
    </row>
    <row r="71" spans="2:11" x14ac:dyDescent="0.3">
      <c r="B71" s="221" t="s">
        <v>485</v>
      </c>
      <c r="C71" t="s">
        <v>84</v>
      </c>
      <c r="E71" s="230"/>
      <c r="F71" s="86"/>
      <c r="G71" s="86"/>
      <c r="H71" s="86"/>
      <c r="I71" s="83"/>
      <c r="J71" s="83"/>
      <c r="K71" s="83">
        <f>Table3812[[#This Row],[Nr of
trips]]*Table3812[[#This Row],[Nr of
people]]*Table3812[[#This Row],[Cost per roundtrip]]+Table3812[[#This Row],[Nr of
trips]]*Table3812[[#This Row],[Nr of
people]]*Table3812[[#This Row],[Nr of Days
per trip]]*Table3812[[#This Row],[Per Diem]]</f>
        <v>0</v>
      </c>
    </row>
    <row r="72" spans="2:11" x14ac:dyDescent="0.3">
      <c r="B72" s="221" t="s">
        <v>486</v>
      </c>
      <c r="C72" t="s">
        <v>84</v>
      </c>
      <c r="E72" s="230"/>
      <c r="F72" s="86"/>
      <c r="G72" s="86"/>
      <c r="H72" s="86"/>
      <c r="I72" s="83"/>
      <c r="J72" s="83"/>
      <c r="K72" s="83">
        <f>Table3812[[#This Row],[Nr of
trips]]*Table3812[[#This Row],[Nr of
people]]*Table3812[[#This Row],[Cost per roundtrip]]+Table3812[[#This Row],[Nr of
trips]]*Table3812[[#This Row],[Nr of
people]]*Table3812[[#This Row],[Nr of Days
per trip]]*Table3812[[#This Row],[Per Diem]]</f>
        <v>0</v>
      </c>
    </row>
    <row r="73" spans="2:11" x14ac:dyDescent="0.3">
      <c r="B73" s="221" t="s">
        <v>487</v>
      </c>
      <c r="C73" t="s">
        <v>84</v>
      </c>
      <c r="E73" s="230"/>
      <c r="F73" s="86"/>
      <c r="G73" s="86"/>
      <c r="H73" s="86"/>
      <c r="I73" s="83"/>
      <c r="J73" s="83"/>
      <c r="K73" s="83">
        <f>Table3812[[#This Row],[Nr of
trips]]*Table3812[[#This Row],[Nr of
people]]*Table3812[[#This Row],[Cost per roundtrip]]+Table3812[[#This Row],[Nr of
trips]]*Table3812[[#This Row],[Nr of
people]]*Table3812[[#This Row],[Nr of Days
per trip]]*Table3812[[#This Row],[Per Diem]]</f>
        <v>0</v>
      </c>
    </row>
    <row r="74" spans="2:11" x14ac:dyDescent="0.3">
      <c r="B74" s="221" t="s">
        <v>488</v>
      </c>
      <c r="C74" t="s">
        <v>84</v>
      </c>
      <c r="E74" s="230"/>
      <c r="F74" s="86"/>
      <c r="G74" s="86"/>
      <c r="H74" s="86"/>
      <c r="I74" s="83"/>
      <c r="J74" s="83"/>
      <c r="K74" s="83">
        <f>Table3812[[#This Row],[Nr of
trips]]*Table3812[[#This Row],[Nr of
people]]*Table3812[[#This Row],[Cost per roundtrip]]+Table3812[[#This Row],[Nr of
trips]]*Table3812[[#This Row],[Nr of
people]]*Table3812[[#This Row],[Nr of Days
per trip]]*Table3812[[#This Row],[Per Diem]]</f>
        <v>0</v>
      </c>
    </row>
    <row r="75" spans="2:11" x14ac:dyDescent="0.3">
      <c r="B75" s="221" t="s">
        <v>489</v>
      </c>
      <c r="C75" t="s">
        <v>84</v>
      </c>
      <c r="E75" s="230"/>
      <c r="F75" s="86"/>
      <c r="G75" s="86"/>
      <c r="H75" s="86"/>
      <c r="I75" s="83"/>
      <c r="J75" s="83"/>
      <c r="K75" s="83">
        <f>Table3812[[#This Row],[Nr of
trips]]*Table3812[[#This Row],[Nr of
people]]*Table3812[[#This Row],[Cost per roundtrip]]+Table3812[[#This Row],[Nr of
trips]]*Table3812[[#This Row],[Nr of
people]]*Table3812[[#This Row],[Nr of Days
per trip]]*Table3812[[#This Row],[Per Diem]]</f>
        <v>0</v>
      </c>
    </row>
    <row r="76" spans="2:11" x14ac:dyDescent="0.3">
      <c r="B76" s="221" t="s">
        <v>490</v>
      </c>
      <c r="C76" t="s">
        <v>84</v>
      </c>
      <c r="E76" s="230"/>
      <c r="F76" s="86"/>
      <c r="G76" s="86"/>
      <c r="H76" s="86"/>
      <c r="I76" s="83"/>
      <c r="J76" s="83"/>
      <c r="K76" s="83">
        <f>Table3812[[#This Row],[Nr of
trips]]*Table3812[[#This Row],[Nr of
people]]*Table3812[[#This Row],[Cost per roundtrip]]+Table3812[[#This Row],[Nr of
trips]]*Table3812[[#This Row],[Nr of
people]]*Table3812[[#This Row],[Nr of Days
per trip]]*Table3812[[#This Row],[Per Diem]]</f>
        <v>0</v>
      </c>
    </row>
    <row r="77" spans="2:11" x14ac:dyDescent="0.3">
      <c r="B77" s="221" t="s">
        <v>491</v>
      </c>
      <c r="C77" t="s">
        <v>84</v>
      </c>
      <c r="E77" s="230"/>
      <c r="F77" s="86"/>
      <c r="G77" s="86"/>
      <c r="H77" s="86"/>
      <c r="I77" s="83"/>
      <c r="J77" s="83"/>
      <c r="K77" s="83">
        <f>Table3812[[#This Row],[Nr of
trips]]*Table3812[[#This Row],[Nr of
people]]*Table3812[[#This Row],[Cost per roundtrip]]+Table3812[[#This Row],[Nr of
trips]]*Table3812[[#This Row],[Nr of
people]]*Table3812[[#This Row],[Nr of Days
per trip]]*Table3812[[#This Row],[Per Diem]]</f>
        <v>0</v>
      </c>
    </row>
    <row r="78" spans="2:11" x14ac:dyDescent="0.3">
      <c r="B78" s="221" t="s">
        <v>492</v>
      </c>
      <c r="C78" t="s">
        <v>84</v>
      </c>
      <c r="E78" s="230"/>
      <c r="F78" s="86"/>
      <c r="G78" s="86"/>
      <c r="H78" s="86"/>
      <c r="I78" s="83"/>
      <c r="J78" s="83"/>
      <c r="K78" s="83">
        <f>Table3812[[#This Row],[Nr of
trips]]*Table3812[[#This Row],[Nr of
people]]*Table3812[[#This Row],[Cost per roundtrip]]+Table3812[[#This Row],[Nr of
trips]]*Table3812[[#This Row],[Nr of
people]]*Table3812[[#This Row],[Nr of Days
per trip]]*Table3812[[#This Row],[Per Diem]]</f>
        <v>0</v>
      </c>
    </row>
    <row r="79" spans="2:11" x14ac:dyDescent="0.3">
      <c r="B79" s="221" t="s">
        <v>493</v>
      </c>
      <c r="C79" t="s">
        <v>84</v>
      </c>
      <c r="E79" s="230"/>
      <c r="F79" s="86"/>
      <c r="G79" s="86"/>
      <c r="H79" s="86"/>
      <c r="I79" s="83"/>
      <c r="J79" s="83"/>
      <c r="K79" s="83">
        <f>Table3812[[#This Row],[Nr of
trips]]*Table3812[[#This Row],[Nr of
people]]*Table3812[[#This Row],[Cost per roundtrip]]+Table3812[[#This Row],[Nr of
trips]]*Table3812[[#This Row],[Nr of
people]]*Table3812[[#This Row],[Nr of Days
per trip]]*Table3812[[#This Row],[Per Diem]]</f>
        <v>0</v>
      </c>
    </row>
    <row r="80" spans="2:11" x14ac:dyDescent="0.3">
      <c r="B80" s="221" t="s">
        <v>494</v>
      </c>
      <c r="C80" t="s">
        <v>84</v>
      </c>
      <c r="E80" s="230"/>
      <c r="F80" s="86"/>
      <c r="G80" s="86"/>
      <c r="H80" s="86"/>
      <c r="I80" s="83"/>
      <c r="J80" s="83"/>
      <c r="K80" s="83">
        <f>Table3812[[#This Row],[Nr of
trips]]*Table3812[[#This Row],[Nr of
people]]*Table3812[[#This Row],[Cost per roundtrip]]+Table3812[[#This Row],[Nr of
trips]]*Table3812[[#This Row],[Nr of
people]]*Table3812[[#This Row],[Nr of Days
per trip]]*Table3812[[#This Row],[Per Diem]]</f>
        <v>0</v>
      </c>
    </row>
    <row r="81" spans="2:11" x14ac:dyDescent="0.3">
      <c r="B81" s="221" t="s">
        <v>495</v>
      </c>
      <c r="C81" t="s">
        <v>84</v>
      </c>
      <c r="E81" s="230"/>
      <c r="F81" s="86"/>
      <c r="G81" s="86"/>
      <c r="H81" s="86"/>
      <c r="I81" s="83"/>
      <c r="J81" s="83"/>
      <c r="K81" s="83">
        <f>Table3812[[#This Row],[Nr of
trips]]*Table3812[[#This Row],[Nr of
people]]*Table3812[[#This Row],[Cost per roundtrip]]+Table3812[[#This Row],[Nr of
trips]]*Table3812[[#This Row],[Nr of
people]]*Table3812[[#This Row],[Nr of Days
per trip]]*Table3812[[#This Row],[Per Diem]]</f>
        <v>0</v>
      </c>
    </row>
    <row r="82" spans="2:11" x14ac:dyDescent="0.3">
      <c r="B82" s="221" t="s">
        <v>495</v>
      </c>
      <c r="C82" t="s">
        <v>84</v>
      </c>
      <c r="E82" s="230"/>
      <c r="F82" s="86"/>
      <c r="G82" s="86"/>
      <c r="H82" s="86"/>
      <c r="I82" s="83"/>
      <c r="J82" s="83"/>
      <c r="K82" s="83">
        <f>Table3812[[#This Row],[Nr of
trips]]*Table3812[[#This Row],[Nr of
people]]*Table3812[[#This Row],[Cost per roundtrip]]+Table3812[[#This Row],[Nr of
trips]]*Table3812[[#This Row],[Nr of
people]]*Table3812[[#This Row],[Nr of Days
per trip]]*Table3812[[#This Row],[Per Diem]]</f>
        <v>0</v>
      </c>
    </row>
    <row r="83" spans="2:11" x14ac:dyDescent="0.3">
      <c r="B83" s="221" t="s">
        <v>496</v>
      </c>
      <c r="C83" t="s">
        <v>84</v>
      </c>
      <c r="E83" s="230"/>
      <c r="F83" s="86"/>
      <c r="G83" s="86"/>
      <c r="H83" s="86"/>
      <c r="I83" s="83"/>
      <c r="J83" s="83"/>
      <c r="K83" s="83">
        <f>Table3812[[#This Row],[Nr of
trips]]*Table3812[[#This Row],[Nr of
people]]*Table3812[[#This Row],[Cost per roundtrip]]+Table3812[[#This Row],[Nr of
trips]]*Table3812[[#This Row],[Nr of
people]]*Table3812[[#This Row],[Nr of Days
per trip]]*Table3812[[#This Row],[Per Diem]]</f>
        <v>0</v>
      </c>
    </row>
    <row r="84" spans="2:11" x14ac:dyDescent="0.3">
      <c r="B84" s="221" t="s">
        <v>497</v>
      </c>
      <c r="C84" t="s">
        <v>84</v>
      </c>
      <c r="E84" s="230"/>
      <c r="F84" s="86"/>
      <c r="G84" s="86"/>
      <c r="H84" s="86"/>
      <c r="I84" s="83"/>
      <c r="J84" s="83"/>
      <c r="K84" s="83">
        <f>Table3812[[#This Row],[Nr of
trips]]*Table3812[[#This Row],[Nr of
people]]*Table3812[[#This Row],[Cost per roundtrip]]+Table3812[[#This Row],[Nr of
trips]]*Table3812[[#This Row],[Nr of
people]]*Table3812[[#This Row],[Nr of Days
per trip]]*Table3812[[#This Row],[Per Diem]]</f>
        <v>0</v>
      </c>
    </row>
    <row r="85" spans="2:11" x14ac:dyDescent="0.3">
      <c r="B85" s="221" t="s">
        <v>498</v>
      </c>
      <c r="C85" t="s">
        <v>84</v>
      </c>
      <c r="E85" s="230"/>
      <c r="F85" s="86"/>
      <c r="G85" s="86"/>
      <c r="H85" s="86"/>
      <c r="I85" s="83"/>
      <c r="J85" s="83"/>
      <c r="K85" s="83">
        <f>Table3812[[#This Row],[Nr of
trips]]*Table3812[[#This Row],[Nr of
people]]*Table3812[[#This Row],[Cost per roundtrip]]+Table3812[[#This Row],[Nr of
trips]]*Table3812[[#This Row],[Nr of
people]]*Table3812[[#This Row],[Nr of Days
per trip]]*Table3812[[#This Row],[Per Diem]]</f>
        <v>0</v>
      </c>
    </row>
    <row r="86" spans="2:11" x14ac:dyDescent="0.3">
      <c r="B86" s="221" t="s">
        <v>499</v>
      </c>
      <c r="C86" t="s">
        <v>84</v>
      </c>
      <c r="E86" s="230"/>
      <c r="F86" s="86"/>
      <c r="G86" s="86"/>
      <c r="H86" s="86"/>
      <c r="I86" s="83"/>
      <c r="J86" s="83"/>
      <c r="K86" s="83">
        <f>Table3812[[#This Row],[Nr of
trips]]*Table3812[[#This Row],[Nr of
people]]*Table3812[[#This Row],[Cost per roundtrip]]+Table3812[[#This Row],[Nr of
trips]]*Table3812[[#This Row],[Nr of
people]]*Table3812[[#This Row],[Nr of Days
per trip]]*Table3812[[#This Row],[Per Diem]]</f>
        <v>0</v>
      </c>
    </row>
    <row r="87" spans="2:11" x14ac:dyDescent="0.3">
      <c r="B87" t="s">
        <v>62</v>
      </c>
      <c r="I87" s="228"/>
      <c r="J87" s="228"/>
      <c r="K87" s="228">
        <f>SUBTOTAL(109,Table3812[Total Cost])</f>
        <v>0</v>
      </c>
    </row>
  </sheetData>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E3:E86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L87"/>
  <sheetViews>
    <sheetView workbookViewId="0">
      <pane ySplit="2" topLeftCell="A3" activePane="bottomLeft" state="frozen"/>
      <selection activeCell="D21" sqref="C21:D21"/>
      <selection pane="bottomLeft" activeCell="B4" sqref="B4"/>
    </sheetView>
  </sheetViews>
  <sheetFormatPr defaultRowHeight="14.4" x14ac:dyDescent="0.3"/>
  <cols>
    <col min="1" max="1" width="1.6640625" customWidth="1"/>
    <col min="2" max="2" width="20.6640625" customWidth="1"/>
    <col min="3" max="3" width="26.6640625" bestFit="1" customWidth="1"/>
    <col min="4" max="4" width="19.33203125" bestFit="1" customWidth="1"/>
    <col min="5" max="5" width="13.33203125" customWidth="1"/>
    <col min="6" max="7" width="17.33203125" customWidth="1"/>
    <col min="8" max="9" width="10.44140625" customWidth="1"/>
    <col min="10" max="10" width="13.33203125" customWidth="1"/>
    <col min="11" max="11" width="3.6640625" customWidth="1"/>
  </cols>
  <sheetData>
    <row r="1" spans="2:12" ht="144.6" x14ac:dyDescent="0.3">
      <c r="B1" s="64" t="s">
        <v>182</v>
      </c>
      <c r="C1" s="64" t="s">
        <v>153</v>
      </c>
      <c r="D1" s="64" t="s">
        <v>154</v>
      </c>
      <c r="E1" s="64" t="s">
        <v>158</v>
      </c>
      <c r="F1" s="64" t="s">
        <v>99</v>
      </c>
      <c r="G1" s="64" t="s">
        <v>100</v>
      </c>
      <c r="H1" s="64" t="s">
        <v>155</v>
      </c>
      <c r="I1" s="64" t="s">
        <v>156</v>
      </c>
      <c r="J1" s="64" t="s">
        <v>157</v>
      </c>
    </row>
    <row r="2" spans="2:12" ht="28.8" x14ac:dyDescent="0.3">
      <c r="B2" s="1" t="s">
        <v>12</v>
      </c>
      <c r="C2" s="1" t="s">
        <v>57</v>
      </c>
      <c r="D2" s="1" t="s">
        <v>3</v>
      </c>
      <c r="E2" s="1" t="s">
        <v>5</v>
      </c>
      <c r="F2" s="3" t="s">
        <v>0</v>
      </c>
      <c r="G2" s="3" t="s">
        <v>229</v>
      </c>
      <c r="H2" s="1" t="s">
        <v>1</v>
      </c>
      <c r="I2" s="1" t="s">
        <v>4</v>
      </c>
      <c r="J2" s="6" t="s">
        <v>22</v>
      </c>
    </row>
    <row r="3" spans="2:12" ht="15" customHeight="1" x14ac:dyDescent="0.35">
      <c r="B3" s="51" t="s">
        <v>183</v>
      </c>
      <c r="C3" s="51" t="s">
        <v>161</v>
      </c>
      <c r="D3" s="51" t="s">
        <v>162</v>
      </c>
      <c r="E3" s="88">
        <v>2020</v>
      </c>
      <c r="F3" s="53" t="s">
        <v>26</v>
      </c>
      <c r="G3" s="53" t="s">
        <v>121</v>
      </c>
      <c r="H3" s="51">
        <v>2</v>
      </c>
      <c r="I3" s="85" t="s">
        <v>163</v>
      </c>
      <c r="J3" s="85" t="s">
        <v>164</v>
      </c>
      <c r="L3" s="50" t="s">
        <v>103</v>
      </c>
    </row>
    <row r="4" spans="2:12" x14ac:dyDescent="0.3">
      <c r="B4" s="221">
        <v>1.1000000000000001</v>
      </c>
      <c r="C4" t="s">
        <v>85</v>
      </c>
      <c r="E4" s="8"/>
      <c r="F4" s="41"/>
      <c r="G4" s="41"/>
      <c r="H4" s="86"/>
      <c r="I4" s="83"/>
      <c r="J4" s="83">
        <f>Table12[[#This Row],[Quantity]]*Table12[[#This Row],[Unit cost ]]</f>
        <v>0</v>
      </c>
    </row>
    <row r="5" spans="2:12" x14ac:dyDescent="0.3">
      <c r="B5" s="221">
        <v>1.2</v>
      </c>
      <c r="C5" t="s">
        <v>85</v>
      </c>
      <c r="E5" s="8"/>
      <c r="F5" s="41"/>
      <c r="G5" s="89"/>
      <c r="H5" s="86"/>
      <c r="I5" s="83"/>
      <c r="J5" s="83">
        <f>Table12[[#This Row],[Quantity]]*Table12[[#This Row],[Unit cost ]]</f>
        <v>0</v>
      </c>
    </row>
    <row r="6" spans="2:12" x14ac:dyDescent="0.3">
      <c r="B6" s="221">
        <v>1.3</v>
      </c>
      <c r="C6" t="s">
        <v>85</v>
      </c>
      <c r="E6" s="8"/>
      <c r="F6" s="41"/>
      <c r="G6" s="89"/>
      <c r="H6" s="86"/>
      <c r="I6" s="83"/>
      <c r="J6" s="83">
        <f>Table12[[#This Row],[Quantity]]*Table12[[#This Row],[Unit cost ]]</f>
        <v>0</v>
      </c>
    </row>
    <row r="7" spans="2:12" x14ac:dyDescent="0.3">
      <c r="B7" s="221">
        <v>1.4</v>
      </c>
      <c r="C7" t="s">
        <v>85</v>
      </c>
      <c r="E7" s="8"/>
      <c r="F7" s="41"/>
      <c r="G7" s="89"/>
      <c r="H7" s="86"/>
      <c r="I7" s="83"/>
      <c r="J7" s="83">
        <f>Table12[[#This Row],[Quantity]]*Table12[[#This Row],[Unit cost ]]</f>
        <v>0</v>
      </c>
    </row>
    <row r="8" spans="2:12" x14ac:dyDescent="0.3">
      <c r="B8" s="221">
        <v>1.5</v>
      </c>
      <c r="C8" t="s">
        <v>85</v>
      </c>
      <c r="E8" s="8"/>
      <c r="F8" s="41"/>
      <c r="G8" s="89"/>
      <c r="H8" s="86"/>
      <c r="I8" s="83"/>
      <c r="J8" s="83">
        <f>Table12[[#This Row],[Quantity]]*Table12[[#This Row],[Unit cost ]]</f>
        <v>0</v>
      </c>
    </row>
    <row r="9" spans="2:12" x14ac:dyDescent="0.3">
      <c r="B9" s="221">
        <v>1.6</v>
      </c>
      <c r="C9" t="s">
        <v>85</v>
      </c>
      <c r="E9" s="8"/>
      <c r="F9" s="41"/>
      <c r="G9" s="89"/>
      <c r="H9" s="86"/>
      <c r="I9" s="83"/>
      <c r="J9" s="83">
        <f>Table12[[#This Row],[Quantity]]*Table12[[#This Row],[Unit cost ]]</f>
        <v>0</v>
      </c>
    </row>
    <row r="10" spans="2:12" x14ac:dyDescent="0.3">
      <c r="B10" s="221">
        <v>1.7</v>
      </c>
      <c r="C10" t="s">
        <v>85</v>
      </c>
      <c r="E10" s="8"/>
      <c r="F10" s="41"/>
      <c r="G10" s="89"/>
      <c r="H10" s="86"/>
      <c r="I10" s="83"/>
      <c r="J10" s="83">
        <f>Table12[[#This Row],[Quantity]]*Table12[[#This Row],[Unit cost ]]</f>
        <v>0</v>
      </c>
    </row>
    <row r="11" spans="2:12" x14ac:dyDescent="0.3">
      <c r="B11" s="221">
        <v>1.8</v>
      </c>
      <c r="C11" t="s">
        <v>85</v>
      </c>
      <c r="E11" s="8"/>
      <c r="F11" s="41"/>
      <c r="G11" s="89"/>
      <c r="H11" s="86"/>
      <c r="I11" s="83"/>
      <c r="J11" s="83">
        <f>Table12[[#This Row],[Quantity]]*Table12[[#This Row],[Unit cost ]]</f>
        <v>0</v>
      </c>
    </row>
    <row r="12" spans="2:12" x14ac:dyDescent="0.3">
      <c r="B12" s="221">
        <v>1.9</v>
      </c>
      <c r="C12" t="s">
        <v>85</v>
      </c>
      <c r="E12" s="8"/>
      <c r="F12" s="41"/>
      <c r="G12" s="89"/>
      <c r="H12" s="86"/>
      <c r="I12" s="83"/>
      <c r="J12" s="83">
        <f>Table12[[#This Row],[Quantity]]*Table12[[#This Row],[Unit cost ]]</f>
        <v>0</v>
      </c>
    </row>
    <row r="13" spans="2:12" x14ac:dyDescent="0.3">
      <c r="B13" s="221">
        <v>2.1</v>
      </c>
      <c r="C13" t="s">
        <v>85</v>
      </c>
      <c r="E13" s="8"/>
      <c r="F13" s="41"/>
      <c r="G13" s="89"/>
      <c r="H13" s="86"/>
      <c r="I13" s="83"/>
      <c r="J13" s="83">
        <f>Table12[[#This Row],[Quantity]]*Table12[[#This Row],[Unit cost ]]</f>
        <v>0</v>
      </c>
    </row>
    <row r="14" spans="2:12" x14ac:dyDescent="0.3">
      <c r="B14" s="221">
        <v>2.2000000000000002</v>
      </c>
      <c r="C14" t="s">
        <v>85</v>
      </c>
      <c r="E14" s="8"/>
      <c r="F14" s="41"/>
      <c r="G14" s="89"/>
      <c r="H14" s="86"/>
      <c r="I14" s="83"/>
      <c r="J14" s="83">
        <f>Table12[[#This Row],[Quantity]]*Table12[[#This Row],[Unit cost ]]</f>
        <v>0</v>
      </c>
    </row>
    <row r="15" spans="2:12" x14ac:dyDescent="0.3">
      <c r="B15" s="221">
        <v>2.2999999999999998</v>
      </c>
      <c r="C15" t="s">
        <v>85</v>
      </c>
      <c r="E15" s="8"/>
      <c r="F15" s="41"/>
      <c r="G15" s="89"/>
      <c r="H15" s="86"/>
      <c r="I15" s="83"/>
      <c r="J15" s="83">
        <f>Table12[[#This Row],[Quantity]]*Table12[[#This Row],[Unit cost ]]</f>
        <v>0</v>
      </c>
    </row>
    <row r="16" spans="2:12" x14ac:dyDescent="0.3">
      <c r="B16" s="221">
        <v>3.1</v>
      </c>
      <c r="C16" t="s">
        <v>85</v>
      </c>
      <c r="E16" s="8"/>
      <c r="F16" s="41"/>
      <c r="G16" s="89"/>
      <c r="H16" s="86"/>
      <c r="I16" s="83"/>
      <c r="J16" s="83">
        <f>Table12[[#This Row],[Quantity]]*Table12[[#This Row],[Unit cost ]]</f>
        <v>0</v>
      </c>
    </row>
    <row r="17" spans="2:10" x14ac:dyDescent="0.3">
      <c r="B17" s="221">
        <v>3.2</v>
      </c>
      <c r="C17" t="s">
        <v>85</v>
      </c>
      <c r="E17" s="8"/>
      <c r="F17" s="41"/>
      <c r="G17" s="89"/>
      <c r="H17" s="86"/>
      <c r="I17" s="83"/>
      <c r="J17" s="83">
        <f>Table12[[#This Row],[Quantity]]*Table12[[#This Row],[Unit cost ]]</f>
        <v>0</v>
      </c>
    </row>
    <row r="18" spans="2:10" x14ac:dyDescent="0.3">
      <c r="B18" s="221">
        <v>3.3</v>
      </c>
      <c r="C18" t="s">
        <v>85</v>
      </c>
      <c r="E18" s="8"/>
      <c r="F18" s="41"/>
      <c r="G18" s="89"/>
      <c r="H18" s="86"/>
      <c r="I18" s="83"/>
      <c r="J18" s="83">
        <f>Table12[[#This Row],[Quantity]]*Table12[[#This Row],[Unit cost ]]</f>
        <v>0</v>
      </c>
    </row>
    <row r="19" spans="2:10" x14ac:dyDescent="0.3">
      <c r="B19" s="221">
        <v>3.4</v>
      </c>
      <c r="C19" t="s">
        <v>85</v>
      </c>
      <c r="E19" s="8"/>
      <c r="F19" s="41"/>
      <c r="G19" s="89"/>
      <c r="H19" s="86"/>
      <c r="I19" s="83"/>
      <c r="J19" s="83">
        <f>Table12[[#This Row],[Quantity]]*Table12[[#This Row],[Unit cost ]]</f>
        <v>0</v>
      </c>
    </row>
    <row r="20" spans="2:10" x14ac:dyDescent="0.3">
      <c r="B20" s="221">
        <v>3.5</v>
      </c>
      <c r="C20" t="s">
        <v>85</v>
      </c>
      <c r="E20" s="8"/>
      <c r="F20" s="41"/>
      <c r="G20" s="89"/>
      <c r="H20" s="86"/>
      <c r="I20" s="83"/>
      <c r="J20" s="83">
        <f>Table12[[#This Row],[Quantity]]*Table12[[#This Row],[Unit cost ]]</f>
        <v>0</v>
      </c>
    </row>
    <row r="21" spans="2:10" x14ac:dyDescent="0.3">
      <c r="B21" s="221" t="s">
        <v>304</v>
      </c>
      <c r="C21" t="s">
        <v>85</v>
      </c>
      <c r="E21" s="8"/>
      <c r="F21" s="41"/>
      <c r="G21" s="89"/>
      <c r="H21" s="86"/>
      <c r="I21" s="83"/>
      <c r="J21" s="83">
        <f>Table12[[#This Row],[Quantity]]*Table12[[#This Row],[Unit cost ]]</f>
        <v>0</v>
      </c>
    </row>
    <row r="22" spans="2:10" x14ac:dyDescent="0.3">
      <c r="B22" s="221" t="s">
        <v>305</v>
      </c>
      <c r="C22" t="s">
        <v>85</v>
      </c>
      <c r="E22" s="8"/>
      <c r="F22" s="41"/>
      <c r="G22" s="89"/>
      <c r="H22" s="86"/>
      <c r="I22" s="83"/>
      <c r="J22" s="83">
        <f>Table12[[#This Row],[Quantity]]*Table12[[#This Row],[Unit cost ]]</f>
        <v>0</v>
      </c>
    </row>
    <row r="23" spans="2:10" x14ac:dyDescent="0.3">
      <c r="B23" s="221" t="s">
        <v>306</v>
      </c>
      <c r="C23" t="s">
        <v>85</v>
      </c>
      <c r="E23" s="8"/>
      <c r="F23" s="41"/>
      <c r="G23" s="89"/>
      <c r="H23" s="86"/>
      <c r="I23" s="83"/>
      <c r="J23" s="83">
        <f>Table12[[#This Row],[Quantity]]*Table12[[#This Row],[Unit cost ]]</f>
        <v>0</v>
      </c>
    </row>
    <row r="24" spans="2:10" x14ac:dyDescent="0.3">
      <c r="B24" s="221" t="s">
        <v>307</v>
      </c>
      <c r="C24" t="s">
        <v>85</v>
      </c>
      <c r="E24" s="8"/>
      <c r="F24" s="41"/>
      <c r="G24" s="89"/>
      <c r="H24" s="86"/>
      <c r="I24" s="83"/>
      <c r="J24" s="83">
        <f>Table12[[#This Row],[Quantity]]*Table12[[#This Row],[Unit cost ]]</f>
        <v>0</v>
      </c>
    </row>
    <row r="25" spans="2:10" x14ac:dyDescent="0.3">
      <c r="B25" s="221" t="s">
        <v>308</v>
      </c>
      <c r="C25" t="s">
        <v>85</v>
      </c>
      <c r="E25" s="8"/>
      <c r="F25" s="41"/>
      <c r="G25" s="89"/>
      <c r="H25" s="86"/>
      <c r="I25" s="83"/>
      <c r="J25" s="83">
        <f>Table12[[#This Row],[Quantity]]*Table12[[#This Row],[Unit cost ]]</f>
        <v>0</v>
      </c>
    </row>
    <row r="26" spans="2:10" x14ac:dyDescent="0.3">
      <c r="B26" s="221" t="s">
        <v>309</v>
      </c>
      <c r="C26" t="s">
        <v>85</v>
      </c>
      <c r="E26" s="8"/>
      <c r="F26" s="41"/>
      <c r="G26" s="89"/>
      <c r="H26" s="86"/>
      <c r="I26" s="83"/>
      <c r="J26" s="83">
        <f>Table12[[#This Row],[Quantity]]*Table12[[#This Row],[Unit cost ]]</f>
        <v>0</v>
      </c>
    </row>
    <row r="27" spans="2:10" x14ac:dyDescent="0.3">
      <c r="B27" s="221" t="s">
        <v>310</v>
      </c>
      <c r="C27" t="s">
        <v>85</v>
      </c>
      <c r="E27" s="8"/>
      <c r="F27" s="41"/>
      <c r="G27" s="89"/>
      <c r="H27" s="86"/>
      <c r="I27" s="83"/>
      <c r="J27" s="83">
        <f>Table12[[#This Row],[Quantity]]*Table12[[#This Row],[Unit cost ]]</f>
        <v>0</v>
      </c>
    </row>
    <row r="28" spans="2:10" x14ac:dyDescent="0.3">
      <c r="B28" s="221" t="s">
        <v>311</v>
      </c>
      <c r="C28" t="s">
        <v>85</v>
      </c>
      <c r="E28" s="8"/>
      <c r="F28" s="41"/>
      <c r="G28" s="89"/>
      <c r="H28" s="86"/>
      <c r="I28" s="83"/>
      <c r="J28" s="83">
        <f>Table12[[#This Row],[Quantity]]*Table12[[#This Row],[Unit cost ]]</f>
        <v>0</v>
      </c>
    </row>
    <row r="29" spans="2:10" x14ac:dyDescent="0.3">
      <c r="B29" s="221" t="s">
        <v>313</v>
      </c>
      <c r="C29" t="s">
        <v>85</v>
      </c>
      <c r="E29" s="8"/>
      <c r="F29" s="41"/>
      <c r="G29" s="89"/>
      <c r="H29" s="86"/>
      <c r="I29" s="83"/>
      <c r="J29" s="83">
        <f>Table12[[#This Row],[Quantity]]*Table12[[#This Row],[Unit cost ]]</f>
        <v>0</v>
      </c>
    </row>
    <row r="30" spans="2:10" x14ac:dyDescent="0.3">
      <c r="B30" s="221" t="s">
        <v>314</v>
      </c>
      <c r="C30" t="s">
        <v>85</v>
      </c>
      <c r="E30" s="8"/>
      <c r="F30" s="41"/>
      <c r="G30" s="222"/>
      <c r="H30" s="86"/>
      <c r="I30" s="83"/>
      <c r="J30" s="83">
        <f>Table12[[#This Row],[Quantity]]*Table12[[#This Row],[Unit cost ]]</f>
        <v>0</v>
      </c>
    </row>
    <row r="31" spans="2:10" x14ac:dyDescent="0.3">
      <c r="B31" s="221" t="s">
        <v>315</v>
      </c>
      <c r="C31" t="s">
        <v>85</v>
      </c>
      <c r="E31" s="8"/>
      <c r="F31" s="41"/>
      <c r="G31" s="222"/>
      <c r="H31" s="86"/>
      <c r="I31" s="83"/>
      <c r="J31" s="83">
        <f>Table12[[#This Row],[Quantity]]*Table12[[#This Row],[Unit cost ]]</f>
        <v>0</v>
      </c>
    </row>
    <row r="32" spans="2:10" x14ac:dyDescent="0.3">
      <c r="B32" s="221" t="s">
        <v>316</v>
      </c>
      <c r="C32" t="s">
        <v>85</v>
      </c>
      <c r="E32" s="8"/>
      <c r="F32" s="41"/>
      <c r="G32" s="222"/>
      <c r="H32" s="86"/>
      <c r="I32" s="83"/>
      <c r="J32" s="83">
        <f>Table12[[#This Row],[Quantity]]*Table12[[#This Row],[Unit cost ]]</f>
        <v>0</v>
      </c>
    </row>
    <row r="33" spans="2:10" x14ac:dyDescent="0.3">
      <c r="B33" s="221" t="s">
        <v>299</v>
      </c>
      <c r="C33" t="s">
        <v>85</v>
      </c>
      <c r="E33" s="8"/>
      <c r="F33" s="41"/>
      <c r="G33" s="222"/>
      <c r="H33" s="86"/>
      <c r="I33" s="83"/>
      <c r="J33" s="83">
        <f>Table12[[#This Row],[Quantity]]*Table12[[#This Row],[Unit cost ]]</f>
        <v>0</v>
      </c>
    </row>
    <row r="34" spans="2:10" x14ac:dyDescent="0.3">
      <c r="B34" s="221" t="s">
        <v>317</v>
      </c>
      <c r="C34" t="s">
        <v>85</v>
      </c>
      <c r="E34" s="8"/>
      <c r="F34" s="41"/>
      <c r="G34" s="222"/>
      <c r="H34" s="86"/>
      <c r="I34" s="83"/>
      <c r="J34" s="83">
        <f>Table12[[#This Row],[Quantity]]*Table12[[#This Row],[Unit cost ]]</f>
        <v>0</v>
      </c>
    </row>
    <row r="35" spans="2:10" x14ac:dyDescent="0.3">
      <c r="B35" s="221" t="s">
        <v>319</v>
      </c>
      <c r="C35" t="s">
        <v>85</v>
      </c>
      <c r="E35" s="8"/>
      <c r="F35" s="41"/>
      <c r="G35" s="222"/>
      <c r="H35" s="86"/>
      <c r="I35" s="83"/>
      <c r="J35" s="83">
        <f>Table12[[#This Row],[Quantity]]*Table12[[#This Row],[Unit cost ]]</f>
        <v>0</v>
      </c>
    </row>
    <row r="36" spans="2:10" x14ac:dyDescent="0.3">
      <c r="B36" s="221" t="s">
        <v>320</v>
      </c>
      <c r="C36" t="s">
        <v>85</v>
      </c>
      <c r="E36" s="8"/>
      <c r="F36" s="41"/>
      <c r="G36" s="222"/>
      <c r="H36" s="86"/>
      <c r="I36" s="83"/>
      <c r="J36" s="83">
        <f>Table12[[#This Row],[Quantity]]*Table12[[#This Row],[Unit cost ]]</f>
        <v>0</v>
      </c>
    </row>
    <row r="37" spans="2:10" x14ac:dyDescent="0.3">
      <c r="B37" s="221" t="s">
        <v>321</v>
      </c>
      <c r="C37" t="s">
        <v>85</v>
      </c>
      <c r="E37" s="8"/>
      <c r="F37" s="41"/>
      <c r="G37" s="222"/>
      <c r="H37" s="86"/>
      <c r="I37" s="83"/>
      <c r="J37" s="83">
        <f>Table12[[#This Row],[Quantity]]*Table12[[#This Row],[Unit cost ]]</f>
        <v>0</v>
      </c>
    </row>
    <row r="38" spans="2:10" x14ac:dyDescent="0.3">
      <c r="B38" s="221" t="s">
        <v>322</v>
      </c>
      <c r="C38" t="s">
        <v>85</v>
      </c>
      <c r="E38" s="8"/>
      <c r="F38" s="41"/>
      <c r="G38" s="222"/>
      <c r="H38" s="86"/>
      <c r="I38" s="83"/>
      <c r="J38" s="83">
        <f>Table12[[#This Row],[Quantity]]*Table12[[#This Row],[Unit cost ]]</f>
        <v>0</v>
      </c>
    </row>
    <row r="39" spans="2:10" x14ac:dyDescent="0.3">
      <c r="B39" s="221" t="s">
        <v>323</v>
      </c>
      <c r="C39" t="s">
        <v>85</v>
      </c>
      <c r="E39" s="8"/>
      <c r="F39" s="41"/>
      <c r="G39" s="222"/>
      <c r="H39" s="86"/>
      <c r="I39" s="83"/>
      <c r="J39" s="83">
        <f>Table12[[#This Row],[Quantity]]*Table12[[#This Row],[Unit cost ]]</f>
        <v>0</v>
      </c>
    </row>
    <row r="40" spans="2:10" x14ac:dyDescent="0.3">
      <c r="B40" s="221" t="s">
        <v>324</v>
      </c>
      <c r="C40" t="s">
        <v>85</v>
      </c>
      <c r="E40" s="8"/>
      <c r="F40" s="41"/>
      <c r="G40" s="222"/>
      <c r="H40" s="86"/>
      <c r="I40" s="83"/>
      <c r="J40" s="83">
        <f>Table12[[#This Row],[Quantity]]*Table12[[#This Row],[Unit cost ]]</f>
        <v>0</v>
      </c>
    </row>
    <row r="41" spans="2:10" x14ac:dyDescent="0.3">
      <c r="B41" s="221" t="s">
        <v>325</v>
      </c>
      <c r="C41" t="s">
        <v>85</v>
      </c>
      <c r="E41" s="8"/>
      <c r="F41" s="41"/>
      <c r="G41" s="222"/>
      <c r="H41" s="86"/>
      <c r="I41" s="83"/>
      <c r="J41" s="83">
        <f>Table12[[#This Row],[Quantity]]*Table12[[#This Row],[Unit cost ]]</f>
        <v>0</v>
      </c>
    </row>
    <row r="42" spans="2:10" x14ac:dyDescent="0.3">
      <c r="B42" s="221" t="s">
        <v>327</v>
      </c>
      <c r="C42" t="s">
        <v>85</v>
      </c>
      <c r="E42" s="8"/>
      <c r="F42" s="41"/>
      <c r="G42" s="222"/>
      <c r="H42" s="86"/>
      <c r="I42" s="83"/>
      <c r="J42" s="83">
        <f>Table12[[#This Row],[Quantity]]*Table12[[#This Row],[Unit cost ]]</f>
        <v>0</v>
      </c>
    </row>
    <row r="43" spans="2:10" x14ac:dyDescent="0.3">
      <c r="B43" s="221" t="s">
        <v>328</v>
      </c>
      <c r="C43" t="s">
        <v>85</v>
      </c>
      <c r="E43" s="8"/>
      <c r="F43" s="41"/>
      <c r="G43" s="222"/>
      <c r="H43" s="86"/>
      <c r="I43" s="83"/>
      <c r="J43" s="83">
        <f>Table12[[#This Row],[Quantity]]*Table12[[#This Row],[Unit cost ]]</f>
        <v>0</v>
      </c>
    </row>
    <row r="44" spans="2:10" x14ac:dyDescent="0.3">
      <c r="B44" s="221" t="s">
        <v>332</v>
      </c>
      <c r="C44" t="s">
        <v>85</v>
      </c>
      <c r="E44" s="8"/>
      <c r="F44" s="41"/>
      <c r="G44" s="222"/>
      <c r="H44" s="86"/>
      <c r="I44" s="83"/>
      <c r="J44" s="83">
        <f>Table12[[#This Row],[Quantity]]*Table12[[#This Row],[Unit cost ]]</f>
        <v>0</v>
      </c>
    </row>
    <row r="45" spans="2:10" x14ac:dyDescent="0.3">
      <c r="B45" s="221" t="s">
        <v>329</v>
      </c>
      <c r="C45" t="s">
        <v>85</v>
      </c>
      <c r="E45" s="8"/>
      <c r="F45" s="41"/>
      <c r="G45" s="222"/>
      <c r="H45" s="86"/>
      <c r="I45" s="83"/>
      <c r="J45" s="83">
        <f>Table12[[#This Row],[Quantity]]*Table12[[#This Row],[Unit cost ]]</f>
        <v>0</v>
      </c>
    </row>
    <row r="46" spans="2:10" x14ac:dyDescent="0.3">
      <c r="B46" s="221" t="s">
        <v>333</v>
      </c>
      <c r="C46" t="s">
        <v>85</v>
      </c>
      <c r="E46" s="8"/>
      <c r="F46" s="41"/>
      <c r="G46" s="222"/>
      <c r="H46" s="86"/>
      <c r="I46" s="83"/>
      <c r="J46" s="83">
        <f>Table12[[#This Row],[Quantity]]*Table12[[#This Row],[Unit cost ]]</f>
        <v>0</v>
      </c>
    </row>
    <row r="47" spans="2:10" x14ac:dyDescent="0.3">
      <c r="B47" s="221" t="s">
        <v>334</v>
      </c>
      <c r="C47" t="s">
        <v>85</v>
      </c>
      <c r="E47" s="8"/>
      <c r="F47" s="41"/>
      <c r="G47" s="222"/>
      <c r="H47" s="86"/>
      <c r="I47" s="83"/>
      <c r="J47" s="83">
        <f>Table12[[#This Row],[Quantity]]*Table12[[#This Row],[Unit cost ]]</f>
        <v>0</v>
      </c>
    </row>
    <row r="48" spans="2:10" x14ac:dyDescent="0.3">
      <c r="B48" s="221" t="s">
        <v>335</v>
      </c>
      <c r="C48" t="s">
        <v>85</v>
      </c>
      <c r="E48" s="8"/>
      <c r="F48" s="41"/>
      <c r="G48" s="222"/>
      <c r="H48" s="86"/>
      <c r="I48" s="83"/>
      <c r="J48" s="83">
        <f>Table12[[#This Row],[Quantity]]*Table12[[#This Row],[Unit cost ]]</f>
        <v>0</v>
      </c>
    </row>
    <row r="49" spans="2:10" x14ac:dyDescent="0.3">
      <c r="B49" s="221" t="s">
        <v>336</v>
      </c>
      <c r="C49" t="s">
        <v>85</v>
      </c>
      <c r="E49" s="8"/>
      <c r="F49" s="41"/>
      <c r="G49" s="222"/>
      <c r="H49" s="86"/>
      <c r="I49" s="83"/>
      <c r="J49" s="83">
        <f>Table12[[#This Row],[Quantity]]*Table12[[#This Row],[Unit cost ]]</f>
        <v>0</v>
      </c>
    </row>
    <row r="50" spans="2:10" x14ac:dyDescent="0.3">
      <c r="B50" s="221" t="s">
        <v>337</v>
      </c>
      <c r="C50" t="s">
        <v>85</v>
      </c>
      <c r="E50" s="8"/>
      <c r="F50" s="41"/>
      <c r="G50" s="222"/>
      <c r="H50" s="86"/>
      <c r="I50" s="83"/>
      <c r="J50" s="83">
        <f>Table12[[#This Row],[Quantity]]*Table12[[#This Row],[Unit cost ]]</f>
        <v>0</v>
      </c>
    </row>
    <row r="51" spans="2:10" x14ac:dyDescent="0.3">
      <c r="B51" s="221" t="s">
        <v>338</v>
      </c>
      <c r="C51" t="s">
        <v>85</v>
      </c>
      <c r="E51" s="8"/>
      <c r="F51" s="41"/>
      <c r="G51" s="222"/>
      <c r="H51" s="86"/>
      <c r="I51" s="83"/>
      <c r="J51" s="83">
        <f>Table12[[#This Row],[Quantity]]*Table12[[#This Row],[Unit cost ]]</f>
        <v>0</v>
      </c>
    </row>
    <row r="52" spans="2:10" x14ac:dyDescent="0.3">
      <c r="B52" s="221" t="s">
        <v>339</v>
      </c>
      <c r="C52" t="s">
        <v>85</v>
      </c>
      <c r="E52" s="8"/>
      <c r="F52" s="41"/>
      <c r="G52" s="222"/>
      <c r="H52" s="86"/>
      <c r="I52" s="83"/>
      <c r="J52" s="83">
        <f>Table12[[#This Row],[Quantity]]*Table12[[#This Row],[Unit cost ]]</f>
        <v>0</v>
      </c>
    </row>
    <row r="53" spans="2:10" x14ac:dyDescent="0.3">
      <c r="B53" s="221" t="s">
        <v>340</v>
      </c>
      <c r="C53" t="s">
        <v>85</v>
      </c>
      <c r="E53" s="8"/>
      <c r="F53" s="41"/>
      <c r="G53" s="222"/>
      <c r="H53" s="86"/>
      <c r="I53" s="83"/>
      <c r="J53" s="83">
        <f>Table12[[#This Row],[Quantity]]*Table12[[#This Row],[Unit cost ]]</f>
        <v>0</v>
      </c>
    </row>
    <row r="54" spans="2:10" x14ac:dyDescent="0.3">
      <c r="B54" s="221" t="s">
        <v>341</v>
      </c>
      <c r="C54" t="s">
        <v>85</v>
      </c>
      <c r="E54" s="8"/>
      <c r="F54" s="41"/>
      <c r="G54" s="222"/>
      <c r="H54" s="86"/>
      <c r="I54" s="83"/>
      <c r="J54" s="83">
        <f>Table12[[#This Row],[Quantity]]*Table12[[#This Row],[Unit cost ]]</f>
        <v>0</v>
      </c>
    </row>
    <row r="55" spans="2:10" x14ac:dyDescent="0.3">
      <c r="B55" s="221" t="s">
        <v>343</v>
      </c>
      <c r="C55" t="s">
        <v>85</v>
      </c>
      <c r="E55" s="8"/>
      <c r="F55" s="41"/>
      <c r="G55" s="222"/>
      <c r="H55" s="86"/>
      <c r="I55" s="83"/>
      <c r="J55" s="83">
        <f>Table12[[#This Row],[Quantity]]*Table12[[#This Row],[Unit cost ]]</f>
        <v>0</v>
      </c>
    </row>
    <row r="56" spans="2:10" x14ac:dyDescent="0.3">
      <c r="B56" s="221" t="s">
        <v>344</v>
      </c>
      <c r="C56" t="s">
        <v>85</v>
      </c>
      <c r="E56" s="8"/>
      <c r="F56" s="41"/>
      <c r="G56" s="222"/>
      <c r="H56" s="86"/>
      <c r="I56" s="83"/>
      <c r="J56" s="83">
        <f>Table12[[#This Row],[Quantity]]*Table12[[#This Row],[Unit cost ]]</f>
        <v>0</v>
      </c>
    </row>
    <row r="57" spans="2:10" x14ac:dyDescent="0.3">
      <c r="B57" s="221" t="s">
        <v>345</v>
      </c>
      <c r="C57" t="s">
        <v>85</v>
      </c>
      <c r="E57" s="8"/>
      <c r="F57" s="41"/>
      <c r="G57" s="222"/>
      <c r="H57" s="86"/>
      <c r="I57" s="83"/>
      <c r="J57" s="83">
        <f>Table12[[#This Row],[Quantity]]*Table12[[#This Row],[Unit cost ]]</f>
        <v>0</v>
      </c>
    </row>
    <row r="58" spans="2:10" x14ac:dyDescent="0.3">
      <c r="B58" s="221" t="s">
        <v>346</v>
      </c>
      <c r="C58" t="s">
        <v>85</v>
      </c>
      <c r="E58" s="8"/>
      <c r="F58" s="41"/>
      <c r="G58" s="222"/>
      <c r="H58" s="86"/>
      <c r="I58" s="83"/>
      <c r="J58" s="83">
        <f>Table12[[#This Row],[Quantity]]*Table12[[#This Row],[Unit cost ]]</f>
        <v>0</v>
      </c>
    </row>
    <row r="59" spans="2:10" x14ac:dyDescent="0.3">
      <c r="B59" s="221">
        <v>5.0999999999999996</v>
      </c>
      <c r="C59" t="s">
        <v>85</v>
      </c>
      <c r="E59" s="8"/>
      <c r="F59" s="41"/>
      <c r="G59" s="222"/>
      <c r="H59" s="86"/>
      <c r="I59" s="83"/>
      <c r="J59" s="83">
        <f>Table12[[#This Row],[Quantity]]*Table12[[#This Row],[Unit cost ]]</f>
        <v>0</v>
      </c>
    </row>
    <row r="60" spans="2:10" x14ac:dyDescent="0.3">
      <c r="B60" s="221">
        <v>5.2</v>
      </c>
      <c r="C60" t="s">
        <v>85</v>
      </c>
      <c r="E60" s="8"/>
      <c r="F60" s="41"/>
      <c r="G60" s="222"/>
      <c r="H60" s="86"/>
      <c r="I60" s="83"/>
      <c r="J60" s="83">
        <f>Table12[[#This Row],[Quantity]]*Table12[[#This Row],[Unit cost ]]</f>
        <v>0</v>
      </c>
    </row>
    <row r="61" spans="2:10" x14ac:dyDescent="0.3">
      <c r="B61" s="221">
        <v>6.1</v>
      </c>
      <c r="C61" t="s">
        <v>85</v>
      </c>
      <c r="E61" s="8"/>
      <c r="F61" s="41"/>
      <c r="G61" s="222"/>
      <c r="H61" s="86"/>
      <c r="I61" s="83"/>
      <c r="J61" s="83">
        <f>Table12[[#This Row],[Quantity]]*Table12[[#This Row],[Unit cost ]]</f>
        <v>0</v>
      </c>
    </row>
    <row r="62" spans="2:10" x14ac:dyDescent="0.3">
      <c r="B62" s="221">
        <v>6.2</v>
      </c>
      <c r="C62" t="s">
        <v>85</v>
      </c>
      <c r="E62" s="8"/>
      <c r="F62" s="41"/>
      <c r="G62" s="222"/>
      <c r="H62" s="86"/>
      <c r="I62" s="83"/>
      <c r="J62" s="83">
        <f>Table12[[#This Row],[Quantity]]*Table12[[#This Row],[Unit cost ]]</f>
        <v>0</v>
      </c>
    </row>
    <row r="63" spans="2:10" x14ac:dyDescent="0.3">
      <c r="B63" s="221">
        <v>6.3</v>
      </c>
      <c r="C63" t="s">
        <v>85</v>
      </c>
      <c r="E63" s="8"/>
      <c r="F63" s="41"/>
      <c r="G63" s="222"/>
      <c r="H63" s="86"/>
      <c r="I63" s="83"/>
      <c r="J63" s="83">
        <f>Table12[[#This Row],[Quantity]]*Table12[[#This Row],[Unit cost ]]</f>
        <v>0</v>
      </c>
    </row>
    <row r="64" spans="2:10" x14ac:dyDescent="0.3">
      <c r="B64" s="221">
        <v>6.4</v>
      </c>
      <c r="C64" t="s">
        <v>85</v>
      </c>
      <c r="E64" s="8"/>
      <c r="F64" s="41"/>
      <c r="G64" s="222"/>
      <c r="H64" s="86"/>
      <c r="I64" s="83"/>
      <c r="J64" s="83">
        <f>Table12[[#This Row],[Quantity]]*Table12[[#This Row],[Unit cost ]]</f>
        <v>0</v>
      </c>
    </row>
    <row r="65" spans="2:10" x14ac:dyDescent="0.3">
      <c r="B65" s="221">
        <v>6.5</v>
      </c>
      <c r="C65" t="s">
        <v>85</v>
      </c>
      <c r="E65" s="8"/>
      <c r="F65" s="41"/>
      <c r="G65" s="222"/>
      <c r="H65" s="86"/>
      <c r="I65" s="83"/>
      <c r="J65" s="83">
        <f>Table12[[#This Row],[Quantity]]*Table12[[#This Row],[Unit cost ]]</f>
        <v>0</v>
      </c>
    </row>
    <row r="66" spans="2:10" x14ac:dyDescent="0.3">
      <c r="B66" s="221">
        <v>7.1</v>
      </c>
      <c r="C66" t="s">
        <v>85</v>
      </c>
      <c r="E66" s="8"/>
      <c r="F66" s="41"/>
      <c r="G66" s="222"/>
      <c r="H66" s="86"/>
      <c r="I66" s="83"/>
      <c r="J66" s="83">
        <f>Table12[[#This Row],[Quantity]]*Table12[[#This Row],[Unit cost ]]</f>
        <v>0</v>
      </c>
    </row>
    <row r="67" spans="2:10" x14ac:dyDescent="0.3">
      <c r="B67" s="221" t="s">
        <v>481</v>
      </c>
      <c r="C67" t="s">
        <v>85</v>
      </c>
      <c r="E67" s="8"/>
      <c r="F67" s="41"/>
      <c r="G67" s="222"/>
      <c r="H67" s="86"/>
      <c r="I67" s="83"/>
      <c r="J67" s="83">
        <f>Table12[[#This Row],[Quantity]]*Table12[[#This Row],[Unit cost ]]</f>
        <v>0</v>
      </c>
    </row>
    <row r="68" spans="2:10" x14ac:dyDescent="0.3">
      <c r="B68" s="221" t="s">
        <v>482</v>
      </c>
      <c r="C68" t="s">
        <v>85</v>
      </c>
      <c r="E68" s="8"/>
      <c r="F68" s="41"/>
      <c r="G68" s="222"/>
      <c r="H68" s="86"/>
      <c r="I68" s="83"/>
      <c r="J68" s="83">
        <f>Table12[[#This Row],[Quantity]]*Table12[[#This Row],[Unit cost ]]</f>
        <v>0</v>
      </c>
    </row>
    <row r="69" spans="2:10" x14ac:dyDescent="0.3">
      <c r="B69" s="221" t="s">
        <v>483</v>
      </c>
      <c r="C69" t="s">
        <v>85</v>
      </c>
      <c r="E69" s="8"/>
      <c r="F69" s="41"/>
      <c r="G69" s="222"/>
      <c r="H69" s="86"/>
      <c r="I69" s="83"/>
      <c r="J69" s="83">
        <f>Table12[[#This Row],[Quantity]]*Table12[[#This Row],[Unit cost ]]</f>
        <v>0</v>
      </c>
    </row>
    <row r="70" spans="2:10" x14ac:dyDescent="0.3">
      <c r="B70" s="221" t="s">
        <v>484</v>
      </c>
      <c r="C70" t="s">
        <v>85</v>
      </c>
      <c r="E70" s="8"/>
      <c r="F70" s="41"/>
      <c r="G70" s="222"/>
      <c r="H70" s="86"/>
      <c r="I70" s="83"/>
      <c r="J70" s="83">
        <f>Table12[[#This Row],[Quantity]]*Table12[[#This Row],[Unit cost ]]</f>
        <v>0</v>
      </c>
    </row>
    <row r="71" spans="2:10" x14ac:dyDescent="0.3">
      <c r="B71" s="221" t="s">
        <v>485</v>
      </c>
      <c r="C71" t="s">
        <v>85</v>
      </c>
      <c r="E71" s="8"/>
      <c r="F71" s="41"/>
      <c r="G71" s="222"/>
      <c r="H71" s="86"/>
      <c r="I71" s="83"/>
      <c r="J71" s="83">
        <f>Table12[[#This Row],[Quantity]]*Table12[[#This Row],[Unit cost ]]</f>
        <v>0</v>
      </c>
    </row>
    <row r="72" spans="2:10" x14ac:dyDescent="0.3">
      <c r="B72" s="221" t="s">
        <v>486</v>
      </c>
      <c r="C72" t="s">
        <v>85</v>
      </c>
      <c r="E72" s="8"/>
      <c r="F72" s="41"/>
      <c r="G72" s="222"/>
      <c r="H72" s="86"/>
      <c r="I72" s="83"/>
      <c r="J72" s="83">
        <f>Table12[[#This Row],[Quantity]]*Table12[[#This Row],[Unit cost ]]</f>
        <v>0</v>
      </c>
    </row>
    <row r="73" spans="2:10" x14ac:dyDescent="0.3">
      <c r="B73" s="221" t="s">
        <v>487</v>
      </c>
      <c r="C73" t="s">
        <v>85</v>
      </c>
      <c r="E73" s="8"/>
      <c r="F73" s="41"/>
      <c r="G73" s="222"/>
      <c r="H73" s="86"/>
      <c r="I73" s="83"/>
      <c r="J73" s="83">
        <f>Table12[[#This Row],[Quantity]]*Table12[[#This Row],[Unit cost ]]</f>
        <v>0</v>
      </c>
    </row>
    <row r="74" spans="2:10" x14ac:dyDescent="0.3">
      <c r="B74" s="221" t="s">
        <v>488</v>
      </c>
      <c r="C74" t="s">
        <v>85</v>
      </c>
      <c r="E74" s="8"/>
      <c r="F74" s="41"/>
      <c r="G74" s="222"/>
      <c r="H74" s="86"/>
      <c r="I74" s="83"/>
      <c r="J74" s="83">
        <f>Table12[[#This Row],[Quantity]]*Table12[[#This Row],[Unit cost ]]</f>
        <v>0</v>
      </c>
    </row>
    <row r="75" spans="2:10" x14ac:dyDescent="0.3">
      <c r="B75" s="221" t="s">
        <v>489</v>
      </c>
      <c r="C75" t="s">
        <v>85</v>
      </c>
      <c r="E75" s="8"/>
      <c r="F75" s="41"/>
      <c r="G75" s="222"/>
      <c r="H75" s="86"/>
      <c r="I75" s="83"/>
      <c r="J75" s="83">
        <f>Table12[[#This Row],[Quantity]]*Table12[[#This Row],[Unit cost ]]</f>
        <v>0</v>
      </c>
    </row>
    <row r="76" spans="2:10" x14ac:dyDescent="0.3">
      <c r="B76" s="221" t="s">
        <v>490</v>
      </c>
      <c r="C76" t="s">
        <v>85</v>
      </c>
      <c r="E76" s="8"/>
      <c r="F76" s="41"/>
      <c r="G76" s="222"/>
      <c r="H76" s="86"/>
      <c r="I76" s="83"/>
      <c r="J76" s="83">
        <f>Table12[[#This Row],[Quantity]]*Table12[[#This Row],[Unit cost ]]</f>
        <v>0</v>
      </c>
    </row>
    <row r="77" spans="2:10" x14ac:dyDescent="0.3">
      <c r="B77" s="221" t="s">
        <v>491</v>
      </c>
      <c r="C77" t="s">
        <v>85</v>
      </c>
      <c r="E77" s="8"/>
      <c r="F77" s="41"/>
      <c r="G77" s="222"/>
      <c r="H77" s="86"/>
      <c r="I77" s="83"/>
      <c r="J77" s="83">
        <f>Table12[[#This Row],[Quantity]]*Table12[[#This Row],[Unit cost ]]</f>
        <v>0</v>
      </c>
    </row>
    <row r="78" spans="2:10" x14ac:dyDescent="0.3">
      <c r="B78" s="221" t="s">
        <v>492</v>
      </c>
      <c r="C78" t="s">
        <v>85</v>
      </c>
      <c r="E78" s="8"/>
      <c r="F78" s="41"/>
      <c r="G78" s="222"/>
      <c r="H78" s="86"/>
      <c r="I78" s="83"/>
      <c r="J78" s="83">
        <f>Table12[[#This Row],[Quantity]]*Table12[[#This Row],[Unit cost ]]</f>
        <v>0</v>
      </c>
    </row>
    <row r="79" spans="2:10" x14ac:dyDescent="0.3">
      <c r="B79" s="221" t="s">
        <v>493</v>
      </c>
      <c r="C79" t="s">
        <v>85</v>
      </c>
      <c r="E79" s="8"/>
      <c r="F79" s="41"/>
      <c r="G79" s="222"/>
      <c r="H79" s="86"/>
      <c r="I79" s="83"/>
      <c r="J79" s="83">
        <f>Table12[[#This Row],[Quantity]]*Table12[[#This Row],[Unit cost ]]</f>
        <v>0</v>
      </c>
    </row>
    <row r="80" spans="2:10" x14ac:dyDescent="0.3">
      <c r="B80" s="221" t="s">
        <v>494</v>
      </c>
      <c r="C80" t="s">
        <v>85</v>
      </c>
      <c r="E80" s="8"/>
      <c r="F80" s="41"/>
      <c r="G80" s="222"/>
      <c r="H80" s="86"/>
      <c r="I80" s="83"/>
      <c r="J80" s="83">
        <f>Table12[[#This Row],[Quantity]]*Table12[[#This Row],[Unit cost ]]</f>
        <v>0</v>
      </c>
    </row>
    <row r="81" spans="2:10" x14ac:dyDescent="0.3">
      <c r="B81" s="221" t="s">
        <v>495</v>
      </c>
      <c r="C81" t="s">
        <v>85</v>
      </c>
      <c r="E81" s="8"/>
      <c r="F81" s="41"/>
      <c r="G81" s="222"/>
      <c r="H81" s="86"/>
      <c r="I81" s="83"/>
      <c r="J81" s="83">
        <f>Table12[[#This Row],[Quantity]]*Table12[[#This Row],[Unit cost ]]</f>
        <v>0</v>
      </c>
    </row>
    <row r="82" spans="2:10" x14ac:dyDescent="0.3">
      <c r="B82" s="221" t="s">
        <v>495</v>
      </c>
      <c r="C82" t="s">
        <v>85</v>
      </c>
      <c r="E82" s="8"/>
      <c r="F82" s="41"/>
      <c r="G82" s="222"/>
      <c r="H82" s="86"/>
      <c r="I82" s="83"/>
      <c r="J82" s="83">
        <f>Table12[[#This Row],[Quantity]]*Table12[[#This Row],[Unit cost ]]</f>
        <v>0</v>
      </c>
    </row>
    <row r="83" spans="2:10" x14ac:dyDescent="0.3">
      <c r="B83" s="221" t="s">
        <v>496</v>
      </c>
      <c r="C83" t="s">
        <v>85</v>
      </c>
      <c r="E83" s="8"/>
      <c r="F83" s="41"/>
      <c r="G83" s="222"/>
      <c r="H83" s="86"/>
      <c r="I83" s="83"/>
      <c r="J83" s="83">
        <f>Table12[[#This Row],[Quantity]]*Table12[[#This Row],[Unit cost ]]</f>
        <v>0</v>
      </c>
    </row>
    <row r="84" spans="2:10" x14ac:dyDescent="0.3">
      <c r="B84" s="221" t="s">
        <v>497</v>
      </c>
      <c r="C84" t="s">
        <v>85</v>
      </c>
      <c r="E84" s="8"/>
      <c r="F84" s="41"/>
      <c r="G84" s="222"/>
      <c r="H84" s="86"/>
      <c r="I84" s="83"/>
      <c r="J84" s="83">
        <f>Table12[[#This Row],[Quantity]]*Table12[[#This Row],[Unit cost ]]</f>
        <v>0</v>
      </c>
    </row>
    <row r="85" spans="2:10" x14ac:dyDescent="0.3">
      <c r="B85" s="221" t="s">
        <v>498</v>
      </c>
      <c r="C85" t="s">
        <v>85</v>
      </c>
      <c r="E85" s="8"/>
      <c r="F85" s="41"/>
      <c r="G85" s="222"/>
      <c r="H85" s="86"/>
      <c r="I85" s="83"/>
      <c r="J85" s="83">
        <f>Table12[[#This Row],[Quantity]]*Table12[[#This Row],[Unit cost ]]</f>
        <v>0</v>
      </c>
    </row>
    <row r="86" spans="2:10" x14ac:dyDescent="0.3">
      <c r="B86" s="221" t="s">
        <v>499</v>
      </c>
      <c r="C86" t="s">
        <v>85</v>
      </c>
      <c r="E86" s="8"/>
      <c r="F86" s="41"/>
      <c r="G86" s="222"/>
      <c r="H86" s="86"/>
      <c r="I86" s="83"/>
      <c r="J86" s="83">
        <f>Table12[[#This Row],[Quantity]]*Table12[[#This Row],[Unit cost ]]</f>
        <v>0</v>
      </c>
    </row>
    <row r="87" spans="2:10" x14ac:dyDescent="0.3">
      <c r="B87" s="221" t="s">
        <v>62</v>
      </c>
      <c r="I87" s="228"/>
      <c r="J87" s="228">
        <f>SUBTOTAL(109,Table12[Total Cost])</f>
        <v>0</v>
      </c>
    </row>
  </sheetData>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F3:F86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B3" sqref="B3"/>
    </sheetView>
  </sheetViews>
  <sheetFormatPr defaultRowHeight="14.4" x14ac:dyDescent="0.3"/>
  <cols>
    <col min="1" max="1" width="1.6640625" customWidth="1"/>
    <col min="2" max="2" width="28.5546875" bestFit="1" customWidth="1"/>
    <col min="3" max="3" width="15.6640625" bestFit="1" customWidth="1"/>
    <col min="4" max="4" width="20.5546875" customWidth="1"/>
    <col min="5" max="5" width="15.6640625" customWidth="1"/>
    <col min="6" max="6" width="25.44140625" customWidth="1"/>
    <col min="7" max="7" width="50" bestFit="1" customWidth="1"/>
  </cols>
  <sheetData>
    <row r="1" spans="2:8" ht="48.6" x14ac:dyDescent="0.3">
      <c r="B1" s="64" t="s">
        <v>116</v>
      </c>
      <c r="C1" s="64" t="s">
        <v>112</v>
      </c>
      <c r="D1" s="64" t="s">
        <v>114</v>
      </c>
      <c r="F1" s="56" t="s">
        <v>108</v>
      </c>
      <c r="G1" s="44"/>
      <c r="H1" s="44"/>
    </row>
    <row r="2" spans="2:8" x14ac:dyDescent="0.3">
      <c r="B2" s="63" t="s">
        <v>15</v>
      </c>
      <c r="C2" s="63" t="s">
        <v>113</v>
      </c>
      <c r="D2" s="63" t="s">
        <v>23</v>
      </c>
      <c r="F2" s="57" t="s">
        <v>9</v>
      </c>
      <c r="G2" s="57" t="s">
        <v>10</v>
      </c>
      <c r="H2" s="57"/>
    </row>
    <row r="3" spans="2:8" x14ac:dyDescent="0.3">
      <c r="B3" s="19" t="s">
        <v>115</v>
      </c>
      <c r="C3" s="19"/>
      <c r="D3" s="34">
        <v>0</v>
      </c>
      <c r="F3" s="58" t="s">
        <v>81</v>
      </c>
      <c r="G3" s="58"/>
      <c r="H3" s="59">
        <v>0.02</v>
      </c>
    </row>
    <row r="4" spans="2:8" x14ac:dyDescent="0.3">
      <c r="B4" s="19" t="s">
        <v>115</v>
      </c>
      <c r="C4" s="19"/>
      <c r="D4" s="34">
        <v>0</v>
      </c>
      <c r="F4" s="58" t="s">
        <v>53</v>
      </c>
      <c r="G4" s="58"/>
      <c r="H4" s="59">
        <v>0.02</v>
      </c>
    </row>
    <row r="5" spans="2:8" x14ac:dyDescent="0.3">
      <c r="B5" s="19" t="s">
        <v>115</v>
      </c>
      <c r="C5" s="19"/>
      <c r="D5" s="34">
        <v>0</v>
      </c>
      <c r="F5" s="58" t="s">
        <v>18</v>
      </c>
      <c r="G5" s="58"/>
      <c r="H5" s="59">
        <v>0.02</v>
      </c>
    </row>
    <row r="6" spans="2:8" x14ac:dyDescent="0.3">
      <c r="B6" s="19"/>
      <c r="C6" s="19"/>
      <c r="D6" s="34"/>
      <c r="F6" s="58" t="s">
        <v>109</v>
      </c>
      <c r="G6" s="60" t="s">
        <v>166</v>
      </c>
      <c r="H6" s="59" t="s">
        <v>110</v>
      </c>
    </row>
    <row r="7" spans="2:8" x14ac:dyDescent="0.3">
      <c r="B7" s="19"/>
      <c r="C7" s="19"/>
      <c r="D7" s="20"/>
    </row>
    <row r="8" spans="2:8" x14ac:dyDescent="0.3">
      <c r="B8" s="19"/>
      <c r="C8" s="19"/>
      <c r="D8" s="20"/>
    </row>
    <row r="9" spans="2:8" x14ac:dyDescent="0.3">
      <c r="B9" s="19"/>
      <c r="C9" s="19"/>
      <c r="D9" s="34"/>
    </row>
    <row r="10" spans="2:8" s="2" customFormat="1" x14ac:dyDescent="0.3">
      <c r="B10"/>
      <c r="C10"/>
      <c r="D10"/>
      <c r="E10" s="3"/>
      <c r="F10" s="3"/>
      <c r="G10" s="3"/>
    </row>
    <row r="11" spans="2:8" x14ac:dyDescent="0.3">
      <c r="B11" s="61" t="s">
        <v>111</v>
      </c>
      <c r="C11" s="3"/>
      <c r="D11" s="3"/>
    </row>
    <row r="12" spans="2:8" x14ac:dyDescent="0.3">
      <c r="B12" s="62" t="s">
        <v>53</v>
      </c>
      <c r="C12" s="7"/>
    </row>
    <row r="13" spans="2:8" x14ac:dyDescent="0.3">
      <c r="B13" s="62" t="s">
        <v>81</v>
      </c>
    </row>
    <row r="14" spans="2:8" x14ac:dyDescent="0.3">
      <c r="B14" s="62" t="s">
        <v>11</v>
      </c>
    </row>
    <row r="15" spans="2:8" x14ac:dyDescent="0.3">
      <c r="B15" s="62" t="s">
        <v>82</v>
      </c>
    </row>
    <row r="16" spans="2:8" x14ac:dyDescent="0.3">
      <c r="B16" s="62" t="s">
        <v>101</v>
      </c>
    </row>
    <row r="17" spans="2:2" x14ac:dyDescent="0.3">
      <c r="B17" s="62" t="s">
        <v>102</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92"/>
  <sheetViews>
    <sheetView workbookViewId="0">
      <selection activeCell="A7" sqref="A7"/>
    </sheetView>
  </sheetViews>
  <sheetFormatPr defaultRowHeight="14.4" x14ac:dyDescent="0.3"/>
  <cols>
    <col min="1" max="1" width="13.6640625" customWidth="1"/>
    <col min="2" max="2" width="10.5546875" bestFit="1" customWidth="1"/>
    <col min="3" max="3" width="13.33203125" customWidth="1"/>
    <col min="4" max="5" width="10.5546875" bestFit="1" customWidth="1"/>
    <col min="8" max="8" width="11.33203125" bestFit="1" customWidth="1"/>
  </cols>
  <sheetData>
    <row r="1" spans="1:5" x14ac:dyDescent="0.3">
      <c r="A1" s="32" t="s">
        <v>68</v>
      </c>
    </row>
    <row r="3" spans="1:5" x14ac:dyDescent="0.3">
      <c r="A3" s="1" t="s">
        <v>69</v>
      </c>
    </row>
    <row r="4" spans="1:5" x14ac:dyDescent="0.3">
      <c r="A4" s="1" t="s">
        <v>126</v>
      </c>
    </row>
    <row r="5" spans="1:5" x14ac:dyDescent="0.3">
      <c r="A5" s="1"/>
    </row>
    <row r="6" spans="1:5" ht="28.8" x14ac:dyDescent="0.3">
      <c r="A6" s="3" t="s">
        <v>70</v>
      </c>
      <c r="B6" s="3" t="s">
        <v>6</v>
      </c>
      <c r="C6" s="3" t="s">
        <v>71</v>
      </c>
      <c r="D6" s="3" t="s">
        <v>72</v>
      </c>
      <c r="E6" s="3" t="s">
        <v>74</v>
      </c>
    </row>
    <row r="7" spans="1:5" x14ac:dyDescent="0.3">
      <c r="B7" s="77"/>
      <c r="C7" s="77"/>
      <c r="D7" s="77"/>
      <c r="E7" s="77"/>
    </row>
    <row r="8" spans="1:5" x14ac:dyDescent="0.3">
      <c r="A8" s="221">
        <v>1.1000000000000001</v>
      </c>
      <c r="B8" s="77">
        <f>INDEX(Labour!P:P,MATCH($A8,Labour!B:B,0))</f>
        <v>0</v>
      </c>
      <c r="C8" s="77">
        <f>INDEX(Material!P:P,MATCH($A8,Material!B:B,0))</f>
        <v>0</v>
      </c>
      <c r="D8" s="77">
        <f>INDEX(Travel!K:K,MATCH($A8,Travel!B:B,0))</f>
        <v>0</v>
      </c>
      <c r="E8" s="77">
        <f>INDEX(ODC!J:J,MATCH($A8,ODC!B:B,0))</f>
        <v>0</v>
      </c>
    </row>
    <row r="9" spans="1:5" x14ac:dyDescent="0.3">
      <c r="A9" s="221">
        <v>1.2</v>
      </c>
      <c r="B9" s="77">
        <f>INDEX(Labour!P:P,MATCH($A9,Labour!B:B,0))</f>
        <v>0</v>
      </c>
      <c r="C9" s="77">
        <f>INDEX(Material!P:P,MATCH($A9,Material!B:B,0))</f>
        <v>0</v>
      </c>
      <c r="D9" s="77">
        <f>INDEX(Travel!K:K,MATCH($A9,Travel!B:B,0))</f>
        <v>0</v>
      </c>
      <c r="E9" s="77">
        <f>INDEX(ODC!J:J,MATCH($A9,ODC!B:B,0))</f>
        <v>0</v>
      </c>
    </row>
    <row r="10" spans="1:5" x14ac:dyDescent="0.3">
      <c r="A10" s="221">
        <v>1.3</v>
      </c>
      <c r="B10" s="77">
        <f>INDEX(Labour!P:P,MATCH($A10,Labour!B:B,0))</f>
        <v>0</v>
      </c>
      <c r="C10" s="77">
        <f>INDEX(Material!P:P,MATCH($A10,Material!B:B,0))</f>
        <v>0</v>
      </c>
      <c r="D10" s="77">
        <f>INDEX(Travel!K:K,MATCH($A10,Travel!B:B,0))</f>
        <v>0</v>
      </c>
      <c r="E10" s="77">
        <f>INDEX(ODC!J:J,MATCH($A10,ODC!B:B,0))</f>
        <v>0</v>
      </c>
    </row>
    <row r="11" spans="1:5" x14ac:dyDescent="0.3">
      <c r="A11" s="221">
        <v>1.4</v>
      </c>
      <c r="B11" s="77">
        <f>INDEX(Labour!P:P,MATCH($A11,Labour!B:B,0))</f>
        <v>0</v>
      </c>
      <c r="C11" s="77">
        <f>INDEX(Material!P:P,MATCH($A11,Material!B:B,0))</f>
        <v>0</v>
      </c>
      <c r="D11" s="77">
        <f>INDEX(Travel!K:K,MATCH($A11,Travel!B:B,0))</f>
        <v>0</v>
      </c>
      <c r="E11" s="77">
        <f>INDEX(ODC!J:J,MATCH($A11,ODC!B:B,0))</f>
        <v>0</v>
      </c>
    </row>
    <row r="12" spans="1:5" x14ac:dyDescent="0.3">
      <c r="A12" s="221">
        <v>1.5</v>
      </c>
      <c r="B12" s="77">
        <f>INDEX(Labour!P:P,MATCH($A12,Labour!B:B,0))</f>
        <v>0</v>
      </c>
      <c r="C12" s="77">
        <f>INDEX(Material!P:P,MATCH($A12,Material!B:B,0))</f>
        <v>0</v>
      </c>
      <c r="D12" s="77">
        <f>INDEX(Travel!K:K,MATCH($A12,Travel!B:B,0))</f>
        <v>0</v>
      </c>
      <c r="E12" s="77">
        <f>INDEX(ODC!J:J,MATCH($A12,ODC!B:B,0))</f>
        <v>0</v>
      </c>
    </row>
    <row r="13" spans="1:5" x14ac:dyDescent="0.3">
      <c r="A13" s="221">
        <v>1.6</v>
      </c>
      <c r="B13" s="77">
        <f>INDEX(Labour!P:P,MATCH($A13,Labour!B:B,0))</f>
        <v>0</v>
      </c>
      <c r="C13" s="77">
        <f>INDEX(Material!P:P,MATCH($A13,Material!B:B,0))</f>
        <v>0</v>
      </c>
      <c r="D13" s="77">
        <f>INDEX(Travel!K:K,MATCH($A13,Travel!B:B,0))</f>
        <v>0</v>
      </c>
      <c r="E13" s="77">
        <f>INDEX(ODC!J:J,MATCH($A13,ODC!B:B,0))</f>
        <v>0</v>
      </c>
    </row>
    <row r="14" spans="1:5" x14ac:dyDescent="0.3">
      <c r="A14" s="221">
        <v>1.7</v>
      </c>
      <c r="B14" s="77">
        <f>INDEX(Labour!P:P,MATCH($A14,Labour!B:B,0))</f>
        <v>0</v>
      </c>
      <c r="C14" s="77">
        <f>INDEX(Material!P:P,MATCH($A14,Material!B:B,0))</f>
        <v>0</v>
      </c>
      <c r="D14" s="77">
        <f>INDEX(Travel!K:K,MATCH($A14,Travel!B:B,0))</f>
        <v>0</v>
      </c>
      <c r="E14" s="77">
        <f>INDEX(ODC!J:J,MATCH($A14,ODC!B:B,0))</f>
        <v>0</v>
      </c>
    </row>
    <row r="15" spans="1:5" x14ac:dyDescent="0.3">
      <c r="A15" s="221">
        <v>1.8</v>
      </c>
      <c r="B15" s="77">
        <f>INDEX(Labour!P:P,MATCH($A15,Labour!B:B,0))</f>
        <v>0</v>
      </c>
      <c r="C15" s="77">
        <f>INDEX(Material!P:P,MATCH($A15,Material!B:B,0))</f>
        <v>0</v>
      </c>
      <c r="D15" s="77">
        <f>INDEX(Travel!K:K,MATCH($A15,Travel!B:B,0))</f>
        <v>0</v>
      </c>
      <c r="E15" s="77">
        <f>INDEX(ODC!J:J,MATCH($A15,ODC!B:B,0))</f>
        <v>0</v>
      </c>
    </row>
    <row r="16" spans="1:5" x14ac:dyDescent="0.3">
      <c r="A16" s="221">
        <v>1.9</v>
      </c>
      <c r="B16" s="77">
        <f>INDEX(Labour!P:P,MATCH($A16,Labour!B:B,0))</f>
        <v>0</v>
      </c>
      <c r="C16" s="77">
        <f>INDEX(Material!P:P,MATCH($A16,Material!B:B,0))</f>
        <v>0</v>
      </c>
      <c r="D16" s="77">
        <f>INDEX(Travel!K:K,MATCH($A16,Travel!B:B,0))</f>
        <v>0</v>
      </c>
      <c r="E16" s="77">
        <f>INDEX(ODC!J:J,MATCH($A16,ODC!B:B,0))</f>
        <v>0</v>
      </c>
    </row>
    <row r="17" spans="1:5" x14ac:dyDescent="0.3">
      <c r="A17" s="221">
        <v>2.1</v>
      </c>
      <c r="B17" s="77">
        <f>INDEX(Labour!P:P,MATCH($A17,Labour!B:B,0))</f>
        <v>0</v>
      </c>
      <c r="C17" s="77">
        <f>INDEX(Material!P:P,MATCH($A17,Material!B:B,0))</f>
        <v>0</v>
      </c>
      <c r="D17" s="77">
        <f>INDEX(Travel!K:K,MATCH($A17,Travel!B:B,0))</f>
        <v>0</v>
      </c>
      <c r="E17" s="77">
        <f>INDEX(ODC!J:J,MATCH($A17,ODC!B:B,0))</f>
        <v>0</v>
      </c>
    </row>
    <row r="18" spans="1:5" x14ac:dyDescent="0.3">
      <c r="A18" s="221">
        <v>2.2000000000000002</v>
      </c>
      <c r="B18" s="77">
        <f>INDEX(Labour!P:P,MATCH($A18,Labour!B:B,0))</f>
        <v>0</v>
      </c>
      <c r="C18" s="77">
        <f>INDEX(Material!P:P,MATCH($A18,Material!B:B,0))</f>
        <v>0</v>
      </c>
      <c r="D18" s="77">
        <f>INDEX(Travel!K:K,MATCH($A18,Travel!B:B,0))</f>
        <v>0</v>
      </c>
      <c r="E18" s="77">
        <f>INDEX(ODC!J:J,MATCH($A18,ODC!B:B,0))</f>
        <v>0</v>
      </c>
    </row>
    <row r="19" spans="1:5" x14ac:dyDescent="0.3">
      <c r="A19" s="221">
        <v>2.2999999999999998</v>
      </c>
      <c r="B19" s="77">
        <f>INDEX(Labour!P:P,MATCH($A19,Labour!B:B,0))</f>
        <v>0</v>
      </c>
      <c r="C19" s="77">
        <f>INDEX(Material!P:P,MATCH($A19,Material!B:B,0))</f>
        <v>0</v>
      </c>
      <c r="D19" s="77">
        <f>INDEX(Travel!K:K,MATCH($A19,Travel!B:B,0))</f>
        <v>0</v>
      </c>
      <c r="E19" s="77">
        <f>INDEX(ODC!J:J,MATCH($A19,ODC!B:B,0))</f>
        <v>0</v>
      </c>
    </row>
    <row r="20" spans="1:5" x14ac:dyDescent="0.3">
      <c r="A20" s="221">
        <v>3.1</v>
      </c>
      <c r="B20" s="77">
        <f>INDEX(Labour!P:P,MATCH($A20,Labour!B:B,0))</f>
        <v>0</v>
      </c>
      <c r="C20" s="77">
        <f>INDEX(Material!P:P,MATCH($A20,Material!B:B,0))</f>
        <v>0</v>
      </c>
      <c r="D20" s="77">
        <f>INDEX(Travel!K:K,MATCH($A20,Travel!B:B,0))</f>
        <v>0</v>
      </c>
      <c r="E20" s="77">
        <f>INDEX(ODC!J:J,MATCH($A20,ODC!B:B,0))</f>
        <v>0</v>
      </c>
    </row>
    <row r="21" spans="1:5" x14ac:dyDescent="0.3">
      <c r="A21" s="221">
        <v>3.2</v>
      </c>
      <c r="B21" s="77">
        <f>INDEX(Labour!P:P,MATCH($A21,Labour!B:B,0))</f>
        <v>0</v>
      </c>
      <c r="C21" s="77">
        <f>INDEX(Material!P:P,MATCH($A21,Material!B:B,0))</f>
        <v>0</v>
      </c>
      <c r="D21" s="77">
        <f>INDEX(Travel!K:K,MATCH($A21,Travel!B:B,0))</f>
        <v>0</v>
      </c>
      <c r="E21" s="77">
        <f>INDEX(ODC!J:J,MATCH($A21,ODC!B:B,0))</f>
        <v>0</v>
      </c>
    </row>
    <row r="22" spans="1:5" x14ac:dyDescent="0.3">
      <c r="A22" s="221">
        <v>3.3</v>
      </c>
      <c r="B22" s="77">
        <f>INDEX(Labour!P:P,MATCH($A22,Labour!B:B,0))</f>
        <v>0</v>
      </c>
      <c r="C22" s="77">
        <f>INDEX(Material!P:P,MATCH($A22,Material!B:B,0))</f>
        <v>0</v>
      </c>
      <c r="D22" s="77">
        <f>INDEX(Travel!K:K,MATCH($A22,Travel!B:B,0))</f>
        <v>0</v>
      </c>
      <c r="E22" s="77">
        <f>INDEX(ODC!J:J,MATCH($A22,ODC!B:B,0))</f>
        <v>0</v>
      </c>
    </row>
    <row r="23" spans="1:5" x14ac:dyDescent="0.3">
      <c r="A23" s="221">
        <v>3.4</v>
      </c>
      <c r="B23" s="77">
        <f>INDEX(Labour!P:P,MATCH($A23,Labour!B:B,0))</f>
        <v>0</v>
      </c>
      <c r="C23" s="77">
        <f>INDEX(Material!P:P,MATCH($A23,Material!B:B,0))</f>
        <v>0</v>
      </c>
      <c r="D23" s="77">
        <f>INDEX(Travel!K:K,MATCH($A23,Travel!B:B,0))</f>
        <v>0</v>
      </c>
      <c r="E23" s="77">
        <f>INDEX(ODC!J:J,MATCH($A23,ODC!B:B,0))</f>
        <v>0</v>
      </c>
    </row>
    <row r="24" spans="1:5" x14ac:dyDescent="0.3">
      <c r="A24" s="221">
        <v>3.5</v>
      </c>
      <c r="B24" s="77">
        <f>INDEX(Labour!P:P,MATCH($A24,Labour!B:B,0))</f>
        <v>0</v>
      </c>
      <c r="C24" s="77">
        <f>INDEX(Material!P:P,MATCH($A24,Material!B:B,0))</f>
        <v>0</v>
      </c>
      <c r="D24" s="77">
        <f>INDEX(Travel!K:K,MATCH($A24,Travel!B:B,0))</f>
        <v>0</v>
      </c>
      <c r="E24" s="77">
        <f>INDEX(ODC!J:J,MATCH($A24,ODC!B:B,0))</f>
        <v>0</v>
      </c>
    </row>
    <row r="25" spans="1:5" x14ac:dyDescent="0.3">
      <c r="A25" s="221" t="s">
        <v>304</v>
      </c>
      <c r="B25" s="77">
        <f>INDEX(Labour!P:P,MATCH($A25,Labour!B:B,0))</f>
        <v>0</v>
      </c>
      <c r="C25" s="77">
        <f>INDEX(Material!P:P,MATCH($A25,Material!B:B,0))</f>
        <v>0</v>
      </c>
      <c r="D25" s="77">
        <f>INDEX(Travel!K:K,MATCH($A25,Travel!B:B,0))</f>
        <v>0</v>
      </c>
      <c r="E25" s="77">
        <f>INDEX(ODC!J:J,MATCH($A25,ODC!B:B,0))</f>
        <v>0</v>
      </c>
    </row>
    <row r="26" spans="1:5" x14ac:dyDescent="0.3">
      <c r="A26" s="221" t="s">
        <v>305</v>
      </c>
      <c r="B26" s="77">
        <f>INDEX(Labour!P:P,MATCH($A26,Labour!B:B,0))</f>
        <v>0</v>
      </c>
      <c r="C26" s="77">
        <f>INDEX(Material!P:P,MATCH($A26,Material!B:B,0))</f>
        <v>0</v>
      </c>
      <c r="D26" s="77">
        <f>INDEX(Travel!K:K,MATCH($A26,Travel!B:B,0))</f>
        <v>0</v>
      </c>
      <c r="E26" s="77">
        <f>INDEX(ODC!J:J,MATCH($A26,ODC!B:B,0))</f>
        <v>0</v>
      </c>
    </row>
    <row r="27" spans="1:5" x14ac:dyDescent="0.3">
      <c r="A27" s="221" t="s">
        <v>306</v>
      </c>
      <c r="B27" s="77">
        <f>INDEX(Labour!P:P,MATCH($A27,Labour!B:B,0))</f>
        <v>0</v>
      </c>
      <c r="C27" s="77">
        <f>INDEX(Material!P:P,MATCH($A27,Material!B:B,0))</f>
        <v>0</v>
      </c>
      <c r="D27" s="77">
        <f>INDEX(Travel!K:K,MATCH($A27,Travel!B:B,0))</f>
        <v>0</v>
      </c>
      <c r="E27" s="77">
        <f>INDEX(ODC!J:J,MATCH($A27,ODC!B:B,0))</f>
        <v>0</v>
      </c>
    </row>
    <row r="28" spans="1:5" x14ac:dyDescent="0.3">
      <c r="A28" s="221" t="s">
        <v>307</v>
      </c>
      <c r="B28" s="77">
        <f>INDEX(Labour!P:P,MATCH($A28,Labour!B:B,0))</f>
        <v>0</v>
      </c>
      <c r="C28" s="77">
        <f>INDEX(Material!P:P,MATCH($A28,Material!B:B,0))</f>
        <v>0</v>
      </c>
      <c r="D28" s="77">
        <f>INDEX(Travel!K:K,MATCH($A28,Travel!B:B,0))</f>
        <v>0</v>
      </c>
      <c r="E28" s="77">
        <f>INDEX(ODC!J:J,MATCH($A28,ODC!B:B,0))</f>
        <v>0</v>
      </c>
    </row>
    <row r="29" spans="1:5" x14ac:dyDescent="0.3">
      <c r="A29" s="221" t="s">
        <v>308</v>
      </c>
      <c r="B29" s="77">
        <f>INDEX(Labour!P:P,MATCH($A29,Labour!B:B,0))</f>
        <v>0</v>
      </c>
      <c r="C29" s="77">
        <f>INDEX(Material!P:P,MATCH($A29,Material!B:B,0))</f>
        <v>0</v>
      </c>
      <c r="D29" s="77">
        <f>INDEX(Travel!K:K,MATCH($A29,Travel!B:B,0))</f>
        <v>0</v>
      </c>
      <c r="E29" s="77">
        <f>INDEX(ODC!J:J,MATCH($A29,ODC!B:B,0))</f>
        <v>0</v>
      </c>
    </row>
    <row r="30" spans="1:5" x14ac:dyDescent="0.3">
      <c r="A30" s="221" t="s">
        <v>309</v>
      </c>
      <c r="B30" s="77">
        <f>INDEX(Labour!P:P,MATCH($A30,Labour!B:B,0))</f>
        <v>0</v>
      </c>
      <c r="C30" s="77">
        <f>INDEX(Material!P:P,MATCH($A30,Material!B:B,0))</f>
        <v>0</v>
      </c>
      <c r="D30" s="77">
        <f>INDEX(Travel!K:K,MATCH($A30,Travel!B:B,0))</f>
        <v>0</v>
      </c>
      <c r="E30" s="77">
        <f>INDEX(ODC!J:J,MATCH($A30,ODC!B:B,0))</f>
        <v>0</v>
      </c>
    </row>
    <row r="31" spans="1:5" x14ac:dyDescent="0.3">
      <c r="A31" s="221" t="s">
        <v>310</v>
      </c>
      <c r="B31" s="77">
        <f>INDEX(Labour!P:P,MATCH($A31,Labour!B:B,0))</f>
        <v>0</v>
      </c>
      <c r="C31" s="77">
        <f>INDEX(Material!P:P,MATCH($A31,Material!B:B,0))</f>
        <v>0</v>
      </c>
      <c r="D31" s="77">
        <f>INDEX(Travel!K:K,MATCH($A31,Travel!B:B,0))</f>
        <v>0</v>
      </c>
      <c r="E31" s="77">
        <f>INDEX(ODC!J:J,MATCH($A31,ODC!B:B,0))</f>
        <v>0</v>
      </c>
    </row>
    <row r="32" spans="1:5" x14ac:dyDescent="0.3">
      <c r="A32" s="221" t="s">
        <v>311</v>
      </c>
      <c r="B32" s="77">
        <f>INDEX(Labour!P:P,MATCH($A32,Labour!B:B,0))</f>
        <v>0</v>
      </c>
      <c r="C32" s="77">
        <f>INDEX(Material!P:P,MATCH($A32,Material!B:B,0))</f>
        <v>0</v>
      </c>
      <c r="D32" s="77">
        <f>INDEX(Travel!K:K,MATCH($A32,Travel!B:B,0))</f>
        <v>0</v>
      </c>
      <c r="E32" s="77">
        <f>INDEX(ODC!J:J,MATCH($A32,ODC!B:B,0))</f>
        <v>0</v>
      </c>
    </row>
    <row r="33" spans="1:5" x14ac:dyDescent="0.3">
      <c r="A33" s="221" t="s">
        <v>313</v>
      </c>
      <c r="B33" s="77">
        <f>INDEX(Labour!P:P,MATCH($A33,Labour!B:B,0))</f>
        <v>0</v>
      </c>
      <c r="C33" s="77">
        <f>INDEX(Material!P:P,MATCH($A33,Material!B:B,0))</f>
        <v>0</v>
      </c>
      <c r="D33" s="77">
        <f>INDEX(Travel!K:K,MATCH($A33,Travel!B:B,0))</f>
        <v>0</v>
      </c>
      <c r="E33" s="77">
        <f>INDEX(ODC!J:J,MATCH($A33,ODC!B:B,0))</f>
        <v>0</v>
      </c>
    </row>
    <row r="34" spans="1:5" x14ac:dyDescent="0.3">
      <c r="A34" s="221" t="s">
        <v>314</v>
      </c>
      <c r="B34" s="77">
        <f>INDEX(Labour!P:P,MATCH($A34,Labour!B:B,0))</f>
        <v>0</v>
      </c>
      <c r="C34" s="77">
        <f>INDEX(Material!P:P,MATCH($A34,Material!B:B,0))</f>
        <v>0</v>
      </c>
      <c r="D34" s="77">
        <f>INDEX(Travel!K:K,MATCH($A34,Travel!B:B,0))</f>
        <v>0</v>
      </c>
      <c r="E34" s="77">
        <f>INDEX(ODC!J:J,MATCH($A34,ODC!B:B,0))</f>
        <v>0</v>
      </c>
    </row>
    <row r="35" spans="1:5" x14ac:dyDescent="0.3">
      <c r="A35" s="221" t="s">
        <v>315</v>
      </c>
      <c r="B35" s="77">
        <f>INDEX(Labour!P:P,MATCH($A35,Labour!B:B,0))</f>
        <v>0</v>
      </c>
      <c r="C35" s="77">
        <f>INDEX(Material!P:P,MATCH($A35,Material!B:B,0))</f>
        <v>0</v>
      </c>
      <c r="D35" s="77">
        <f>INDEX(Travel!K:K,MATCH($A35,Travel!B:B,0))</f>
        <v>0</v>
      </c>
      <c r="E35" s="77">
        <f>INDEX(ODC!J:J,MATCH($A35,ODC!B:B,0))</f>
        <v>0</v>
      </c>
    </row>
    <row r="36" spans="1:5" x14ac:dyDescent="0.3">
      <c r="A36" s="221" t="s">
        <v>316</v>
      </c>
      <c r="B36" s="77">
        <f>INDEX(Labour!P:P,MATCH($A36,Labour!B:B,0))</f>
        <v>0</v>
      </c>
      <c r="C36" s="77">
        <f>INDEX(Material!P:P,MATCH($A36,Material!B:B,0))</f>
        <v>0</v>
      </c>
      <c r="D36" s="77">
        <f>INDEX(Travel!K:K,MATCH($A36,Travel!B:B,0))</f>
        <v>0</v>
      </c>
      <c r="E36" s="77">
        <f>INDEX(ODC!J:J,MATCH($A36,ODC!B:B,0))</f>
        <v>0</v>
      </c>
    </row>
    <row r="37" spans="1:5" x14ac:dyDescent="0.3">
      <c r="A37" s="221" t="s">
        <v>299</v>
      </c>
      <c r="B37" s="77">
        <f>INDEX(Labour!P:P,MATCH($A37,Labour!B:B,0))</f>
        <v>0</v>
      </c>
      <c r="C37" s="77">
        <f>INDEX(Material!P:P,MATCH($A37,Material!B:B,0))</f>
        <v>0</v>
      </c>
      <c r="D37" s="77">
        <f>INDEX(Travel!K:K,MATCH($A37,Travel!B:B,0))</f>
        <v>0</v>
      </c>
      <c r="E37" s="77">
        <f>INDEX(ODC!J:J,MATCH($A37,ODC!B:B,0))</f>
        <v>0</v>
      </c>
    </row>
    <row r="38" spans="1:5" x14ac:dyDescent="0.3">
      <c r="A38" s="221" t="s">
        <v>317</v>
      </c>
      <c r="B38" s="77">
        <f>INDEX(Labour!P:P,MATCH($A38,Labour!B:B,0))</f>
        <v>0</v>
      </c>
      <c r="C38" s="77">
        <f>INDEX(Material!P:P,MATCH($A38,Material!B:B,0))</f>
        <v>0</v>
      </c>
      <c r="D38" s="77">
        <f>INDEX(Travel!K:K,MATCH($A38,Travel!B:B,0))</f>
        <v>0</v>
      </c>
      <c r="E38" s="77">
        <f>INDEX(ODC!J:J,MATCH($A38,ODC!B:B,0))</f>
        <v>0</v>
      </c>
    </row>
    <row r="39" spans="1:5" x14ac:dyDescent="0.3">
      <c r="A39" s="221" t="s">
        <v>319</v>
      </c>
      <c r="B39" s="77">
        <f>INDEX(Labour!P:P,MATCH($A39,Labour!B:B,0))</f>
        <v>0</v>
      </c>
      <c r="C39" s="77">
        <f>INDEX(Material!P:P,MATCH($A39,Material!B:B,0))</f>
        <v>0</v>
      </c>
      <c r="D39" s="77">
        <f>INDEX(Travel!K:K,MATCH($A39,Travel!B:B,0))</f>
        <v>0</v>
      </c>
      <c r="E39" s="77">
        <f>INDEX(ODC!J:J,MATCH($A39,ODC!B:B,0))</f>
        <v>0</v>
      </c>
    </row>
    <row r="40" spans="1:5" x14ac:dyDescent="0.3">
      <c r="A40" s="221" t="s">
        <v>320</v>
      </c>
      <c r="B40" s="77">
        <f>INDEX(Labour!P:P,MATCH($A40,Labour!B:B,0))</f>
        <v>0</v>
      </c>
      <c r="C40" s="77">
        <f>INDEX(Material!P:P,MATCH($A40,Material!B:B,0))</f>
        <v>0</v>
      </c>
      <c r="D40" s="77">
        <f>INDEX(Travel!K:K,MATCH($A40,Travel!B:B,0))</f>
        <v>0</v>
      </c>
      <c r="E40" s="77">
        <f>INDEX(ODC!J:J,MATCH($A40,ODC!B:B,0))</f>
        <v>0</v>
      </c>
    </row>
    <row r="41" spans="1:5" x14ac:dyDescent="0.3">
      <c r="A41" s="221" t="s">
        <v>321</v>
      </c>
      <c r="B41" s="77">
        <f>INDEX(Labour!P:P,MATCH($A41,Labour!B:B,0))</f>
        <v>0</v>
      </c>
      <c r="C41" s="77">
        <f>INDEX(Material!P:P,MATCH($A41,Material!B:B,0))</f>
        <v>0</v>
      </c>
      <c r="D41" s="77">
        <f>INDEX(Travel!K:K,MATCH($A41,Travel!B:B,0))</f>
        <v>0</v>
      </c>
      <c r="E41" s="77">
        <f>INDEX(ODC!J:J,MATCH($A41,ODC!B:B,0))</f>
        <v>0</v>
      </c>
    </row>
    <row r="42" spans="1:5" x14ac:dyDescent="0.3">
      <c r="A42" s="221" t="s">
        <v>322</v>
      </c>
      <c r="B42" s="77">
        <f>INDEX(Labour!P:P,MATCH($A42,Labour!B:B,0))</f>
        <v>0</v>
      </c>
      <c r="C42" s="77">
        <f>INDEX(Material!P:P,MATCH($A42,Material!B:B,0))</f>
        <v>0</v>
      </c>
      <c r="D42" s="77">
        <f>INDEX(Travel!K:K,MATCH($A42,Travel!B:B,0))</f>
        <v>0</v>
      </c>
      <c r="E42" s="77">
        <f>INDEX(ODC!J:J,MATCH($A42,ODC!B:B,0))</f>
        <v>0</v>
      </c>
    </row>
    <row r="43" spans="1:5" x14ac:dyDescent="0.3">
      <c r="A43" s="221" t="s">
        <v>323</v>
      </c>
      <c r="B43" s="77">
        <f>INDEX(Labour!P:P,MATCH($A43,Labour!B:B,0))</f>
        <v>0</v>
      </c>
      <c r="C43" s="77">
        <f>INDEX(Material!P:P,MATCH($A43,Material!B:B,0))</f>
        <v>0</v>
      </c>
      <c r="D43" s="77">
        <f>INDEX(Travel!K:K,MATCH($A43,Travel!B:B,0))</f>
        <v>0</v>
      </c>
      <c r="E43" s="77">
        <f>INDEX(ODC!J:J,MATCH($A43,ODC!B:B,0))</f>
        <v>0</v>
      </c>
    </row>
    <row r="44" spans="1:5" x14ac:dyDescent="0.3">
      <c r="A44" s="221" t="s">
        <v>324</v>
      </c>
      <c r="B44" s="77">
        <f>INDEX(Labour!P:P,MATCH($A44,Labour!B:B,0))</f>
        <v>0</v>
      </c>
      <c r="C44" s="77">
        <f>INDEX(Material!P:P,MATCH($A44,Material!B:B,0))</f>
        <v>0</v>
      </c>
      <c r="D44" s="77">
        <f>INDEX(Travel!K:K,MATCH($A44,Travel!B:B,0))</f>
        <v>0</v>
      </c>
      <c r="E44" s="77">
        <f>INDEX(ODC!J:J,MATCH($A44,ODC!B:B,0))</f>
        <v>0</v>
      </c>
    </row>
    <row r="45" spans="1:5" x14ac:dyDescent="0.3">
      <c r="A45" s="221" t="s">
        <v>325</v>
      </c>
      <c r="B45" s="77">
        <f>INDEX(Labour!P:P,MATCH($A45,Labour!B:B,0))</f>
        <v>0</v>
      </c>
      <c r="C45" s="77">
        <f>INDEX(Material!P:P,MATCH($A45,Material!B:B,0))</f>
        <v>0</v>
      </c>
      <c r="D45" s="77">
        <f>INDEX(Travel!K:K,MATCH($A45,Travel!B:B,0))</f>
        <v>0</v>
      </c>
      <c r="E45" s="77">
        <f>INDEX(ODC!J:J,MATCH($A45,ODC!B:B,0))</f>
        <v>0</v>
      </c>
    </row>
    <row r="46" spans="1:5" x14ac:dyDescent="0.3">
      <c r="A46" s="221" t="s">
        <v>327</v>
      </c>
      <c r="B46" s="77">
        <f>INDEX(Labour!P:P,MATCH($A46,Labour!B:B,0))</f>
        <v>0</v>
      </c>
      <c r="C46" s="77">
        <f>INDEX(Material!P:P,MATCH($A46,Material!B:B,0))</f>
        <v>0</v>
      </c>
      <c r="D46" s="77">
        <f>INDEX(Travel!K:K,MATCH($A46,Travel!B:B,0))</f>
        <v>0</v>
      </c>
      <c r="E46" s="77">
        <f>INDEX(ODC!J:J,MATCH($A46,ODC!B:B,0))</f>
        <v>0</v>
      </c>
    </row>
    <row r="47" spans="1:5" x14ac:dyDescent="0.3">
      <c r="A47" s="221" t="s">
        <v>328</v>
      </c>
      <c r="B47" s="77">
        <f>INDEX(Labour!P:P,MATCH($A47,Labour!B:B,0))</f>
        <v>0</v>
      </c>
      <c r="C47" s="77">
        <f>INDEX(Material!P:P,MATCH($A47,Material!B:B,0))</f>
        <v>0</v>
      </c>
      <c r="D47" s="77">
        <f>INDEX(Travel!K:K,MATCH($A47,Travel!B:B,0))</f>
        <v>0</v>
      </c>
      <c r="E47" s="77">
        <f>INDEX(ODC!J:J,MATCH($A47,ODC!B:B,0))</f>
        <v>0</v>
      </c>
    </row>
    <row r="48" spans="1:5" x14ac:dyDescent="0.3">
      <c r="A48" s="221" t="s">
        <v>332</v>
      </c>
      <c r="B48" s="77">
        <f>INDEX(Labour!P:P,MATCH($A48,Labour!B:B,0))</f>
        <v>0</v>
      </c>
      <c r="C48" s="77">
        <f>INDEX(Material!P:P,MATCH($A48,Material!B:B,0))</f>
        <v>0</v>
      </c>
      <c r="D48" s="77">
        <f>INDEX(Travel!K:K,MATCH($A48,Travel!B:B,0))</f>
        <v>0</v>
      </c>
      <c r="E48" s="77">
        <f>INDEX(ODC!J:J,MATCH($A48,ODC!B:B,0))</f>
        <v>0</v>
      </c>
    </row>
    <row r="49" spans="1:5" x14ac:dyDescent="0.3">
      <c r="A49" s="221" t="s">
        <v>329</v>
      </c>
      <c r="B49" s="77">
        <f>INDEX(Labour!P:P,MATCH($A49,Labour!B:B,0))</f>
        <v>0</v>
      </c>
      <c r="C49" s="77">
        <f>INDEX(Material!P:P,MATCH($A49,Material!B:B,0))</f>
        <v>0</v>
      </c>
      <c r="D49" s="77">
        <f>INDEX(Travel!K:K,MATCH($A49,Travel!B:B,0))</f>
        <v>0</v>
      </c>
      <c r="E49" s="77">
        <f>INDEX(ODC!J:J,MATCH($A49,ODC!B:B,0))</f>
        <v>0</v>
      </c>
    </row>
    <row r="50" spans="1:5" x14ac:dyDescent="0.3">
      <c r="A50" s="221" t="s">
        <v>333</v>
      </c>
      <c r="B50" s="77">
        <f>INDEX(Labour!P:P,MATCH($A50,Labour!B:B,0))</f>
        <v>0</v>
      </c>
      <c r="C50" s="77">
        <f>INDEX(Material!P:P,MATCH($A50,Material!B:B,0))</f>
        <v>0</v>
      </c>
      <c r="D50" s="77">
        <f>INDEX(Travel!K:K,MATCH($A50,Travel!B:B,0))</f>
        <v>0</v>
      </c>
      <c r="E50" s="77">
        <f>INDEX(ODC!J:J,MATCH($A50,ODC!B:B,0))</f>
        <v>0</v>
      </c>
    </row>
    <row r="51" spans="1:5" x14ac:dyDescent="0.3">
      <c r="A51" s="221" t="s">
        <v>334</v>
      </c>
      <c r="B51" s="77">
        <f>INDEX(Labour!P:P,MATCH($A51,Labour!B:B,0))</f>
        <v>0</v>
      </c>
      <c r="C51" s="77">
        <f>INDEX(Material!P:P,MATCH($A51,Material!B:B,0))</f>
        <v>0</v>
      </c>
      <c r="D51" s="77">
        <f>INDEX(Travel!K:K,MATCH($A51,Travel!B:B,0))</f>
        <v>0</v>
      </c>
      <c r="E51" s="77">
        <f>INDEX(ODC!J:J,MATCH($A51,ODC!B:B,0))</f>
        <v>0</v>
      </c>
    </row>
    <row r="52" spans="1:5" x14ac:dyDescent="0.3">
      <c r="A52" s="221" t="s">
        <v>335</v>
      </c>
      <c r="B52" s="77">
        <f>INDEX(Labour!P:P,MATCH($A52,Labour!B:B,0))</f>
        <v>0</v>
      </c>
      <c r="C52" s="77">
        <f>INDEX(Material!P:P,MATCH($A52,Material!B:B,0))</f>
        <v>0</v>
      </c>
      <c r="D52" s="77">
        <f>INDEX(Travel!K:K,MATCH($A52,Travel!B:B,0))</f>
        <v>0</v>
      </c>
      <c r="E52" s="77">
        <f>INDEX(ODC!J:J,MATCH($A52,ODC!B:B,0))</f>
        <v>0</v>
      </c>
    </row>
    <row r="53" spans="1:5" x14ac:dyDescent="0.3">
      <c r="A53" s="221" t="s">
        <v>336</v>
      </c>
      <c r="B53" s="77">
        <f>INDEX(Labour!P:P,MATCH($A53,Labour!B:B,0))</f>
        <v>0</v>
      </c>
      <c r="C53" s="77">
        <f>INDEX(Material!P:P,MATCH($A53,Material!B:B,0))</f>
        <v>0</v>
      </c>
      <c r="D53" s="77">
        <f>INDEX(Travel!K:K,MATCH($A53,Travel!B:B,0))</f>
        <v>0</v>
      </c>
      <c r="E53" s="77">
        <f>INDEX(ODC!J:J,MATCH($A53,ODC!B:B,0))</f>
        <v>0</v>
      </c>
    </row>
    <row r="54" spans="1:5" x14ac:dyDescent="0.3">
      <c r="A54" s="221" t="s">
        <v>337</v>
      </c>
      <c r="B54" s="77">
        <f>INDEX(Labour!P:P,MATCH($A54,Labour!B:B,0))</f>
        <v>0</v>
      </c>
      <c r="C54" s="77">
        <f>INDEX(Material!P:P,MATCH($A54,Material!B:B,0))</f>
        <v>0</v>
      </c>
      <c r="D54" s="77">
        <f>INDEX(Travel!K:K,MATCH($A54,Travel!B:B,0))</f>
        <v>0</v>
      </c>
      <c r="E54" s="77">
        <f>INDEX(ODC!J:J,MATCH($A54,ODC!B:B,0))</f>
        <v>0</v>
      </c>
    </row>
    <row r="55" spans="1:5" x14ac:dyDescent="0.3">
      <c r="A55" s="221" t="s">
        <v>338</v>
      </c>
      <c r="B55" s="77">
        <f>INDEX(Labour!P:P,MATCH($A55,Labour!B:B,0))</f>
        <v>0</v>
      </c>
      <c r="C55" s="77">
        <f>INDEX(Material!P:P,MATCH($A55,Material!B:B,0))</f>
        <v>0</v>
      </c>
      <c r="D55" s="77">
        <f>INDEX(Travel!K:K,MATCH($A55,Travel!B:B,0))</f>
        <v>0</v>
      </c>
      <c r="E55" s="77">
        <f>INDEX(ODC!J:J,MATCH($A55,ODC!B:B,0))</f>
        <v>0</v>
      </c>
    </row>
    <row r="56" spans="1:5" x14ac:dyDescent="0.3">
      <c r="A56" s="221" t="s">
        <v>339</v>
      </c>
      <c r="B56" s="77">
        <f>INDEX(Labour!P:P,MATCH($A56,Labour!B:B,0))</f>
        <v>0</v>
      </c>
      <c r="C56" s="77">
        <f>INDEX(Material!P:P,MATCH($A56,Material!B:B,0))</f>
        <v>0</v>
      </c>
      <c r="D56" s="77">
        <f>INDEX(Travel!K:K,MATCH($A56,Travel!B:B,0))</f>
        <v>0</v>
      </c>
      <c r="E56" s="77">
        <f>INDEX(ODC!J:J,MATCH($A56,ODC!B:B,0))</f>
        <v>0</v>
      </c>
    </row>
    <row r="57" spans="1:5" x14ac:dyDescent="0.3">
      <c r="A57" s="221" t="s">
        <v>340</v>
      </c>
      <c r="B57" s="77">
        <f>INDEX(Labour!P:P,MATCH($A57,Labour!B:B,0))</f>
        <v>0</v>
      </c>
      <c r="C57" s="77">
        <f>INDEX(Material!P:P,MATCH($A57,Material!B:B,0))</f>
        <v>0</v>
      </c>
      <c r="D57" s="77">
        <f>INDEX(Travel!K:K,MATCH($A57,Travel!B:B,0))</f>
        <v>0</v>
      </c>
      <c r="E57" s="77">
        <f>INDEX(ODC!J:J,MATCH($A57,ODC!B:B,0))</f>
        <v>0</v>
      </c>
    </row>
    <row r="58" spans="1:5" x14ac:dyDescent="0.3">
      <c r="A58" s="221" t="s">
        <v>341</v>
      </c>
      <c r="B58" s="77">
        <f>INDEX(Labour!P:P,MATCH($A58,Labour!B:B,0))</f>
        <v>0</v>
      </c>
      <c r="C58" s="77">
        <f>INDEX(Material!P:P,MATCH($A58,Material!B:B,0))</f>
        <v>0</v>
      </c>
      <c r="D58" s="77">
        <f>INDEX(Travel!K:K,MATCH($A58,Travel!B:B,0))</f>
        <v>0</v>
      </c>
      <c r="E58" s="77">
        <f>INDEX(ODC!J:J,MATCH($A58,ODC!B:B,0))</f>
        <v>0</v>
      </c>
    </row>
    <row r="59" spans="1:5" x14ac:dyDescent="0.3">
      <c r="A59" s="221" t="s">
        <v>343</v>
      </c>
      <c r="B59" s="77">
        <f>INDEX(Labour!P:P,MATCH($A59,Labour!B:B,0))</f>
        <v>0</v>
      </c>
      <c r="C59" s="77">
        <f>INDEX(Material!P:P,MATCH($A59,Material!B:B,0))</f>
        <v>0</v>
      </c>
      <c r="D59" s="77">
        <f>INDEX(Travel!K:K,MATCH($A59,Travel!B:B,0))</f>
        <v>0</v>
      </c>
      <c r="E59" s="77">
        <f>INDEX(ODC!J:J,MATCH($A59,ODC!B:B,0))</f>
        <v>0</v>
      </c>
    </row>
    <row r="60" spans="1:5" x14ac:dyDescent="0.3">
      <c r="A60" s="221" t="s">
        <v>344</v>
      </c>
      <c r="B60" s="77">
        <f>INDEX(Labour!P:P,MATCH($A60,Labour!B:B,0))</f>
        <v>0</v>
      </c>
      <c r="C60" s="77">
        <f>INDEX(Material!P:P,MATCH($A60,Material!B:B,0))</f>
        <v>0</v>
      </c>
      <c r="D60" s="77">
        <f>INDEX(Travel!K:K,MATCH($A60,Travel!B:B,0))</f>
        <v>0</v>
      </c>
      <c r="E60" s="77">
        <f>INDEX(ODC!J:J,MATCH($A60,ODC!B:B,0))</f>
        <v>0</v>
      </c>
    </row>
    <row r="61" spans="1:5" x14ac:dyDescent="0.3">
      <c r="A61" s="221" t="s">
        <v>345</v>
      </c>
      <c r="B61" s="77">
        <f>INDEX(Labour!P:P,MATCH($A61,Labour!B:B,0))</f>
        <v>0</v>
      </c>
      <c r="C61" s="77">
        <f>INDEX(Material!P:P,MATCH($A61,Material!B:B,0))</f>
        <v>0</v>
      </c>
      <c r="D61" s="77">
        <f>INDEX(Travel!K:K,MATCH($A61,Travel!B:B,0))</f>
        <v>0</v>
      </c>
      <c r="E61" s="77">
        <f>INDEX(ODC!J:J,MATCH($A61,ODC!B:B,0))</f>
        <v>0</v>
      </c>
    </row>
    <row r="62" spans="1:5" x14ac:dyDescent="0.3">
      <c r="A62" s="221" t="s">
        <v>346</v>
      </c>
      <c r="B62" s="77">
        <f>INDEX(Labour!P:P,MATCH($A62,Labour!B:B,0))</f>
        <v>0</v>
      </c>
      <c r="C62" s="77">
        <f>INDEX(Material!P:P,MATCH($A62,Material!B:B,0))</f>
        <v>0</v>
      </c>
      <c r="D62" s="77">
        <f>INDEX(Travel!K:K,MATCH($A62,Travel!B:B,0))</f>
        <v>0</v>
      </c>
      <c r="E62" s="77">
        <f>INDEX(ODC!J:J,MATCH($A62,ODC!B:B,0))</f>
        <v>0</v>
      </c>
    </row>
    <row r="63" spans="1:5" x14ac:dyDescent="0.3">
      <c r="A63" s="221">
        <v>5.0999999999999996</v>
      </c>
      <c r="B63" s="77">
        <f>INDEX(Labour!P:P,MATCH($A63,Labour!B:B,0))</f>
        <v>0</v>
      </c>
      <c r="C63" s="77">
        <f>INDEX(Material!P:P,MATCH($A63,Material!B:B,0))</f>
        <v>0</v>
      </c>
      <c r="D63" s="77">
        <f>INDEX(Travel!K:K,MATCH($A63,Travel!B:B,0))</f>
        <v>0</v>
      </c>
      <c r="E63" s="77">
        <f>INDEX(ODC!J:J,MATCH($A63,ODC!B:B,0))</f>
        <v>0</v>
      </c>
    </row>
    <row r="64" spans="1:5" x14ac:dyDescent="0.3">
      <c r="A64" s="221">
        <v>5.2</v>
      </c>
      <c r="B64" s="77">
        <f>INDEX(Labour!P:P,MATCH($A64,Labour!B:B,0))</f>
        <v>0</v>
      </c>
      <c r="C64" s="77">
        <f>INDEX(Material!P:P,MATCH($A64,Material!B:B,0))</f>
        <v>0</v>
      </c>
      <c r="D64" s="77">
        <f>INDEX(Travel!K:K,MATCH($A64,Travel!B:B,0))</f>
        <v>0</v>
      </c>
      <c r="E64" s="77">
        <f>INDEX(ODC!J:J,MATCH($A64,ODC!B:B,0))</f>
        <v>0</v>
      </c>
    </row>
    <row r="65" spans="1:5" x14ac:dyDescent="0.3">
      <c r="A65" s="221">
        <v>6.1</v>
      </c>
      <c r="B65" s="77">
        <f>INDEX(Labour!P:P,MATCH($A65,Labour!B:B,0))</f>
        <v>0</v>
      </c>
      <c r="C65" s="77">
        <f>INDEX(Material!P:P,MATCH($A65,Material!B:B,0))</f>
        <v>0</v>
      </c>
      <c r="D65" s="77">
        <f>INDEX(Travel!K:K,MATCH($A65,Travel!B:B,0))</f>
        <v>0</v>
      </c>
      <c r="E65" s="77">
        <f>INDEX(ODC!J:J,MATCH($A65,ODC!B:B,0))</f>
        <v>0</v>
      </c>
    </row>
    <row r="66" spans="1:5" x14ac:dyDescent="0.3">
      <c r="A66" s="221">
        <v>6.2</v>
      </c>
      <c r="B66" s="77">
        <f>INDEX(Labour!P:P,MATCH($A66,Labour!B:B,0))</f>
        <v>0</v>
      </c>
      <c r="C66" s="77">
        <f>INDEX(Material!P:P,MATCH($A66,Material!B:B,0))</f>
        <v>0</v>
      </c>
      <c r="D66" s="77">
        <f>INDEX(Travel!K:K,MATCH($A66,Travel!B:B,0))</f>
        <v>0</v>
      </c>
      <c r="E66" s="77">
        <f>INDEX(ODC!J:J,MATCH($A66,ODC!B:B,0))</f>
        <v>0</v>
      </c>
    </row>
    <row r="67" spans="1:5" x14ac:dyDescent="0.3">
      <c r="A67" s="221">
        <v>6.3</v>
      </c>
      <c r="B67" s="77">
        <f>INDEX(Labour!P:P,MATCH($A67,Labour!B:B,0))</f>
        <v>0</v>
      </c>
      <c r="C67" s="77">
        <f>INDEX(Material!P:P,MATCH($A67,Material!B:B,0))</f>
        <v>0</v>
      </c>
      <c r="D67" s="77">
        <f>INDEX(Travel!K:K,MATCH($A67,Travel!B:B,0))</f>
        <v>0</v>
      </c>
      <c r="E67" s="77">
        <f>INDEX(ODC!J:J,MATCH($A67,ODC!B:B,0))</f>
        <v>0</v>
      </c>
    </row>
    <row r="68" spans="1:5" x14ac:dyDescent="0.3">
      <c r="A68" s="221">
        <v>6.4</v>
      </c>
      <c r="B68" s="77">
        <f>INDEX(Labour!P:P,MATCH($A68,Labour!B:B,0))</f>
        <v>0</v>
      </c>
      <c r="C68" s="77">
        <f>INDEX(Material!P:P,MATCH($A68,Material!B:B,0))</f>
        <v>0</v>
      </c>
      <c r="D68" s="77">
        <f>INDEX(Travel!K:K,MATCH($A68,Travel!B:B,0))</f>
        <v>0</v>
      </c>
      <c r="E68" s="77">
        <f>INDEX(ODC!J:J,MATCH($A68,ODC!B:B,0))</f>
        <v>0</v>
      </c>
    </row>
    <row r="69" spans="1:5" x14ac:dyDescent="0.3">
      <c r="A69" s="221">
        <v>6.5</v>
      </c>
      <c r="B69" s="77">
        <f>INDEX(Labour!P:P,MATCH($A69,Labour!B:B,0))</f>
        <v>0</v>
      </c>
      <c r="C69" s="77">
        <f>INDEX(Material!P:P,MATCH($A69,Material!B:B,0))</f>
        <v>0</v>
      </c>
      <c r="D69" s="77">
        <f>INDEX(Travel!K:K,MATCH($A69,Travel!B:B,0))</f>
        <v>0</v>
      </c>
      <c r="E69" s="77">
        <f>INDEX(ODC!J:J,MATCH($A69,ODC!B:B,0))</f>
        <v>0</v>
      </c>
    </row>
    <row r="70" spans="1:5" x14ac:dyDescent="0.3">
      <c r="A70" s="221">
        <v>7.1</v>
      </c>
      <c r="B70" s="77">
        <f>INDEX(Labour!P:P,MATCH($A70,Labour!B:B,0))</f>
        <v>0</v>
      </c>
      <c r="C70" s="77">
        <f>INDEX(Material!P:P,MATCH($A70,Material!B:B,0))</f>
        <v>0</v>
      </c>
      <c r="D70" s="77">
        <f>INDEX(Travel!K:K,MATCH($A70,Travel!B:B,0))</f>
        <v>0</v>
      </c>
      <c r="E70" s="77">
        <f>INDEX(ODC!J:J,MATCH($A70,ODC!B:B,0))</f>
        <v>0</v>
      </c>
    </row>
    <row r="71" spans="1:5" x14ac:dyDescent="0.3">
      <c r="A71" s="221" t="s">
        <v>481</v>
      </c>
      <c r="B71" s="77">
        <f>INDEX(Labour!P:P,MATCH($A71,Labour!B:B,0))</f>
        <v>0</v>
      </c>
      <c r="C71" s="77">
        <f>INDEX(Material!P:P,MATCH($A71,Material!B:B,0))</f>
        <v>0</v>
      </c>
      <c r="D71" s="77">
        <f>INDEX(Travel!K:K,MATCH($A71,Travel!B:B,0))</f>
        <v>0</v>
      </c>
      <c r="E71" s="77">
        <f>INDEX(ODC!J:J,MATCH($A71,ODC!B:B,0))</f>
        <v>0</v>
      </c>
    </row>
    <row r="72" spans="1:5" x14ac:dyDescent="0.3">
      <c r="A72" s="221" t="s">
        <v>482</v>
      </c>
      <c r="B72" s="77">
        <f>INDEX(Labour!P:P,MATCH($A72,Labour!B:B,0))</f>
        <v>0</v>
      </c>
      <c r="C72" s="77">
        <f>INDEX(Material!P:P,MATCH($A72,Material!B:B,0))</f>
        <v>0</v>
      </c>
      <c r="D72" s="77">
        <f>INDEX(Travel!K:K,MATCH($A72,Travel!B:B,0))</f>
        <v>0</v>
      </c>
      <c r="E72" s="77">
        <f>INDEX(ODC!J:J,MATCH($A72,ODC!B:B,0))</f>
        <v>0</v>
      </c>
    </row>
    <row r="73" spans="1:5" x14ac:dyDescent="0.3">
      <c r="A73" s="221" t="s">
        <v>483</v>
      </c>
      <c r="B73" s="77">
        <f>INDEX(Labour!P:P,MATCH($A73,Labour!B:B,0))</f>
        <v>0</v>
      </c>
      <c r="C73" s="77">
        <f>INDEX(Material!P:P,MATCH($A73,Material!B:B,0))</f>
        <v>0</v>
      </c>
      <c r="D73" s="77">
        <f>INDEX(Travel!K:K,MATCH($A73,Travel!B:B,0))</f>
        <v>0</v>
      </c>
      <c r="E73" s="77">
        <f>INDEX(ODC!J:J,MATCH($A73,ODC!B:B,0))</f>
        <v>0</v>
      </c>
    </row>
    <row r="74" spans="1:5" x14ac:dyDescent="0.3">
      <c r="A74" s="221" t="s">
        <v>484</v>
      </c>
      <c r="B74" s="77">
        <f>INDEX(Labour!P:P,MATCH($A74,Labour!B:B,0))</f>
        <v>0</v>
      </c>
      <c r="C74" s="77">
        <f>INDEX(Material!P:P,MATCH($A74,Material!B:B,0))</f>
        <v>0</v>
      </c>
      <c r="D74" s="77">
        <f>INDEX(Travel!K:K,MATCH($A74,Travel!B:B,0))</f>
        <v>0</v>
      </c>
      <c r="E74" s="77">
        <f>INDEX(ODC!J:J,MATCH($A74,ODC!B:B,0))</f>
        <v>0</v>
      </c>
    </row>
    <row r="75" spans="1:5" x14ac:dyDescent="0.3">
      <c r="A75" s="221" t="s">
        <v>485</v>
      </c>
      <c r="B75" s="77">
        <f>INDEX(Labour!P:P,MATCH($A75,Labour!B:B,0))</f>
        <v>0</v>
      </c>
      <c r="C75" s="77">
        <f>INDEX(Material!P:P,MATCH($A75,Material!B:B,0))</f>
        <v>0</v>
      </c>
      <c r="D75" s="77">
        <f>INDEX(Travel!K:K,MATCH($A75,Travel!B:B,0))</f>
        <v>0</v>
      </c>
      <c r="E75" s="77">
        <f>INDEX(ODC!J:J,MATCH($A75,ODC!B:B,0))</f>
        <v>0</v>
      </c>
    </row>
    <row r="76" spans="1:5" x14ac:dyDescent="0.3">
      <c r="A76" s="221" t="s">
        <v>486</v>
      </c>
      <c r="B76" s="77">
        <f>INDEX(Labour!P:P,MATCH($A76,Labour!B:B,0))</f>
        <v>0</v>
      </c>
      <c r="C76" s="77">
        <f>INDEX(Material!P:P,MATCH($A76,Material!B:B,0))</f>
        <v>0</v>
      </c>
      <c r="D76" s="77">
        <f>INDEX(Travel!K:K,MATCH($A76,Travel!B:B,0))</f>
        <v>0</v>
      </c>
      <c r="E76" s="77">
        <f>INDEX(ODC!J:J,MATCH($A76,ODC!B:B,0))</f>
        <v>0</v>
      </c>
    </row>
    <row r="77" spans="1:5" x14ac:dyDescent="0.3">
      <c r="A77" s="221" t="s">
        <v>487</v>
      </c>
      <c r="B77" s="77">
        <f>INDEX(Labour!P:P,MATCH($A77,Labour!B:B,0))</f>
        <v>0</v>
      </c>
      <c r="C77" s="77">
        <f>INDEX(Material!P:P,MATCH($A77,Material!B:B,0))</f>
        <v>0</v>
      </c>
      <c r="D77" s="77">
        <f>INDEX(Travel!K:K,MATCH($A77,Travel!B:B,0))</f>
        <v>0</v>
      </c>
      <c r="E77" s="77">
        <f>INDEX(ODC!J:J,MATCH($A77,ODC!B:B,0))</f>
        <v>0</v>
      </c>
    </row>
    <row r="78" spans="1:5" x14ac:dyDescent="0.3">
      <c r="A78" s="221" t="s">
        <v>488</v>
      </c>
      <c r="B78" s="77">
        <f>INDEX(Labour!P:P,MATCH($A78,Labour!B:B,0))</f>
        <v>0</v>
      </c>
      <c r="C78" s="77">
        <f>INDEX(Material!P:P,MATCH($A78,Material!B:B,0))</f>
        <v>0</v>
      </c>
      <c r="D78" s="77">
        <f>INDEX(Travel!K:K,MATCH($A78,Travel!B:B,0))</f>
        <v>0</v>
      </c>
      <c r="E78" s="77">
        <f>INDEX(ODC!J:J,MATCH($A78,ODC!B:B,0))</f>
        <v>0</v>
      </c>
    </row>
    <row r="79" spans="1:5" x14ac:dyDescent="0.3">
      <c r="A79" s="221" t="s">
        <v>489</v>
      </c>
      <c r="B79" s="77">
        <f>INDEX(Labour!P:P,MATCH($A79,Labour!B:B,0))</f>
        <v>0</v>
      </c>
      <c r="C79" s="77">
        <f>INDEX(Material!P:P,MATCH($A79,Material!B:B,0))</f>
        <v>0</v>
      </c>
      <c r="D79" s="77">
        <f>INDEX(Travel!K:K,MATCH($A79,Travel!B:B,0))</f>
        <v>0</v>
      </c>
      <c r="E79" s="77">
        <f>INDEX(ODC!J:J,MATCH($A79,ODC!B:B,0))</f>
        <v>0</v>
      </c>
    </row>
    <row r="80" spans="1:5" x14ac:dyDescent="0.3">
      <c r="A80" s="221" t="s">
        <v>490</v>
      </c>
      <c r="B80" s="77">
        <f>INDEX(Labour!P:P,MATCH($A80,Labour!B:B,0))</f>
        <v>0</v>
      </c>
      <c r="C80" s="77">
        <f>INDEX(Material!P:P,MATCH($A80,Material!B:B,0))</f>
        <v>0</v>
      </c>
      <c r="D80" s="77">
        <f>INDEX(Travel!K:K,MATCH($A80,Travel!B:B,0))</f>
        <v>0</v>
      </c>
      <c r="E80" s="77">
        <f>INDEX(ODC!J:J,MATCH($A80,ODC!B:B,0))</f>
        <v>0</v>
      </c>
    </row>
    <row r="81" spans="1:5" x14ac:dyDescent="0.3">
      <c r="A81" s="221" t="s">
        <v>491</v>
      </c>
      <c r="B81" s="77">
        <f>INDEX(Labour!P:P,MATCH($A81,Labour!B:B,0))</f>
        <v>0</v>
      </c>
      <c r="C81" s="77">
        <f>INDEX(Material!P:P,MATCH($A81,Material!B:B,0))</f>
        <v>0</v>
      </c>
      <c r="D81" s="77">
        <f>INDEX(Travel!K:K,MATCH($A81,Travel!B:B,0))</f>
        <v>0</v>
      </c>
      <c r="E81" s="77">
        <f>INDEX(ODC!J:J,MATCH($A81,ODC!B:B,0))</f>
        <v>0</v>
      </c>
    </row>
    <row r="82" spans="1:5" x14ac:dyDescent="0.3">
      <c r="A82" s="221" t="s">
        <v>492</v>
      </c>
      <c r="B82" s="77">
        <f>INDEX(Labour!P:P,MATCH($A82,Labour!B:B,0))</f>
        <v>0</v>
      </c>
      <c r="C82" s="77">
        <f>INDEX(Material!P:P,MATCH($A82,Material!B:B,0))</f>
        <v>0</v>
      </c>
      <c r="D82" s="77">
        <f>INDEX(Travel!K:K,MATCH($A82,Travel!B:B,0))</f>
        <v>0</v>
      </c>
      <c r="E82" s="77">
        <f>INDEX(ODC!J:J,MATCH($A82,ODC!B:B,0))</f>
        <v>0</v>
      </c>
    </row>
    <row r="83" spans="1:5" x14ac:dyDescent="0.3">
      <c r="A83" s="221" t="s">
        <v>493</v>
      </c>
      <c r="B83" s="77">
        <f>INDEX(Labour!P:P,MATCH($A83,Labour!B:B,0))</f>
        <v>0</v>
      </c>
      <c r="C83" s="77">
        <f>INDEX(Material!P:P,MATCH($A83,Material!B:B,0))</f>
        <v>0</v>
      </c>
      <c r="D83" s="77">
        <f>INDEX(Travel!K:K,MATCH($A83,Travel!B:B,0))</f>
        <v>0</v>
      </c>
      <c r="E83" s="77">
        <f>INDEX(ODC!J:J,MATCH($A83,ODC!B:B,0))</f>
        <v>0</v>
      </c>
    </row>
    <row r="84" spans="1:5" x14ac:dyDescent="0.3">
      <c r="A84" s="221" t="s">
        <v>494</v>
      </c>
      <c r="B84" s="77">
        <f>INDEX(Labour!P:P,MATCH($A84,Labour!B:B,0))</f>
        <v>0</v>
      </c>
      <c r="C84" s="77">
        <f>INDEX(Material!P:P,MATCH($A84,Material!B:B,0))</f>
        <v>0</v>
      </c>
      <c r="D84" s="77">
        <f>INDEX(Travel!K:K,MATCH($A84,Travel!B:B,0))</f>
        <v>0</v>
      </c>
      <c r="E84" s="77">
        <f>INDEX(ODC!J:J,MATCH($A84,ODC!B:B,0))</f>
        <v>0</v>
      </c>
    </row>
    <row r="85" spans="1:5" x14ac:dyDescent="0.3">
      <c r="A85" s="221" t="s">
        <v>495</v>
      </c>
      <c r="B85" s="77">
        <f>INDEX(Labour!P:P,MATCH($A85,Labour!B:B,0))</f>
        <v>0</v>
      </c>
      <c r="C85" s="77">
        <f>INDEX(Material!P:P,MATCH($A85,Material!B:B,0))</f>
        <v>0</v>
      </c>
      <c r="D85" s="77">
        <f>INDEX(Travel!K:K,MATCH($A85,Travel!B:B,0))</f>
        <v>0</v>
      </c>
      <c r="E85" s="77">
        <f>INDEX(ODC!J:J,MATCH($A85,ODC!B:B,0))</f>
        <v>0</v>
      </c>
    </row>
    <row r="86" spans="1:5" x14ac:dyDescent="0.3">
      <c r="A86" s="221" t="s">
        <v>495</v>
      </c>
      <c r="B86" s="77">
        <f>INDEX(Labour!P:P,MATCH($A86,Labour!B:B,0))</f>
        <v>0</v>
      </c>
      <c r="C86" s="77">
        <f>INDEX(Material!P:P,MATCH($A86,Material!B:B,0))</f>
        <v>0</v>
      </c>
      <c r="D86" s="77">
        <f>INDEX(Travel!K:K,MATCH($A86,Travel!B:B,0))</f>
        <v>0</v>
      </c>
      <c r="E86" s="77">
        <f>INDEX(ODC!J:J,MATCH($A86,ODC!B:B,0))</f>
        <v>0</v>
      </c>
    </row>
    <row r="87" spans="1:5" x14ac:dyDescent="0.3">
      <c r="A87" s="221" t="s">
        <v>496</v>
      </c>
      <c r="B87" s="77">
        <f>INDEX(Labour!P:P,MATCH($A87,Labour!B:B,0))</f>
        <v>0</v>
      </c>
      <c r="C87" s="77">
        <f>INDEX(Material!P:P,MATCH($A87,Material!B:B,0))</f>
        <v>0</v>
      </c>
      <c r="D87" s="77">
        <f>INDEX(Travel!K:K,MATCH($A87,Travel!B:B,0))</f>
        <v>0</v>
      </c>
      <c r="E87" s="77">
        <f>INDEX(ODC!J:J,MATCH($A87,ODC!B:B,0))</f>
        <v>0</v>
      </c>
    </row>
    <row r="88" spans="1:5" x14ac:dyDescent="0.3">
      <c r="A88" s="221" t="s">
        <v>497</v>
      </c>
      <c r="B88" s="77">
        <f>INDEX(Labour!P:P,MATCH($A88,Labour!B:B,0))</f>
        <v>0</v>
      </c>
      <c r="C88" s="77">
        <f>INDEX(Material!P:P,MATCH($A88,Material!B:B,0))</f>
        <v>0</v>
      </c>
      <c r="D88" s="77">
        <f>INDEX(Travel!K:K,MATCH($A88,Travel!B:B,0))</f>
        <v>0</v>
      </c>
      <c r="E88" s="77">
        <f>INDEX(ODC!J:J,MATCH($A88,ODC!B:B,0))</f>
        <v>0</v>
      </c>
    </row>
    <row r="89" spans="1:5" x14ac:dyDescent="0.3">
      <c r="A89" s="221" t="s">
        <v>498</v>
      </c>
      <c r="B89" s="77">
        <f>INDEX(Labour!P:P,MATCH($A89,Labour!B:B,0))</f>
        <v>0</v>
      </c>
      <c r="C89" s="77">
        <f>INDEX(Material!P:P,MATCH($A89,Material!B:B,0))</f>
        <v>0</v>
      </c>
      <c r="D89" s="77">
        <f>INDEX(Travel!K:K,MATCH($A89,Travel!B:B,0))</f>
        <v>0</v>
      </c>
      <c r="E89" s="77">
        <f>INDEX(ODC!J:J,MATCH($A89,ODC!B:B,0))</f>
        <v>0</v>
      </c>
    </row>
    <row r="90" spans="1:5" x14ac:dyDescent="0.3">
      <c r="A90" s="221" t="s">
        <v>499</v>
      </c>
      <c r="B90" s="77">
        <f>INDEX(Labour!P:P,MATCH($A90,Labour!B:B,0))</f>
        <v>0</v>
      </c>
      <c r="C90" s="77">
        <f>INDEX(Material!P:P,MATCH($A90,Material!B:B,0))</f>
        <v>0</v>
      </c>
      <c r="D90" s="77">
        <f>INDEX(Travel!K:K,MATCH($A90,Travel!B:B,0))</f>
        <v>0</v>
      </c>
      <c r="E90" s="77">
        <f>INDEX(ODC!J:J,MATCH($A90,ODC!B:B,0))</f>
        <v>0</v>
      </c>
    </row>
    <row r="91" spans="1:5" ht="4.2" customHeight="1" x14ac:dyDescent="0.3">
      <c r="B91" s="77"/>
      <c r="C91" s="77"/>
      <c r="D91" s="77"/>
      <c r="E91" s="77"/>
    </row>
    <row r="92" spans="1:5" x14ac:dyDescent="0.3">
      <c r="A92" s="80"/>
      <c r="B92" s="79" t="s">
        <v>80</v>
      </c>
      <c r="C92" s="78"/>
      <c r="D92" s="78"/>
      <c r="E92" s="78"/>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D8" sqref="D8"/>
    </sheetView>
  </sheetViews>
  <sheetFormatPr defaultRowHeight="14.4" x14ac:dyDescent="0.3"/>
  <cols>
    <col min="1" max="1" width="20.6640625" style="10" bestFit="1" customWidth="1"/>
  </cols>
  <sheetData>
    <row r="1" spans="1:1" x14ac:dyDescent="0.3">
      <c r="A1" s="70" t="s">
        <v>26</v>
      </c>
    </row>
    <row r="2" spans="1:1" x14ac:dyDescent="0.3">
      <c r="A2" s="70" t="s">
        <v>27</v>
      </c>
    </row>
    <row r="3" spans="1:1" x14ac:dyDescent="0.3">
      <c r="A3" s="70" t="s">
        <v>28</v>
      </c>
    </row>
    <row r="4" spans="1:1" x14ac:dyDescent="0.3">
      <c r="A4" s="70" t="s">
        <v>29</v>
      </c>
    </row>
    <row r="5" spans="1:1" x14ac:dyDescent="0.3">
      <c r="A5" s="70" t="s">
        <v>30</v>
      </c>
    </row>
    <row r="6" spans="1:1" x14ac:dyDescent="0.3">
      <c r="A6" s="70" t="s">
        <v>31</v>
      </c>
    </row>
    <row r="7" spans="1:1" x14ac:dyDescent="0.3">
      <c r="A7" s="70" t="s">
        <v>32</v>
      </c>
    </row>
    <row r="8" spans="1:1" x14ac:dyDescent="0.3">
      <c r="A8" s="70" t="s">
        <v>33</v>
      </c>
    </row>
    <row r="9" spans="1:1" x14ac:dyDescent="0.3">
      <c r="A9" s="70" t="s">
        <v>34</v>
      </c>
    </row>
    <row r="10" spans="1:1" x14ac:dyDescent="0.3">
      <c r="A10" s="70" t="s">
        <v>35</v>
      </c>
    </row>
    <row r="11" spans="1:1" x14ac:dyDescent="0.3">
      <c r="A11" s="70" t="s">
        <v>36</v>
      </c>
    </row>
    <row r="12" spans="1:1" x14ac:dyDescent="0.3">
      <c r="A12" s="70" t="s">
        <v>37</v>
      </c>
    </row>
    <row r="13" spans="1:1" x14ac:dyDescent="0.3">
      <c r="A13" s="70" t="s">
        <v>38</v>
      </c>
    </row>
    <row r="14" spans="1:1" x14ac:dyDescent="0.3">
      <c r="A14" s="70" t="s">
        <v>39</v>
      </c>
    </row>
    <row r="15" spans="1:1" x14ac:dyDescent="0.3">
      <c r="A15" s="70" t="s">
        <v>40</v>
      </c>
    </row>
    <row r="16" spans="1:1" x14ac:dyDescent="0.3">
      <c r="A16" s="70" t="s">
        <v>41</v>
      </c>
    </row>
    <row r="17" spans="1:1" x14ac:dyDescent="0.3">
      <c r="A17" s="70" t="s">
        <v>42</v>
      </c>
    </row>
    <row r="18" spans="1:1" x14ac:dyDescent="0.3">
      <c r="A18" s="70"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48934A6F07F04B9BA341F26E011702" ma:contentTypeVersion="2" ma:contentTypeDescription="Create a new document." ma:contentTypeScope="" ma:versionID="d23c207b0ca193fd7379ffcae21a67ef">
  <xsd:schema xmlns:xsd="http://www.w3.org/2001/XMLSchema" xmlns:xs="http://www.w3.org/2001/XMLSchema" xmlns:p="http://schemas.microsoft.com/office/2006/metadata/properties" targetNamespace="http://schemas.microsoft.com/office/2006/metadata/properties" ma:root="true" ma:fieldsID="53449a9f05cb7acb7baab647bd88457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d456807-6760-4d1a-acbe-8bffdffcd3ac" ContentTypeId="0x01" PreviousValue="false"/>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B7691A-B670-47AF-A0CA-B8BF3A20F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8993F7-B6FD-4AC0-87C4-B21C4054407E}">
  <ds:schemaRefs>
    <ds:schemaRef ds:uri="http://schemas.microsoft.com/sharepoint/v3/contenttype/forms"/>
  </ds:schemaRefs>
</ds:datastoreItem>
</file>

<file path=customXml/itemProps3.xml><?xml version="1.0" encoding="utf-8"?>
<ds:datastoreItem xmlns:ds="http://schemas.openxmlformats.org/officeDocument/2006/customXml" ds:itemID="{BEDC3C79-7BE1-4438-907F-5586A23DF509}">
  <ds:schemaRefs>
    <ds:schemaRef ds:uri="Microsoft.SharePoint.Taxonomy.ContentTypeSync"/>
  </ds:schemaRefs>
</ds:datastoreItem>
</file>

<file path=customXml/itemProps4.xml><?xml version="1.0" encoding="utf-8"?>
<ds:datastoreItem xmlns:ds="http://schemas.openxmlformats.org/officeDocument/2006/customXml" ds:itemID="{6F611D6B-BF26-4ECA-88BB-75A1EE22947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Instructions</vt:lpstr>
      <vt:lpstr>Automated Checks</vt:lpstr>
      <vt:lpstr>Offer Summary</vt:lpstr>
      <vt:lpstr>CLIN Summary</vt:lpstr>
      <vt:lpstr>Labour</vt:lpstr>
      <vt:lpstr>Material</vt:lpstr>
      <vt:lpstr>Travel</vt:lpstr>
      <vt:lpstr>ODC</vt:lpstr>
      <vt:lpstr>Rates</vt:lpstr>
      <vt:lpstr>CLIN Detail list</vt:lpstr>
      <vt:lpstr>NATO member currencies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Tot_CS_Base</vt:lpstr>
      <vt:lpstr>Tot_Labour</vt:lpstr>
      <vt:lpstr>Tot_Material</vt:lpstr>
      <vt:lpstr>Tot_ODC</vt:lpstr>
      <vt:lpstr>Tot_OS_Base</vt:lpstr>
      <vt:lpstr>Tot_OS_OptEval</vt:lpstr>
      <vt:lpstr>Tot_OS_OptNonEval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 Sarah</dc:creator>
  <cp:lastModifiedBy>Backes Thomas</cp:lastModifiedBy>
  <cp:lastPrinted>2018-08-17T12:06:07Z</cp:lastPrinted>
  <dcterms:created xsi:type="dcterms:W3CDTF">2017-07-10T07:03:59Z</dcterms:created>
  <dcterms:modified xsi:type="dcterms:W3CDTF">2020-07-14T08:56:09Z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0x0101001D48934A6F07F04B9BA341F26E011702</vt:lpwstr>
  </property>
</Properties>
</file>