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drawings/drawing5.xml" ContentType="application/vnd.openxmlformats-officedocument.drawing+xml"/>
  <Override PartName="/xl/tables/table2.xml" ContentType="application/vnd.openxmlformats-officedocument.spreadsheetml.table+xml"/>
  <Override PartName="/xl/comments3.xml" ContentType="application/vnd.openxmlformats-officedocument.spreadsheetml.comments+xml"/>
  <Override PartName="/xl/drawings/drawing6.xml" ContentType="application/vnd.openxmlformats-officedocument.drawing+xml"/>
  <Override PartName="/xl/tables/table3.xml" ContentType="application/vnd.openxmlformats-officedocument.spreadsheetml.table+xml"/>
  <Override PartName="/xl/comments4.xml" ContentType="application/vnd.openxmlformats-officedocument.spreadsheetml.comments+xml"/>
  <Override PartName="/xl/drawings/drawing7.xml" ContentType="application/vnd.openxmlformats-officedocument.drawing+xml"/>
  <Override PartName="/xl/tables/table4.xml" ContentType="application/vnd.openxmlformats-officedocument.spreadsheetml.table+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asb\Eva\RFQ-CO- 115182-DAVS\RFQ\"/>
    </mc:Choice>
  </mc:AlternateContent>
  <bookViews>
    <workbookView xWindow="0" yWindow="0" windowWidth="38400" windowHeight="17700" activeTab="3"/>
  </bookViews>
  <sheets>
    <sheet name="Instructions" sheetId="30" r:id="rId1"/>
    <sheet name="Automated Checks" sheetId="33" state="hidden" r:id="rId2"/>
    <sheet name="Offer Summary" sheetId="23" r:id="rId3"/>
    <sheet name="CLIN Summary" sheetId="10" r:id="rId4"/>
    <sheet name="Labour" sheetId="26" r:id="rId5"/>
    <sheet name="Material" sheetId="14" r:id="rId6"/>
    <sheet name="Travel" sheetId="15" r:id="rId7"/>
    <sheet name="ODC" sheetId="16" r:id="rId8"/>
    <sheet name="Rates" sheetId="8" r:id="rId9"/>
    <sheet name="CLIN Detail list" sheetId="24" state="hidden" r:id="rId10"/>
    <sheet name="NATO member currencies" sheetId="27" state="hidden" r:id="rId11"/>
  </sheets>
  <definedNames>
    <definedName name="_xlnm._FilterDatabase" localSheetId="3" hidden="1">'CLIN Summary'!$J$1:$J$87</definedName>
    <definedName name="_xlcn.WorksheetConnection_Revisedbiddingsheets.xlsxCLIN1_Labour1" hidden="1">CLIN1_Labour</definedName>
    <definedName name="_xlcn.WorksheetConnection_Revisedbiddingsheets.xlsxCLIN2_Labour1" hidden="1">CLIN2_Labour</definedName>
    <definedName name="_xlcn.WorksheetConnection_Revisedbiddingsheets.xlsxCLIN2_Material1" hidden="1">CLIN2_Material</definedName>
    <definedName name="Clin_List">'CLIN Detail list'!$A$8:$A$91</definedName>
    <definedName name="_xlnm.Print_Area" localSheetId="1">'Automated Checks'!$B$2:$D$18</definedName>
    <definedName name="_xlnm.Print_Area" localSheetId="3">'CLIN Summary'!$B$1:$M$87</definedName>
    <definedName name="_xlnm.Print_Area" localSheetId="0">Instructions!$B$1:$C$8</definedName>
    <definedName name="_xlnm.Print_Area" localSheetId="4">CLIN2_Labour102[#All]</definedName>
    <definedName name="_xlnm.Print_Area" localSheetId="5">CLIN1_Material11[#All]</definedName>
    <definedName name="_xlnm.Print_Area" localSheetId="7">Table12[#All]</definedName>
    <definedName name="_xlnm.Print_Area" localSheetId="2">'Offer Summary'!$B$3:$D$21</definedName>
    <definedName name="_xlnm.Print_Area" localSheetId="8">Rates!$B$2:$D$9</definedName>
    <definedName name="_xlnm.Print_Area" localSheetId="6">Table3812[#All]</definedName>
    <definedName name="Tot_CS_Base">'CLIN Summary'!$K$88</definedName>
    <definedName name="Tot_CS_OptEval">'CLIN Summary'!#REF!</definedName>
    <definedName name="Tot_CS_OptNonEval">'CLIN Summary'!#REF!</definedName>
    <definedName name="Tot_Labour">CLIN2_Labour102[[#Totals],[Fully burdened cost]]</definedName>
    <definedName name="Tot_Material">CLIN1_Material11[[#Totals],[Fully burdened cost]]</definedName>
    <definedName name="Tot_ODC">Table12[[#Totals],[Total Cost]]</definedName>
    <definedName name="Tot_OS_Base">'Offer Summary'!$D$15</definedName>
    <definedName name="Tot_OS_OptEval">'Offer Summary'!$D$18</definedName>
    <definedName name="Tot_OS_OptNonEval">'Offer Summary'!$D$21</definedName>
    <definedName name="Tot_Travel">Table3812[[#Totals],[Total Cost]]</definedName>
  </definedNames>
  <calcPr calcId="162913"/>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CLIN2_Material-632f30ca-dacc-4b1e-988b-06f9c1fe7f1c" name="CLIN2_Material" connection="WorksheetConnection_Revised bidding sheets.xlsx!CLIN2_Material"/>
          <x15:modelTable id="CLIN2_Labour-267814c9-317e-4def-8aae-e0fa56cfae07" name="CLIN2_Labour" connection="WorksheetConnection_Revised bidding sheets.xlsx!CLIN2_Labour"/>
          <x15:modelTable id="CLIN1_Labour-528beabe-87aa-4578-8e04-bea7ed9f598b" name="CLIN1_Labour" connection="WorksheetConnection_Revised bidding sheets.xlsx!CLIN1_Labour"/>
        </x15:modelTables>
        <x15:modelRelationships>
          <x15:modelRelationship fromTable="CLIN1_Labour" fromColumn="Labour Category" toTable="CLIN2_Labour" toColumn="Labour Category"/>
        </x15:modelRelationships>
      </x15:dataModel>
    </ext>
  </extLst>
</workbook>
</file>

<file path=xl/calcChain.xml><?xml version="1.0" encoding="utf-8"?>
<calcChain xmlns="http://schemas.openxmlformats.org/spreadsheetml/2006/main">
  <c r="K99" i="10" l="1"/>
  <c r="O81" i="14" l="1"/>
  <c r="N81" i="14"/>
  <c r="K87" i="15"/>
  <c r="K73" i="15"/>
  <c r="K4" i="15"/>
  <c r="J87" i="16"/>
  <c r="J55" i="16"/>
  <c r="J13" i="16"/>
  <c r="J86" i="16"/>
  <c r="J85" i="16"/>
  <c r="J84" i="16"/>
  <c r="J83" i="16"/>
  <c r="J82" i="16"/>
  <c r="J81" i="16"/>
  <c r="E86" i="24" s="1"/>
  <c r="J80" i="16"/>
  <c r="J79" i="16"/>
  <c r="J78" i="16"/>
  <c r="J77" i="16"/>
  <c r="E81" i="24" s="1"/>
  <c r="J76" i="16"/>
  <c r="J75" i="16"/>
  <c r="J74" i="16"/>
  <c r="J73" i="16"/>
  <c r="J72" i="16"/>
  <c r="J71" i="16"/>
  <c r="J70" i="16"/>
  <c r="J69" i="16"/>
  <c r="E73" i="24" s="1"/>
  <c r="J68" i="16"/>
  <c r="J67" i="16"/>
  <c r="J66" i="16"/>
  <c r="J65" i="16"/>
  <c r="J64" i="16"/>
  <c r="J63" i="16"/>
  <c r="J62" i="16"/>
  <c r="J61" i="16"/>
  <c r="J60" i="16"/>
  <c r="J59" i="16"/>
  <c r="J58" i="16"/>
  <c r="J57" i="16"/>
  <c r="J56" i="16"/>
  <c r="J54" i="16"/>
  <c r="J53" i="16"/>
  <c r="J52" i="16"/>
  <c r="J51" i="16"/>
  <c r="J50" i="16"/>
  <c r="J49" i="16"/>
  <c r="J48" i="16"/>
  <c r="J47" i="16"/>
  <c r="J46" i="16"/>
  <c r="J45" i="16"/>
  <c r="J44" i="16"/>
  <c r="J43" i="16"/>
  <c r="J42" i="16"/>
  <c r="J41" i="16"/>
  <c r="J40" i="16"/>
  <c r="J39" i="16"/>
  <c r="J38" i="16"/>
  <c r="J37" i="16"/>
  <c r="J36" i="16"/>
  <c r="J35" i="16"/>
  <c r="J34" i="16"/>
  <c r="J33" i="16"/>
  <c r="J32" i="16"/>
  <c r="J31" i="16"/>
  <c r="J30" i="16"/>
  <c r="J29" i="16"/>
  <c r="J28" i="16"/>
  <c r="J27" i="16"/>
  <c r="J26" i="16"/>
  <c r="J25" i="16"/>
  <c r="J24" i="16"/>
  <c r="J23" i="16"/>
  <c r="J22" i="16"/>
  <c r="J21" i="16"/>
  <c r="J20" i="16"/>
  <c r="J19" i="16"/>
  <c r="J18" i="16"/>
  <c r="J17" i="16"/>
  <c r="J16" i="16"/>
  <c r="J15" i="16"/>
  <c r="J14" i="16"/>
  <c r="J12" i="16"/>
  <c r="J11" i="16"/>
  <c r="J10" i="16"/>
  <c r="J9" i="16"/>
  <c r="J8" i="16"/>
  <c r="J7" i="16"/>
  <c r="J6" i="16"/>
  <c r="J5" i="16"/>
  <c r="J4" i="16"/>
  <c r="E84" i="24"/>
  <c r="E83" i="24"/>
  <c r="E75" i="24"/>
  <c r="K78" i="15"/>
  <c r="K86" i="15"/>
  <c r="K85" i="15"/>
  <c r="K84" i="15"/>
  <c r="K83" i="15"/>
  <c r="K82" i="15"/>
  <c r="K81" i="15"/>
  <c r="K80" i="15"/>
  <c r="K79" i="15"/>
  <c r="D82" i="24"/>
  <c r="K77" i="15"/>
  <c r="D81" i="24" s="1"/>
  <c r="K76" i="15"/>
  <c r="K75" i="15"/>
  <c r="K74" i="15"/>
  <c r="K72" i="15"/>
  <c r="K71" i="15"/>
  <c r="K70" i="15"/>
  <c r="K69" i="15"/>
  <c r="K68" i="15"/>
  <c r="K67" i="15"/>
  <c r="K66" i="15"/>
  <c r="K65" i="15"/>
  <c r="K64" i="15"/>
  <c r="K63" i="15"/>
  <c r="K62" i="15"/>
  <c r="K61" i="15"/>
  <c r="N86" i="14" a="1"/>
  <c r="N86" i="14" s="1"/>
  <c r="N85" i="14" a="1"/>
  <c r="N85" i="14" s="1"/>
  <c r="N84" i="14" a="1"/>
  <c r="N84" i="14" s="1"/>
  <c r="N83" i="14" a="1"/>
  <c r="N83" i="14" s="1"/>
  <c r="N82" i="14" a="1"/>
  <c r="N82" i="14" s="1"/>
  <c r="N80" i="14" a="1"/>
  <c r="N80" i="14" s="1"/>
  <c r="N79" i="14" a="1"/>
  <c r="N79" i="14" s="1"/>
  <c r="N78" i="14" a="1"/>
  <c r="N78" i="14" s="1"/>
  <c r="N77" i="14" a="1"/>
  <c r="N77" i="14" s="1"/>
  <c r="N76" i="14" a="1"/>
  <c r="N76" i="14" s="1"/>
  <c r="N75" i="14" a="1"/>
  <c r="N75" i="14" s="1"/>
  <c r="N74" i="14" a="1"/>
  <c r="N74" i="14" s="1"/>
  <c r="N73" i="14" a="1"/>
  <c r="N73" i="14" s="1"/>
  <c r="N72" i="14" a="1"/>
  <c r="N72" i="14" s="1"/>
  <c r="N71" i="14" a="1"/>
  <c r="N71" i="14" s="1"/>
  <c r="N70" i="14" a="1"/>
  <c r="N70" i="14" s="1"/>
  <c r="N69" i="14" a="1"/>
  <c r="N69" i="14" s="1"/>
  <c r="N68" i="14" a="1"/>
  <c r="N68" i="14" s="1"/>
  <c r="N67" i="14" a="1"/>
  <c r="N67" i="14" s="1"/>
  <c r="N66" i="14" a="1"/>
  <c r="N66" i="14" s="1"/>
  <c r="N65" i="14" a="1"/>
  <c r="N65" i="14" s="1"/>
  <c r="N64" i="14" a="1"/>
  <c r="N64" i="14" s="1"/>
  <c r="N63" i="14" a="1"/>
  <c r="N63" i="14" s="1"/>
  <c r="M77" i="26"/>
  <c r="O77" i="26" s="1"/>
  <c r="P77" i="26" s="1"/>
  <c r="M86" i="26" a="1"/>
  <c r="M86" i="26" s="1"/>
  <c r="M85" i="26" a="1"/>
  <c r="M85" i="26" s="1"/>
  <c r="M84" i="26" a="1"/>
  <c r="M84" i="26" s="1"/>
  <c r="M83" i="26" a="1"/>
  <c r="M83" i="26" s="1"/>
  <c r="M82" i="26" a="1"/>
  <c r="M82" i="26" s="1"/>
  <c r="M81" i="26" a="1"/>
  <c r="M81" i="26" s="1"/>
  <c r="M80" i="26" a="1"/>
  <c r="M80" i="26" s="1"/>
  <c r="M79" i="26" a="1"/>
  <c r="M79" i="26" s="1"/>
  <c r="M78" i="26" a="1"/>
  <c r="M78" i="26" s="1"/>
  <c r="M76" i="26" a="1"/>
  <c r="M76" i="26" s="1"/>
  <c r="M75" i="26" a="1"/>
  <c r="M75" i="26" s="1"/>
  <c r="M74" i="26" a="1"/>
  <c r="M74" i="26" s="1"/>
  <c r="M73" i="26" a="1"/>
  <c r="M73" i="26" s="1"/>
  <c r="M72" i="26" a="1"/>
  <c r="M72" i="26" s="1"/>
  <c r="M71" i="26" a="1"/>
  <c r="M71" i="26" s="1"/>
  <c r="M70" i="26" a="1"/>
  <c r="M70" i="26" s="1"/>
  <c r="M69" i="26" a="1"/>
  <c r="M69" i="26" s="1"/>
  <c r="M68" i="26" a="1"/>
  <c r="M68" i="26" s="1"/>
  <c r="M67" i="26" a="1"/>
  <c r="M67" i="26" s="1"/>
  <c r="M66" i="26" a="1"/>
  <c r="M66" i="26" s="1"/>
  <c r="E88" i="24"/>
  <c r="E87" i="24"/>
  <c r="D87" i="24"/>
  <c r="D86" i="24"/>
  <c r="E85" i="24"/>
  <c r="D85" i="24"/>
  <c r="D84" i="24"/>
  <c r="D83" i="24"/>
  <c r="E82" i="24"/>
  <c r="E80" i="24"/>
  <c r="D80" i="24"/>
  <c r="E79" i="24"/>
  <c r="D79" i="24"/>
  <c r="E78" i="24"/>
  <c r="D78" i="24"/>
  <c r="E77" i="24"/>
  <c r="D77" i="24"/>
  <c r="E76" i="24"/>
  <c r="D76" i="24"/>
  <c r="D75" i="24"/>
  <c r="E74" i="24"/>
  <c r="D74" i="24"/>
  <c r="D73" i="24"/>
  <c r="E72" i="24"/>
  <c r="D72" i="24"/>
  <c r="E71" i="24"/>
  <c r="D71" i="24"/>
  <c r="E70" i="24"/>
  <c r="D10" i="23"/>
  <c r="D9" i="23"/>
  <c r="D8" i="23"/>
  <c r="D18" i="23"/>
  <c r="D15" i="23"/>
  <c r="O79" i="14" l="1"/>
  <c r="P79" i="14" s="1"/>
  <c r="C83" i="24" s="1"/>
  <c r="O80" i="14"/>
  <c r="P80" i="14" s="1"/>
  <c r="C84" i="24" s="1"/>
  <c r="O65" i="14"/>
  <c r="P65" i="14" s="1"/>
  <c r="O82" i="14"/>
  <c r="P82" i="14" s="1"/>
  <c r="P81" i="14"/>
  <c r="O74" i="14"/>
  <c r="P74" i="14" s="1"/>
  <c r="C78" i="24" s="1"/>
  <c r="O67" i="14"/>
  <c r="P67" i="14" s="1"/>
  <c r="C71" i="24" s="1"/>
  <c r="O83" i="14"/>
  <c r="P83" i="14" s="1"/>
  <c r="C87" i="24" s="1"/>
  <c r="O68" i="14"/>
  <c r="P68" i="14" s="1"/>
  <c r="C72" i="24" s="1"/>
  <c r="O76" i="14"/>
  <c r="P76" i="14" s="1"/>
  <c r="C80" i="24" s="1"/>
  <c r="O84" i="14"/>
  <c r="P84" i="14" s="1"/>
  <c r="C88" i="24" s="1"/>
  <c r="O71" i="14"/>
  <c r="P71" i="14" s="1"/>
  <c r="C75" i="24" s="1"/>
  <c r="O64" i="14"/>
  <c r="P64" i="14" s="1"/>
  <c r="O73" i="14"/>
  <c r="P73" i="14" s="1"/>
  <c r="C77" i="24" s="1"/>
  <c r="O75" i="14"/>
  <c r="P75" i="14" s="1"/>
  <c r="C79" i="24" s="1"/>
  <c r="O69" i="14"/>
  <c r="P69" i="14" s="1"/>
  <c r="C73" i="24" s="1"/>
  <c r="O77" i="14"/>
  <c r="P77" i="14" s="1"/>
  <c r="C81" i="24" s="1"/>
  <c r="O85" i="14"/>
  <c r="P85" i="14" s="1"/>
  <c r="C89" i="24" s="1"/>
  <c r="O63" i="14"/>
  <c r="P63" i="14" s="1"/>
  <c r="O72" i="14"/>
  <c r="P72" i="14" s="1"/>
  <c r="C76" i="24" s="1"/>
  <c r="O66" i="14"/>
  <c r="P66" i="14" s="1"/>
  <c r="O70" i="14"/>
  <c r="P70" i="14" s="1"/>
  <c r="C74" i="24" s="1"/>
  <c r="O78" i="14"/>
  <c r="P78" i="14" s="1"/>
  <c r="C82" i="24" s="1"/>
  <c r="O86" i="14"/>
  <c r="P86" i="14" s="1"/>
  <c r="C90" i="24" s="1"/>
  <c r="O71" i="26"/>
  <c r="P71" i="26" s="1"/>
  <c r="B75" i="24" s="1"/>
  <c r="O80" i="26"/>
  <c r="P80" i="26" s="1"/>
  <c r="B84" i="24" s="1"/>
  <c r="O73" i="26"/>
  <c r="P73" i="26" s="1"/>
  <c r="B77" i="24" s="1"/>
  <c r="O74" i="26"/>
  <c r="P74" i="26" s="1"/>
  <c r="B78" i="24" s="1"/>
  <c r="O75" i="26"/>
  <c r="P75" i="26"/>
  <c r="B79" i="24" s="1"/>
  <c r="O68" i="26"/>
  <c r="P68" i="26" s="1"/>
  <c r="B72" i="24" s="1"/>
  <c r="O76" i="26"/>
  <c r="P76" i="26" s="1"/>
  <c r="B80" i="24" s="1"/>
  <c r="O84" i="26"/>
  <c r="P84" i="26" s="1"/>
  <c r="B88" i="24" s="1"/>
  <c r="O79" i="26"/>
  <c r="P79" i="26" s="1"/>
  <c r="B83" i="24" s="1"/>
  <c r="O82" i="26"/>
  <c r="P82" i="26" s="1"/>
  <c r="O83" i="26"/>
  <c r="P83" i="26" s="1"/>
  <c r="B87" i="24" s="1"/>
  <c r="O69" i="26"/>
  <c r="P69" i="26" s="1"/>
  <c r="B73" i="24" s="1"/>
  <c r="B81" i="24"/>
  <c r="O85" i="26"/>
  <c r="P85" i="26" s="1"/>
  <c r="B89" i="24" s="1"/>
  <c r="O72" i="26"/>
  <c r="P72" i="26" s="1"/>
  <c r="B76" i="24" s="1"/>
  <c r="O81" i="26"/>
  <c r="P81" i="26" s="1"/>
  <c r="O66" i="26"/>
  <c r="P66" i="26" s="1"/>
  <c r="O67" i="26"/>
  <c r="P67" i="26" s="1"/>
  <c r="B71" i="24" s="1"/>
  <c r="O70" i="26"/>
  <c r="P70" i="26" s="1"/>
  <c r="B74" i="24" s="1"/>
  <c r="O78" i="26"/>
  <c r="P78" i="26" s="1"/>
  <c r="B82" i="24" s="1"/>
  <c r="O86" i="26"/>
  <c r="P86" i="26" s="1"/>
  <c r="B90" i="24" s="1"/>
  <c r="D5" i="23"/>
  <c r="D6" i="23"/>
  <c r="K93" i="10"/>
  <c r="K94" i="10"/>
  <c r="K88" i="10"/>
  <c r="K87" i="10"/>
  <c r="K79" i="10"/>
  <c r="K75" i="10"/>
  <c r="K28" i="10"/>
  <c r="K20" i="10"/>
  <c r="K15" i="10"/>
  <c r="K14" i="10"/>
  <c r="K13" i="10"/>
  <c r="K12" i="10"/>
  <c r="K11" i="10"/>
  <c r="K10" i="10"/>
  <c r="K9" i="10"/>
  <c r="K8" i="10"/>
  <c r="K7" i="10"/>
  <c r="K6" i="10"/>
  <c r="K118" i="10"/>
  <c r="K117" i="10"/>
  <c r="K116" i="10"/>
  <c r="K115" i="10"/>
  <c r="K114" i="10"/>
  <c r="K113" i="10"/>
  <c r="K112" i="10"/>
  <c r="K111" i="10"/>
  <c r="K110" i="10"/>
  <c r="K109" i="10"/>
  <c r="K108" i="10"/>
  <c r="K107" i="10"/>
  <c r="K106" i="10"/>
  <c r="K105" i="10"/>
  <c r="K104" i="10"/>
  <c r="K103" i="10"/>
  <c r="K102" i="10"/>
  <c r="K101" i="10"/>
  <c r="K100" i="10"/>
  <c r="K119" i="10"/>
  <c r="K120" i="10" s="1"/>
  <c r="K98" i="10"/>
  <c r="K92" i="10"/>
  <c r="K85" i="10"/>
  <c r="K84" i="10"/>
  <c r="K83" i="10"/>
  <c r="K82" i="10"/>
  <c r="K81" i="10"/>
  <c r="K78" i="10"/>
  <c r="K77" i="10"/>
  <c r="K74" i="10"/>
  <c r="K73" i="10"/>
  <c r="K72" i="10"/>
  <c r="K71" i="10"/>
  <c r="K69" i="10"/>
  <c r="K68" i="10"/>
  <c r="K67" i="10"/>
  <c r="K66" i="10"/>
  <c r="K65" i="10"/>
  <c r="K63" i="10"/>
  <c r="K62" i="10"/>
  <c r="K61" i="10"/>
  <c r="K60" i="10"/>
  <c r="K58" i="10"/>
  <c r="K57" i="10"/>
  <c r="K56" i="10"/>
  <c r="K55" i="10"/>
  <c r="K47" i="10"/>
  <c r="K53" i="10"/>
  <c r="K52" i="10"/>
  <c r="K51" i="10"/>
  <c r="K50" i="10"/>
  <c r="K49" i="10"/>
  <c r="K48" i="10"/>
  <c r="K40" i="10"/>
  <c r="K45" i="10"/>
  <c r="K44" i="10"/>
  <c r="K43" i="10"/>
  <c r="K42" i="10"/>
  <c r="K41" i="10"/>
  <c r="K38" i="10"/>
  <c r="K37" i="10"/>
  <c r="K36" i="10"/>
  <c r="K35" i="10"/>
  <c r="K34" i="10"/>
  <c r="K33" i="10"/>
  <c r="K32" i="10"/>
  <c r="K31" i="10"/>
  <c r="K22" i="10"/>
  <c r="K26" i="10"/>
  <c r="K25" i="10"/>
  <c r="K24" i="10"/>
  <c r="K23" i="10"/>
  <c r="K19" i="10"/>
  <c r="K18" i="10"/>
  <c r="K17" i="10"/>
  <c r="C86" i="24" l="1"/>
  <c r="C85" i="24"/>
  <c r="B86" i="24"/>
  <c r="B85" i="24"/>
  <c r="D13" i="23"/>
  <c r="D12" i="23"/>
  <c r="C19" i="23"/>
  <c r="C16" i="23"/>
  <c r="C13" i="23"/>
  <c r="C12" i="23"/>
  <c r="C11" i="23"/>
  <c r="C10" i="23"/>
  <c r="C9" i="23"/>
  <c r="C8" i="23"/>
  <c r="E51" i="24"/>
  <c r="E56" i="24"/>
  <c r="E57" i="24"/>
  <c r="E58" i="24"/>
  <c r="E59" i="24"/>
  <c r="E36" i="24"/>
  <c r="E37" i="24"/>
  <c r="E40" i="24"/>
  <c r="E44" i="24"/>
  <c r="E45" i="24"/>
  <c r="E48" i="24"/>
  <c r="E89" i="24"/>
  <c r="E90" i="24"/>
  <c r="K29" i="15"/>
  <c r="K30" i="15"/>
  <c r="K31" i="15"/>
  <c r="K32" i="15"/>
  <c r="D37" i="24" s="1"/>
  <c r="K33" i="15"/>
  <c r="D38" i="24" s="1"/>
  <c r="K34" i="15"/>
  <c r="K35" i="15"/>
  <c r="K36" i="15"/>
  <c r="K37" i="15"/>
  <c r="K38" i="15"/>
  <c r="K39" i="15"/>
  <c r="K40" i="15"/>
  <c r="D45" i="24" s="1"/>
  <c r="K41" i="15"/>
  <c r="K42" i="15"/>
  <c r="D47" i="24" s="1"/>
  <c r="K43" i="15"/>
  <c r="K44" i="15"/>
  <c r="K45" i="15"/>
  <c r="K46" i="15"/>
  <c r="K47" i="15"/>
  <c r="K48" i="15"/>
  <c r="D53" i="24" s="1"/>
  <c r="K49" i="15"/>
  <c r="K50" i="15"/>
  <c r="D55" i="24" s="1"/>
  <c r="K51" i="15"/>
  <c r="K52" i="15"/>
  <c r="K53" i="15"/>
  <c r="K54" i="15"/>
  <c r="K55" i="15"/>
  <c r="K56" i="15"/>
  <c r="D61" i="24" s="1"/>
  <c r="K57" i="15"/>
  <c r="K58" i="15"/>
  <c r="K59" i="15"/>
  <c r="K60" i="15"/>
  <c r="D66" i="24" s="1"/>
  <c r="D89" i="24"/>
  <c r="D90" i="24"/>
  <c r="N31" i="14" a="1"/>
  <c r="N31" i="14" s="1"/>
  <c r="O31" i="14" s="1"/>
  <c r="N32" i="14" a="1"/>
  <c r="N32" i="14" s="1"/>
  <c r="O32" i="14" s="1"/>
  <c r="N33" i="14" a="1"/>
  <c r="N33" i="14" s="1"/>
  <c r="N34" i="14" a="1"/>
  <c r="N34" i="14" s="1"/>
  <c r="O34" i="14" s="1"/>
  <c r="N35" i="14" a="1"/>
  <c r="N35" i="14" s="1"/>
  <c r="O35" i="14" s="1"/>
  <c r="N36" i="14" a="1"/>
  <c r="N36" i="14" s="1"/>
  <c r="O36" i="14" s="1"/>
  <c r="N37" i="14" a="1"/>
  <c r="N37" i="14" s="1"/>
  <c r="O37" i="14" s="1"/>
  <c r="N38" i="14" a="1"/>
  <c r="N38" i="14" s="1"/>
  <c r="O38" i="14" s="1"/>
  <c r="P38" i="14" s="1"/>
  <c r="N39" i="14" a="1"/>
  <c r="N39" i="14" s="1"/>
  <c r="O39" i="14" s="1"/>
  <c r="N40" i="14" a="1"/>
  <c r="N40" i="14" s="1"/>
  <c r="O40" i="14" s="1"/>
  <c r="N41" i="14" a="1"/>
  <c r="N41" i="14" s="1"/>
  <c r="O41" i="14" s="1"/>
  <c r="N42" i="14" a="1"/>
  <c r="N42" i="14" s="1"/>
  <c r="O42" i="14" s="1"/>
  <c r="N43" i="14" a="1"/>
  <c r="N43" i="14" s="1"/>
  <c r="O43" i="14" s="1"/>
  <c r="N44" i="14" a="1"/>
  <c r="N44" i="14" s="1"/>
  <c r="O44" i="14" s="1"/>
  <c r="N45" i="14" a="1"/>
  <c r="N45" i="14" s="1"/>
  <c r="O45" i="14" s="1"/>
  <c r="N46" i="14" a="1"/>
  <c r="N46" i="14" s="1"/>
  <c r="O46" i="14" s="1"/>
  <c r="P46" i="14" s="1"/>
  <c r="N47" i="14" a="1"/>
  <c r="N47" i="14" s="1"/>
  <c r="O47" i="14" s="1"/>
  <c r="N48" i="14" a="1"/>
  <c r="N48" i="14" s="1"/>
  <c r="O48" i="14" s="1"/>
  <c r="N49" i="14" a="1"/>
  <c r="N49" i="14" s="1"/>
  <c r="O49" i="14" s="1"/>
  <c r="N50" i="14" a="1"/>
  <c r="N50" i="14" s="1"/>
  <c r="O50" i="14" s="1"/>
  <c r="N51" i="14" a="1"/>
  <c r="N51" i="14" s="1"/>
  <c r="O51" i="14" s="1"/>
  <c r="N52" i="14" a="1"/>
  <c r="N52" i="14" s="1"/>
  <c r="O52" i="14" s="1"/>
  <c r="N53" i="14" a="1"/>
  <c r="N53" i="14" s="1"/>
  <c r="O53" i="14" s="1"/>
  <c r="N54" i="14" a="1"/>
  <c r="N54" i="14" s="1"/>
  <c r="O54" i="14" s="1"/>
  <c r="P54" i="14" s="1"/>
  <c r="N55" i="14" a="1"/>
  <c r="N55" i="14" s="1"/>
  <c r="O55" i="14" s="1"/>
  <c r="N56" i="14" a="1"/>
  <c r="N56" i="14" s="1"/>
  <c r="O56" i="14" s="1"/>
  <c r="N57" i="14" a="1"/>
  <c r="N57" i="14" s="1"/>
  <c r="N58" i="14" a="1"/>
  <c r="N58" i="14" s="1"/>
  <c r="O58" i="14" s="1"/>
  <c r="N59" i="14" a="1"/>
  <c r="N59" i="14" s="1"/>
  <c r="O59" i="14" s="1"/>
  <c r="N60" i="14" a="1"/>
  <c r="N60" i="14" s="1"/>
  <c r="O60" i="14" s="1"/>
  <c r="N61" i="14" a="1"/>
  <c r="N61" i="14" s="1"/>
  <c r="O61" i="14" s="1"/>
  <c r="N62" i="14" a="1"/>
  <c r="N62" i="14" s="1"/>
  <c r="O62" i="14" s="1"/>
  <c r="P62" i="14" s="1"/>
  <c r="M32" i="26" a="1"/>
  <c r="M32" i="26" s="1"/>
  <c r="O32" i="26" s="1"/>
  <c r="M33" i="26" a="1"/>
  <c r="M33" i="26" s="1"/>
  <c r="M34" i="26" a="1"/>
  <c r="M34" i="26" s="1"/>
  <c r="O34" i="26" s="1"/>
  <c r="M35" i="26" a="1"/>
  <c r="M35" i="26" s="1"/>
  <c r="O35" i="26" s="1"/>
  <c r="M36" i="26" a="1"/>
  <c r="M36" i="26" s="1"/>
  <c r="O36" i="26" s="1"/>
  <c r="M37" i="26" a="1"/>
  <c r="M37" i="26" s="1"/>
  <c r="O37" i="26" s="1"/>
  <c r="M38" i="26" a="1"/>
  <c r="M38" i="26" s="1"/>
  <c r="O38" i="26" s="1"/>
  <c r="M39" i="26" a="1"/>
  <c r="M39" i="26" s="1"/>
  <c r="O39" i="26" s="1"/>
  <c r="M40" i="26" a="1"/>
  <c r="M40" i="26" s="1"/>
  <c r="O40" i="26" s="1"/>
  <c r="M41" i="26" a="1"/>
  <c r="M41" i="26" s="1"/>
  <c r="M42" i="26" a="1"/>
  <c r="M42" i="26" s="1"/>
  <c r="O42" i="26" s="1"/>
  <c r="M43" i="26" a="1"/>
  <c r="M43" i="26"/>
  <c r="O43" i="26" s="1"/>
  <c r="M44" i="26" a="1"/>
  <c r="M44" i="26" s="1"/>
  <c r="O44" i="26" s="1"/>
  <c r="M45" i="26" a="1"/>
  <c r="M45" i="26" s="1"/>
  <c r="O45" i="26" s="1"/>
  <c r="M46" i="26" a="1"/>
  <c r="M46" i="26" s="1"/>
  <c r="O46" i="26" s="1"/>
  <c r="M47" i="26" a="1"/>
  <c r="M47" i="26" s="1"/>
  <c r="O47" i="26" s="1"/>
  <c r="M48" i="26" a="1"/>
  <c r="M48" i="26" s="1"/>
  <c r="M49" i="26" a="1"/>
  <c r="M49" i="26" s="1"/>
  <c r="O49" i="26" s="1"/>
  <c r="M50" i="26" a="1"/>
  <c r="M50" i="26" s="1"/>
  <c r="O50" i="26" s="1"/>
  <c r="M51" i="26" a="1"/>
  <c r="M51" i="26" s="1"/>
  <c r="O51" i="26" s="1"/>
  <c r="M52" i="26" a="1"/>
  <c r="M52" i="26" s="1"/>
  <c r="O52" i="26" s="1"/>
  <c r="M53" i="26" a="1"/>
  <c r="M53" i="26" s="1"/>
  <c r="M54" i="26" a="1"/>
  <c r="M54" i="26" s="1"/>
  <c r="O54" i="26" s="1"/>
  <c r="M55" i="26" a="1"/>
  <c r="M55" i="26"/>
  <c r="O55" i="26" s="1"/>
  <c r="M56" i="26" a="1"/>
  <c r="M56" i="26" s="1"/>
  <c r="M57" i="26" a="1"/>
  <c r="M57" i="26" s="1"/>
  <c r="O57" i="26" s="1"/>
  <c r="M58" i="26" a="1"/>
  <c r="M58" i="26" s="1"/>
  <c r="O58" i="26" s="1"/>
  <c r="M59" i="26" a="1"/>
  <c r="M59" i="26"/>
  <c r="O59" i="26" s="1"/>
  <c r="M60" i="26" a="1"/>
  <c r="M60" i="26" s="1"/>
  <c r="O60" i="26" s="1"/>
  <c r="M61" i="26" a="1"/>
  <c r="M61" i="26" s="1"/>
  <c r="O61" i="26" s="1"/>
  <c r="M62" i="26" a="1"/>
  <c r="M62" i="26" s="1"/>
  <c r="O62" i="26" s="1"/>
  <c r="M63" i="26" a="1"/>
  <c r="M63" i="26" s="1"/>
  <c r="O63" i="26" s="1"/>
  <c r="M64" i="26" a="1"/>
  <c r="M64" i="26" s="1"/>
  <c r="M65" i="26" a="1"/>
  <c r="M65" i="26" s="1"/>
  <c r="O65" i="26" s="1"/>
  <c r="E69" i="24"/>
  <c r="D69" i="24"/>
  <c r="E68" i="24"/>
  <c r="D68" i="24"/>
  <c r="E67" i="24"/>
  <c r="D67" i="24"/>
  <c r="E66" i="24"/>
  <c r="E61" i="24"/>
  <c r="E60" i="24"/>
  <c r="D58" i="24"/>
  <c r="E55" i="24"/>
  <c r="E54" i="24"/>
  <c r="D54" i="24"/>
  <c r="E53" i="24"/>
  <c r="E52" i="24"/>
  <c r="E50" i="24"/>
  <c r="D50" i="24"/>
  <c r="E49" i="24"/>
  <c r="E47" i="24"/>
  <c r="E46" i="24"/>
  <c r="D46" i="24"/>
  <c r="E43" i="24"/>
  <c r="D43" i="24"/>
  <c r="E42" i="24"/>
  <c r="E41" i="24"/>
  <c r="E39" i="24"/>
  <c r="D39" i="24"/>
  <c r="E38" i="24"/>
  <c r="D70" i="24" l="1"/>
  <c r="D88" i="24"/>
  <c r="D42" i="24"/>
  <c r="D52" i="24"/>
  <c r="D59" i="24"/>
  <c r="D57" i="24"/>
  <c r="D44" i="24"/>
  <c r="D60" i="24"/>
  <c r="D36" i="24"/>
  <c r="D51" i="24"/>
  <c r="D56" i="24"/>
  <c r="D48" i="24"/>
  <c r="D40" i="24"/>
  <c r="D41" i="24"/>
  <c r="D49" i="24"/>
  <c r="P53" i="14"/>
  <c r="C57" i="24" s="1"/>
  <c r="P45" i="14"/>
  <c r="P37" i="14"/>
  <c r="C42" i="24" s="1"/>
  <c r="P60" i="14"/>
  <c r="P52" i="14"/>
  <c r="C56" i="24" s="1"/>
  <c r="P44" i="14"/>
  <c r="C49" i="24" s="1"/>
  <c r="P36" i="14"/>
  <c r="C40" i="24" s="1"/>
  <c r="P59" i="14"/>
  <c r="P51" i="14"/>
  <c r="P43" i="14"/>
  <c r="P35" i="14"/>
  <c r="C39" i="24" s="1"/>
  <c r="P58" i="14"/>
  <c r="P50" i="14"/>
  <c r="C54" i="24" s="1"/>
  <c r="P42" i="14"/>
  <c r="C46" i="24" s="1"/>
  <c r="P34" i="14"/>
  <c r="P61" i="14"/>
  <c r="C70" i="24" s="1"/>
  <c r="P49" i="14"/>
  <c r="P41" i="14"/>
  <c r="P56" i="14"/>
  <c r="C60" i="24" s="1"/>
  <c r="P48" i="14"/>
  <c r="C52" i="24" s="1"/>
  <c r="P40" i="14"/>
  <c r="C44" i="24" s="1"/>
  <c r="P32" i="14"/>
  <c r="P55" i="14"/>
  <c r="C59" i="24" s="1"/>
  <c r="P47" i="14"/>
  <c r="P39" i="14"/>
  <c r="C43" i="24" s="1"/>
  <c r="P31" i="14"/>
  <c r="O57" i="14"/>
  <c r="O33" i="14"/>
  <c r="P33" i="14" s="1"/>
  <c r="C69" i="24"/>
  <c r="C51" i="24"/>
  <c r="C67" i="24"/>
  <c r="C58" i="24"/>
  <c r="C50" i="24"/>
  <c r="P54" i="26"/>
  <c r="B58" i="24" s="1"/>
  <c r="P46" i="26"/>
  <c r="B50" i="24" s="1"/>
  <c r="P39" i="26"/>
  <c r="O53" i="26"/>
  <c r="P53" i="26" s="1"/>
  <c r="P45" i="26"/>
  <c r="B49" i="24" s="1"/>
  <c r="P44" i="26"/>
  <c r="P62" i="26"/>
  <c r="O41" i="26"/>
  <c r="P41" i="26" s="1"/>
  <c r="O33" i="26"/>
  <c r="P33" i="26" s="1"/>
  <c r="B37" i="24" s="1"/>
  <c r="O64" i="26"/>
  <c r="P64" i="26" s="1"/>
  <c r="B68" i="24" s="1"/>
  <c r="O56" i="26"/>
  <c r="P56" i="26" s="1"/>
  <c r="O48" i="26"/>
  <c r="P48" i="26" s="1"/>
  <c r="P65" i="26"/>
  <c r="B69" i="24" s="1"/>
  <c r="P52" i="26"/>
  <c r="P37" i="26"/>
  <c r="B41" i="24" s="1"/>
  <c r="P57" i="26"/>
  <c r="B61" i="24" s="1"/>
  <c r="P49" i="26"/>
  <c r="B53" i="24" s="1"/>
  <c r="P61" i="26"/>
  <c r="B70" i="24" s="1"/>
  <c r="P42" i="26"/>
  <c r="P38" i="26"/>
  <c r="P60" i="26"/>
  <c r="P34" i="26"/>
  <c r="P63" i="26"/>
  <c r="B67" i="24" s="1"/>
  <c r="P55" i="26"/>
  <c r="B59" i="24" s="1"/>
  <c r="P47" i="26"/>
  <c r="B51" i="24" s="1"/>
  <c r="P40" i="26"/>
  <c r="B44" i="24" s="1"/>
  <c r="P59" i="26"/>
  <c r="P51" i="26"/>
  <c r="P36" i="26"/>
  <c r="P58" i="26"/>
  <c r="P50" i="26"/>
  <c r="P35" i="26"/>
  <c r="B39" i="24" s="1"/>
  <c r="P32" i="26"/>
  <c r="P43" i="26"/>
  <c r="B47" i="24" s="1"/>
  <c r="C38" i="24" l="1"/>
  <c r="C36" i="24"/>
  <c r="C55" i="24"/>
  <c r="C41" i="24"/>
  <c r="C48" i="24"/>
  <c r="C45" i="24"/>
  <c r="C47" i="24"/>
  <c r="C53" i="24"/>
  <c r="B66" i="24"/>
  <c r="B45" i="24"/>
  <c r="B40" i="24"/>
  <c r="B38" i="24"/>
  <c r="B56" i="24"/>
  <c r="B48" i="24"/>
  <c r="B55" i="24"/>
  <c r="B42" i="24"/>
  <c r="B52" i="24"/>
  <c r="B57" i="24"/>
  <c r="B54" i="24"/>
  <c r="B46" i="24"/>
  <c r="B60" i="24"/>
  <c r="B43" i="24"/>
  <c r="P57" i="14"/>
  <c r="C61" i="24" s="1"/>
  <c r="C37" i="24"/>
  <c r="C68" i="24"/>
  <c r="N4" i="14"/>
  <c r="O4" i="14" s="1"/>
  <c r="N5" i="14" a="1"/>
  <c r="N5" i="14" s="1"/>
  <c r="N6" i="14" a="1"/>
  <c r="N6" i="14" s="1"/>
  <c r="N7" i="14" a="1"/>
  <c r="N7" i="14" s="1"/>
  <c r="N8" i="14" a="1"/>
  <c r="N8" i="14" s="1"/>
  <c r="N9" i="14" a="1"/>
  <c r="N9" i="14" s="1"/>
  <c r="N10" i="14" a="1"/>
  <c r="N10" i="14" s="1"/>
  <c r="N11" i="14" a="1"/>
  <c r="N11" i="14" s="1"/>
  <c r="N12" i="14" a="1"/>
  <c r="N12" i="14" s="1"/>
  <c r="N13" i="14" a="1"/>
  <c r="N13" i="14" s="1"/>
  <c r="N14" i="14" a="1"/>
  <c r="N14" i="14" s="1"/>
  <c r="N15" i="14" a="1"/>
  <c r="N15" i="14" s="1"/>
  <c r="N16" i="14" a="1"/>
  <c r="N16" i="14" s="1"/>
  <c r="N17" i="14" a="1"/>
  <c r="N17" i="14" s="1"/>
  <c r="N18" i="14" a="1"/>
  <c r="N18" i="14" s="1"/>
  <c r="N19" i="14" a="1"/>
  <c r="N19" i="14" s="1"/>
  <c r="N20" i="14" a="1"/>
  <c r="N20" i="14"/>
  <c r="N21" i="14" a="1"/>
  <c r="N21" i="14" s="1"/>
  <c r="N22" i="14" a="1"/>
  <c r="N22" i="14" s="1"/>
  <c r="N23" i="14" a="1"/>
  <c r="N23" i="14" s="1"/>
  <c r="N24" i="14" a="1"/>
  <c r="N24" i="14" s="1"/>
  <c r="N25" i="14" a="1"/>
  <c r="N25" i="14" s="1"/>
  <c r="N26" i="14" a="1"/>
  <c r="N26" i="14" s="1"/>
  <c r="N27" i="14" a="1"/>
  <c r="N27" i="14" s="1"/>
  <c r="N28" i="14" a="1"/>
  <c r="N28" i="14" s="1"/>
  <c r="N29" i="14" a="1"/>
  <c r="N29" i="14" s="1"/>
  <c r="N30" i="14" a="1"/>
  <c r="N30" i="14" s="1"/>
  <c r="M5" i="26"/>
  <c r="M4" i="26"/>
  <c r="O4" i="26" s="1"/>
  <c r="M6" i="26" a="1"/>
  <c r="M6" i="26"/>
  <c r="M7" i="26" a="1"/>
  <c r="M7" i="26" s="1"/>
  <c r="M8" i="26" a="1"/>
  <c r="M8" i="26"/>
  <c r="M9" i="26"/>
  <c r="M10" i="26" a="1"/>
  <c r="M10" i="26" s="1"/>
  <c r="M11" i="26" a="1"/>
  <c r="M11" i="26" s="1"/>
  <c r="M12" i="26" a="1"/>
  <c r="M12" i="26" s="1"/>
  <c r="M13" i="26" a="1"/>
  <c r="M13" i="26" s="1"/>
  <c r="M14" i="26" a="1"/>
  <c r="M14" i="26" s="1"/>
  <c r="M15" i="26" a="1"/>
  <c r="M15" i="26" s="1"/>
  <c r="M16" i="26" a="1"/>
  <c r="M16" i="26" s="1"/>
  <c r="M17" i="26" a="1"/>
  <c r="M17" i="26" s="1"/>
  <c r="M18" i="26" a="1"/>
  <c r="M18" i="26" s="1"/>
  <c r="M19" i="26" a="1"/>
  <c r="M19" i="26" s="1"/>
  <c r="M20" i="26" a="1"/>
  <c r="M20" i="26" s="1"/>
  <c r="M21" i="26" a="1"/>
  <c r="M21" i="26"/>
  <c r="M22" i="26" a="1"/>
  <c r="M22" i="26" s="1"/>
  <c r="M23" i="26" a="1"/>
  <c r="M23" i="26"/>
  <c r="M24" i="26" a="1"/>
  <c r="M24" i="26" s="1"/>
  <c r="M25" i="26" a="1"/>
  <c r="M25" i="26"/>
  <c r="M26" i="26" a="1"/>
  <c r="M26" i="26" s="1"/>
  <c r="M27" i="26" a="1"/>
  <c r="M27" i="26" s="1"/>
  <c r="M28" i="26" a="1"/>
  <c r="M28" i="26" s="1"/>
  <c r="M29" i="26" a="1"/>
  <c r="M29" i="26"/>
  <c r="M30" i="26" a="1"/>
  <c r="M30" i="26" s="1"/>
  <c r="M31" i="26" a="1"/>
  <c r="M31" i="26" s="1"/>
  <c r="D11" i="23"/>
  <c r="P4" i="26" l="1"/>
  <c r="D19" i="23" l="1"/>
  <c r="D21" i="23" l="1"/>
  <c r="D7" i="23"/>
  <c r="D16" i="23"/>
  <c r="C8" i="33" s="1"/>
  <c r="E62" i="24" l="1"/>
  <c r="E63" i="24"/>
  <c r="E64" i="24"/>
  <c r="E65" i="24"/>
  <c r="O30" i="14"/>
  <c r="P30" i="14" s="1"/>
  <c r="O29" i="14"/>
  <c r="P29" i="14" s="1"/>
  <c r="O28" i="14"/>
  <c r="O26" i="14"/>
  <c r="P26" i="14" s="1"/>
  <c r="C63" i="24" s="1"/>
  <c r="O25" i="14"/>
  <c r="O24" i="14"/>
  <c r="O23" i="14"/>
  <c r="O22" i="14"/>
  <c r="O21" i="14"/>
  <c r="O20" i="14"/>
  <c r="O19" i="14"/>
  <c r="O18" i="14"/>
  <c r="O17" i="14"/>
  <c r="O16" i="14"/>
  <c r="O12" i="14"/>
  <c r="O8" i="14"/>
  <c r="O6" i="14" l="1"/>
  <c r="P6" i="14" s="1"/>
  <c r="O7" i="14"/>
  <c r="P7" i="14" s="1"/>
  <c r="O10" i="14"/>
  <c r="P10" i="14" s="1"/>
  <c r="O13" i="14"/>
  <c r="P13" i="14" s="1"/>
  <c r="O9" i="14"/>
  <c r="P9" i="14" s="1"/>
  <c r="O11" i="14"/>
  <c r="P11" i="14" s="1"/>
  <c r="O14" i="14"/>
  <c r="P14" i="14" s="1"/>
  <c r="O5" i="14"/>
  <c r="P5" i="14" s="1"/>
  <c r="P87" i="14" s="1"/>
  <c r="O15" i="14"/>
  <c r="P15" i="14" s="1"/>
  <c r="P8" i="14"/>
  <c r="P12" i="14"/>
  <c r="P16" i="14"/>
  <c r="P17" i="14"/>
  <c r="P19" i="14"/>
  <c r="P21" i="14"/>
  <c r="P23" i="14"/>
  <c r="P25" i="14"/>
  <c r="O27" i="14"/>
  <c r="P27" i="14" s="1"/>
  <c r="C64" i="24" s="1"/>
  <c r="C65" i="24"/>
  <c r="P18" i="14"/>
  <c r="P20" i="14"/>
  <c r="P22" i="14"/>
  <c r="P24" i="14"/>
  <c r="C62" i="24" s="1"/>
  <c r="P28" i="14"/>
  <c r="C66" i="24" l="1"/>
  <c r="O31" i="26"/>
  <c r="O29" i="26"/>
  <c r="O28" i="26"/>
  <c r="O24" i="26"/>
  <c r="O22" i="26"/>
  <c r="O19" i="26"/>
  <c r="O15" i="26"/>
  <c r="O14" i="26"/>
  <c r="O13" i="26"/>
  <c r="O11" i="26"/>
  <c r="O10" i="26"/>
  <c r="O7" i="26"/>
  <c r="O6" i="26"/>
  <c r="O5" i="26"/>
  <c r="P11" i="26" l="1"/>
  <c r="P22" i="26"/>
  <c r="P24" i="26"/>
  <c r="P14" i="26"/>
  <c r="P6" i="26"/>
  <c r="P31" i="26"/>
  <c r="O30" i="26"/>
  <c r="P30" i="26" s="1"/>
  <c r="O9" i="26"/>
  <c r="P9" i="26" s="1"/>
  <c r="O12" i="26"/>
  <c r="P12" i="26" s="1"/>
  <c r="O18" i="26"/>
  <c r="P18" i="26" s="1"/>
  <c r="O21" i="26"/>
  <c r="P21" i="26" s="1"/>
  <c r="O8" i="26"/>
  <c r="P8" i="26" s="1"/>
  <c r="O16" i="26"/>
  <c r="P16" i="26" s="1"/>
  <c r="B20" i="24" s="1"/>
  <c r="O20" i="26"/>
  <c r="P20" i="26" s="1"/>
  <c r="O27" i="26"/>
  <c r="P27" i="26" s="1"/>
  <c r="B64" i="24" s="1"/>
  <c r="P5" i="26"/>
  <c r="P13" i="26"/>
  <c r="O17" i="26"/>
  <c r="P17" i="26" s="1"/>
  <c r="O25" i="26"/>
  <c r="P25" i="26" s="1"/>
  <c r="P7" i="26"/>
  <c r="P10" i="26"/>
  <c r="P15" i="26"/>
  <c r="O23" i="26"/>
  <c r="P23" i="26" s="1"/>
  <c r="O26" i="26"/>
  <c r="P26" i="26" s="1"/>
  <c r="B63" i="24" s="1"/>
  <c r="P19" i="26"/>
  <c r="P28" i="26"/>
  <c r="P29" i="26"/>
  <c r="K15" i="15"/>
  <c r="E34" i="24"/>
  <c r="E30" i="24"/>
  <c r="E26" i="24"/>
  <c r="E25" i="24"/>
  <c r="E22" i="24"/>
  <c r="E21" i="24"/>
  <c r="E20" i="24"/>
  <c r="E16" i="24"/>
  <c r="D34" i="24"/>
  <c r="K28" i="15"/>
  <c r="K27" i="15"/>
  <c r="K26" i="15"/>
  <c r="K25" i="15"/>
  <c r="K24" i="15"/>
  <c r="K23" i="15"/>
  <c r="K22" i="15"/>
  <c r="K21" i="15"/>
  <c r="K20" i="15"/>
  <c r="K19" i="15"/>
  <c r="K18" i="15"/>
  <c r="K17" i="15"/>
  <c r="K16" i="15"/>
  <c r="K14" i="15"/>
  <c r="K13" i="15"/>
  <c r="K12" i="15"/>
  <c r="K11" i="15"/>
  <c r="K10" i="15"/>
  <c r="K9" i="15"/>
  <c r="D13" i="24" s="1"/>
  <c r="K8" i="15"/>
  <c r="C33" i="24"/>
  <c r="C29" i="24"/>
  <c r="C28" i="24"/>
  <c r="C24" i="24"/>
  <c r="C21" i="24"/>
  <c r="C19" i="24"/>
  <c r="C18" i="24"/>
  <c r="C14" i="24"/>
  <c r="C11" i="24"/>
  <c r="C10" i="24"/>
  <c r="E13" i="24"/>
  <c r="E14" i="24"/>
  <c r="E15" i="24"/>
  <c r="E17" i="24"/>
  <c r="E18" i="24"/>
  <c r="E19" i="24"/>
  <c r="E23" i="24"/>
  <c r="E24" i="24"/>
  <c r="E27" i="24"/>
  <c r="E28" i="24"/>
  <c r="E29" i="24"/>
  <c r="E31" i="24"/>
  <c r="E32" i="24"/>
  <c r="E33" i="24"/>
  <c r="E35" i="24"/>
  <c r="D21" i="24" l="1"/>
  <c r="D29" i="24"/>
  <c r="D24" i="24"/>
  <c r="D25" i="24"/>
  <c r="D26" i="24"/>
  <c r="D27" i="24"/>
  <c r="D20" i="24"/>
  <c r="D32" i="24"/>
  <c r="D33" i="24"/>
  <c r="B24" i="24"/>
  <c r="B65" i="24"/>
  <c r="B36" i="24"/>
  <c r="P87" i="26"/>
  <c r="D28" i="24"/>
  <c r="D62" i="24"/>
  <c r="D19" i="24"/>
  <c r="D35" i="24"/>
  <c r="D65" i="24"/>
  <c r="D22" i="24"/>
  <c r="D30" i="24"/>
  <c r="D63" i="24"/>
  <c r="D23" i="24"/>
  <c r="D31" i="24"/>
  <c r="D64" i="24"/>
  <c r="B28" i="24"/>
  <c r="B62" i="24"/>
  <c r="B23" i="24"/>
  <c r="B27" i="24"/>
  <c r="D16" i="24"/>
  <c r="D15" i="24"/>
  <c r="C34" i="24"/>
  <c r="C30" i="24"/>
  <c r="D14" i="24"/>
  <c r="D18" i="24"/>
  <c r="D17" i="24"/>
  <c r="C20" i="24"/>
  <c r="C15" i="24"/>
  <c r="C26" i="24"/>
  <c r="C12" i="24"/>
  <c r="C16" i="24"/>
  <c r="C25" i="24"/>
  <c r="C22" i="24"/>
  <c r="C32" i="24"/>
  <c r="C17" i="24"/>
  <c r="C27" i="24"/>
  <c r="C13" i="24"/>
  <c r="C23" i="24"/>
  <c r="C31" i="24"/>
  <c r="C35" i="24"/>
  <c r="B29" i="24"/>
  <c r="B21" i="24"/>
  <c r="B25" i="24"/>
  <c r="B22" i="24"/>
  <c r="B26" i="24"/>
  <c r="K5" i="15" l="1"/>
  <c r="K6" i="15"/>
  <c r="K7" i="15"/>
  <c r="D12" i="24" s="1"/>
  <c r="P4" i="14"/>
  <c r="C8" i="24" s="1"/>
  <c r="B32" i="24"/>
  <c r="B16" i="24"/>
  <c r="D10" i="24" l="1"/>
  <c r="D9" i="24"/>
  <c r="D8" i="24"/>
  <c r="D11" i="24"/>
  <c r="B9" i="24"/>
  <c r="B17" i="24"/>
  <c r="B34" i="24"/>
  <c r="B35" i="24"/>
  <c r="B33" i="24"/>
  <c r="B18" i="24"/>
  <c r="B31" i="24"/>
  <c r="B12" i="24"/>
  <c r="B19" i="24"/>
  <c r="C9" i="24"/>
  <c r="C16" i="33" s="1"/>
  <c r="B30" i="24"/>
  <c r="C4" i="33"/>
  <c r="C17" i="33" l="1"/>
  <c r="B14" i="24"/>
  <c r="B13" i="24"/>
  <c r="B15" i="24"/>
  <c r="B10" i="24"/>
  <c r="B8" i="24"/>
  <c r="B11" i="24"/>
  <c r="E12" i="24"/>
  <c r="E11" i="24"/>
  <c r="E9" i="24"/>
  <c r="C15" i="33" l="1"/>
  <c r="E8" i="24"/>
  <c r="E10" i="24"/>
  <c r="C18" i="33" l="1"/>
  <c r="D9" i="33" l="1"/>
  <c r="C9" i="33"/>
  <c r="D8" i="33" l="1"/>
  <c r="C7" i="33" l="1"/>
  <c r="C12" i="33" l="1"/>
  <c r="D7" i="33"/>
</calcChain>
</file>

<file path=xl/comments1.xml><?xml version="1.0" encoding="utf-8"?>
<comments xmlns="http://schemas.openxmlformats.org/spreadsheetml/2006/main">
  <authors>
    <author>Green Sarah</author>
  </authors>
  <commentList>
    <comment ref="B3" authorId="0" shapeId="0">
      <text>
        <r>
          <rPr>
            <sz val="9"/>
            <color indexed="81"/>
            <rFont val="Tahoma"/>
            <family val="2"/>
          </rPr>
          <t>To be completed by NCIA</t>
        </r>
      </text>
    </comment>
    <comment ref="C3" authorId="0" shapeId="0">
      <text>
        <r>
          <rPr>
            <sz val="9"/>
            <color indexed="81"/>
            <rFont val="Tahoma"/>
            <family val="2"/>
          </rPr>
          <t>To be completed by NCIA</t>
        </r>
      </text>
    </comment>
    <comment ref="D3" authorId="0" shapeId="0">
      <text>
        <r>
          <rPr>
            <sz val="9"/>
            <color indexed="81"/>
            <rFont val="Tahoma"/>
            <family val="2"/>
          </rPr>
          <t>To be completed by NCIA</t>
        </r>
      </text>
    </comment>
    <comment ref="E3" authorId="0" shapeId="0">
      <text>
        <r>
          <rPr>
            <sz val="9"/>
            <color indexed="81"/>
            <rFont val="Tahoma"/>
            <family val="2"/>
          </rPr>
          <t>To be completed by NCIA</t>
        </r>
      </text>
    </comment>
    <comment ref="F3" authorId="0" shapeId="0">
      <text>
        <r>
          <rPr>
            <sz val="9"/>
            <color indexed="81"/>
            <rFont val="Tahoma"/>
            <family val="2"/>
          </rPr>
          <t>To be completed by NCIA</t>
        </r>
      </text>
    </comment>
    <comment ref="G3" authorId="0" shapeId="0">
      <text>
        <r>
          <rPr>
            <sz val="9"/>
            <color indexed="81"/>
            <rFont val="Tahoma"/>
            <family val="2"/>
          </rPr>
          <t>To be completed by NCIA</t>
        </r>
      </text>
    </comment>
    <comment ref="H3" authorId="0" shapeId="0">
      <text>
        <r>
          <rPr>
            <sz val="9"/>
            <color indexed="81"/>
            <rFont val="Tahoma"/>
            <family val="2"/>
          </rPr>
          <t>I.e. Man-Days, Lot, etc. To be indicated by either bidder or NCIA; whichever defines the Quantity</t>
        </r>
      </text>
    </comment>
    <comment ref="I3" authorId="0" shapeId="0">
      <text>
        <r>
          <rPr>
            <sz val="9"/>
            <color indexed="81"/>
            <rFont val="Tahoma"/>
            <family val="2"/>
          </rPr>
          <t>To be indicated by either bidder or NCIA; if bidder needs to complete, highlight field yellow</t>
        </r>
      </text>
    </comment>
    <comment ref="J3" authorId="0" shapeId="0">
      <text>
        <r>
          <rPr>
            <sz val="9"/>
            <color indexed="81"/>
            <rFont val="Tahoma"/>
            <family val="2"/>
          </rPr>
          <t>To be completed by bidder</t>
        </r>
      </text>
    </comment>
    <comment ref="K3" authorId="0" shapeId="0">
      <text>
        <r>
          <rPr>
            <sz val="9"/>
            <color indexed="81"/>
            <rFont val="Tahoma"/>
            <family val="2"/>
          </rPr>
          <t>To be completed by bidder</t>
        </r>
      </text>
    </comment>
    <comment ref="L3" authorId="0" shapeId="0">
      <text>
        <r>
          <rPr>
            <sz val="9"/>
            <color indexed="81"/>
            <rFont val="Tahoma"/>
            <family val="2"/>
          </rPr>
          <t xml:space="preserve">1) For NCIA purposes only
2) For budgeting purposes, the lowest level in the SSS should be either Investment or O&amp;M, not both. 
</t>
        </r>
        <r>
          <rPr>
            <b/>
            <sz val="9"/>
            <color indexed="81"/>
            <rFont val="Tahoma"/>
            <family val="2"/>
          </rPr>
          <t xml:space="preserve">Definitions: </t>
        </r>
        <r>
          <rPr>
            <sz val="9"/>
            <color indexed="81"/>
            <rFont val="Tahoma"/>
            <family val="2"/>
          </rPr>
          <t xml:space="preserve">
</t>
        </r>
        <r>
          <rPr>
            <b/>
            <sz val="9"/>
            <color indexed="81"/>
            <rFont val="Tahoma"/>
            <family val="2"/>
          </rPr>
          <t xml:space="preserve">Investment costs: </t>
        </r>
        <r>
          <rPr>
            <sz val="9"/>
            <color indexed="81"/>
            <rFont val="Tahoma"/>
            <family val="2"/>
          </rPr>
          <t xml:space="preserve">All cost to develop and/or procure the system prior to O&amp;M; typically until Final System Acceptance (FSA) 
</t>
        </r>
        <r>
          <rPr>
            <b/>
            <sz val="9"/>
            <color indexed="81"/>
            <rFont val="Tahoma"/>
            <family val="2"/>
          </rPr>
          <t>O&amp;M costs:</t>
        </r>
        <r>
          <rPr>
            <sz val="9"/>
            <color indexed="81"/>
            <rFont val="Tahoma"/>
            <family val="2"/>
          </rPr>
          <t xml:space="preserve"> Activity relating to the operations and maintenance of the system, typically post-FSA activities.
Note on O&amp;M: For Contractor operated, this would include all effort and/or material necessary to operate the system. For NATO operated, this could be any supporting effort (just for example, Level 3/4 support) required</t>
        </r>
      </text>
    </comment>
  </commentList>
</comments>
</file>

<file path=xl/comments2.xml><?xml version="1.0" encoding="utf-8"?>
<comments xmlns="http://schemas.openxmlformats.org/spreadsheetml/2006/main">
  <authors>
    <author>Green Sarah</author>
  </authors>
  <commentList>
    <comment ref="O3" authorId="0" shapeId="0">
      <text>
        <r>
          <rPr>
            <sz val="9"/>
            <color indexed="81"/>
            <rFont val="Tahoma"/>
            <family val="2"/>
          </rPr>
          <t xml:space="preserve">Per instructions, this column needs to be expressed as a formula. Example is formatted as text so that it is not accidently calculated into the grand totals. </t>
        </r>
      </text>
    </comment>
    <comment ref="P3" authorId="0" shapeId="0">
      <text>
        <r>
          <rPr>
            <sz val="9"/>
            <color indexed="81"/>
            <rFont val="Tahoma"/>
            <family val="2"/>
          </rPr>
          <t xml:space="preserve">Per instructions, this column needs to be expressed as a formula. Example is formatted as text so that it is not accidently calculated into the grand totals. </t>
        </r>
      </text>
    </comment>
  </commentList>
</comments>
</file>

<file path=xl/comments3.xml><?xml version="1.0" encoding="utf-8"?>
<comments xmlns="http://schemas.openxmlformats.org/spreadsheetml/2006/main">
  <authors>
    <author>Green Sarah</author>
  </authors>
  <commentList>
    <comment ref="N3" authorId="0" shapeId="0">
      <text>
        <r>
          <rPr>
            <sz val="9"/>
            <color indexed="81"/>
            <rFont val="Tahoma"/>
            <family val="2"/>
          </rPr>
          <t xml:space="preserve">Per instructions, this column needs to be expressed as a formula. Example is formatted as text so that it is not accidently calculated into the grand totals. </t>
        </r>
      </text>
    </comment>
    <comment ref="O3" authorId="0" shapeId="0">
      <text>
        <r>
          <rPr>
            <sz val="9"/>
            <color indexed="81"/>
            <rFont val="Tahoma"/>
            <family val="2"/>
          </rPr>
          <t xml:space="preserve">Per instructions, this column needs to be expressed as a formula. Example is formatted as text so that it is not accidently calculated into the grand totals. </t>
        </r>
      </text>
    </comment>
    <comment ref="P3" authorId="0" shapeId="0">
      <text>
        <r>
          <rPr>
            <sz val="9"/>
            <color indexed="81"/>
            <rFont val="Tahoma"/>
            <family val="2"/>
          </rPr>
          <t xml:space="preserve">Per instructions, this column needs to be expressed as a formula. Example is formatted as text so that it is not accidently calculated into the grand totals. </t>
        </r>
      </text>
    </comment>
  </commentList>
</comments>
</file>

<file path=xl/comments4.xml><?xml version="1.0" encoding="utf-8"?>
<comments xmlns="http://schemas.openxmlformats.org/spreadsheetml/2006/main">
  <authors>
    <author>Green Sarah</author>
  </authors>
  <commentList>
    <comment ref="K3" authorId="0" shapeId="0">
      <text>
        <r>
          <rPr>
            <sz val="9"/>
            <color indexed="81"/>
            <rFont val="Tahoma"/>
            <family val="2"/>
          </rPr>
          <t xml:space="preserve">Per instructions, this column needs to be expressed as a formula. Example is formatted as text so that it is not accidently calculated into the grand totals. </t>
        </r>
      </text>
    </comment>
  </commentList>
</comments>
</file>

<file path=xl/comments5.xml><?xml version="1.0" encoding="utf-8"?>
<comments xmlns="http://schemas.openxmlformats.org/spreadsheetml/2006/main">
  <authors>
    <author>Green Sarah</author>
  </authors>
  <commentList>
    <comment ref="J3" authorId="0" shapeId="0">
      <text>
        <r>
          <rPr>
            <sz val="9"/>
            <color indexed="81"/>
            <rFont val="Tahoma"/>
            <family val="2"/>
          </rPr>
          <t xml:space="preserve">Per instructions, this column needs to be expressed as a formula. Example is formatted as text so that it is not accidently calculated into the grand totals. </t>
        </r>
      </text>
    </comment>
  </commentList>
</comments>
</file>

<file path=xl/comments6.xml><?xml version="1.0" encoding="utf-8"?>
<comments xmlns="http://schemas.openxmlformats.org/spreadsheetml/2006/main">
  <authors>
    <author>Green Sarah</author>
  </authors>
  <commentList>
    <comment ref="A6" authorId="0" shapeId="0">
      <text>
        <r>
          <rPr>
            <sz val="9"/>
            <color indexed="81"/>
            <rFont val="Tahoma"/>
            <family val="2"/>
          </rPr>
          <t>NCIA- Link data validation to these cells</t>
        </r>
      </text>
    </comment>
  </commentList>
</comments>
</file>

<file path=xl/connections.xml><?xml version="1.0" encoding="utf-8"?>
<connections xmlns="http://schemas.openxmlformats.org/spreadsheetml/2006/main">
  <connection id="1" keepAlive="1" name="ThisWorkbookDataModel" description="Data Model"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Revised bidding sheets.xlsx!CLIN1_Labour" type="102" refreshedVersion="5" minRefreshableVersion="5">
    <extLst>
      <ext xmlns:x15="http://schemas.microsoft.com/office/spreadsheetml/2010/11/main" uri="{DE250136-89BD-433C-8126-D09CA5730AF9}">
        <x15:connection id="CLIN1_Labour-528beabe-87aa-4578-8e04-bea7ed9f598b">
          <x15:rangePr sourceName="_xlcn.WorksheetConnection_Revisedbiddingsheets.xlsxCLIN1_Labour1"/>
        </x15:connection>
      </ext>
    </extLst>
  </connection>
  <connection id="3" name="WorksheetConnection_Revised bidding sheets.xlsx!CLIN2_Labour" type="102" refreshedVersion="5" minRefreshableVersion="5">
    <extLst>
      <ext xmlns:x15="http://schemas.microsoft.com/office/spreadsheetml/2010/11/main" uri="{DE250136-89BD-433C-8126-D09CA5730AF9}">
        <x15:connection id="CLIN2_Labour-267814c9-317e-4def-8aae-e0fa56cfae07">
          <x15:rangePr sourceName="_xlcn.WorksheetConnection_Revisedbiddingsheets.xlsxCLIN2_Labour1"/>
        </x15:connection>
      </ext>
    </extLst>
  </connection>
  <connection id="4" name="WorksheetConnection_Revised bidding sheets.xlsx!CLIN2_Material" type="102" refreshedVersion="5" minRefreshableVersion="5">
    <extLst>
      <ext xmlns:x15="http://schemas.microsoft.com/office/spreadsheetml/2010/11/main" uri="{DE250136-89BD-433C-8126-D09CA5730AF9}">
        <x15:connection id="CLIN2_Material-632f30ca-dacc-4b1e-988b-06f9c1fe7f1c" autoDelete="1">
          <x15:rangePr sourceName="_xlcn.WorksheetConnection_Revisedbiddingsheets.xlsxCLIN2_Material1"/>
        </x15:connection>
      </ext>
    </extLst>
  </connection>
</connections>
</file>

<file path=xl/sharedStrings.xml><?xml version="1.0" encoding="utf-8"?>
<sst xmlns="http://schemas.openxmlformats.org/spreadsheetml/2006/main" count="1655" uniqueCount="510">
  <si>
    <t>Currency</t>
  </si>
  <si>
    <t>Quantity</t>
  </si>
  <si>
    <t>Profit</t>
  </si>
  <si>
    <t>Item Description</t>
  </si>
  <si>
    <t xml:space="preserve">Unit cost </t>
  </si>
  <si>
    <t>Year</t>
  </si>
  <si>
    <t>Labour</t>
  </si>
  <si>
    <t>Per Diem</t>
  </si>
  <si>
    <t>Labour Category</t>
  </si>
  <si>
    <t>Name of Rate</t>
  </si>
  <si>
    <t>Rate description</t>
  </si>
  <si>
    <t>General &amp; Administrative</t>
  </si>
  <si>
    <t>CLIN</t>
  </si>
  <si>
    <t>DESCRIPTION</t>
  </si>
  <si>
    <t>BASIC CONTRACT</t>
  </si>
  <si>
    <t>Rate Name</t>
  </si>
  <si>
    <t>CLIN 1</t>
  </si>
  <si>
    <t>CLIN 2</t>
  </si>
  <si>
    <t>G&amp;A</t>
  </si>
  <si>
    <t xml:space="preserve">Investment or O&amp;M </t>
  </si>
  <si>
    <t>CLIN 4</t>
  </si>
  <si>
    <t>CLIN 5</t>
  </si>
  <si>
    <t>Total Cost</t>
  </si>
  <si>
    <t>Percentage</t>
  </si>
  <si>
    <t>Unit of measure</t>
  </si>
  <si>
    <t xml:space="preserve">Profit </t>
  </si>
  <si>
    <t>Euro (EUR)</t>
  </si>
  <si>
    <t>Albanian Lek (ALL)</t>
  </si>
  <si>
    <t>Bulgarian Lev (BGN)</t>
  </si>
  <si>
    <t>Canadian Dollar (CAD)</t>
  </si>
  <si>
    <t>Croatian Kuna (HRK)</t>
  </si>
  <si>
    <t>Czech Koruna (CZK)</t>
  </si>
  <si>
    <t>Danish Krone (DKK)</t>
  </si>
  <si>
    <t>Estonian Kroon (EEK)</t>
  </si>
  <si>
    <t>Hungarian Forint (HUF)</t>
  </si>
  <si>
    <t>Icelandic Króna (ISK)</t>
  </si>
  <si>
    <t>Lithuanian Litas (LTL)</t>
  </si>
  <si>
    <t>Norwegian Krone (NOK)</t>
  </si>
  <si>
    <t>Polish Złoty (PLN)</t>
  </si>
  <si>
    <t>Romanian Leu (RON)</t>
  </si>
  <si>
    <t>Slovak Koruna (SKK)</t>
  </si>
  <si>
    <t>Turkish Lira (TRY)</t>
  </si>
  <si>
    <t>UK Pound sterling (GBP)</t>
  </si>
  <si>
    <t>US Dollar (USD)</t>
  </si>
  <si>
    <t>Subcontracted/ Name of Subcontractor</t>
  </si>
  <si>
    <t>CLIN DESCRIPTION</t>
  </si>
  <si>
    <t xml:space="preserve">CLIN Number </t>
  </si>
  <si>
    <t>CLIN 3</t>
  </si>
  <si>
    <t>Total Firm Fixed Price</t>
  </si>
  <si>
    <t>Total Firm Fixed Price- Base Contract</t>
  </si>
  <si>
    <t>Total Firm Fixed Price Evaluated Options</t>
  </si>
  <si>
    <t>INTRODUCTION &amp; IMPORTANT NOTES</t>
  </si>
  <si>
    <t>Insert Purchased Equipment name</t>
  </si>
  <si>
    <t>Overhead</t>
  </si>
  <si>
    <t>Insert Item Description/Model number</t>
  </si>
  <si>
    <t xml:space="preserve">Bidder is to identify specific material that is to be procured as a part of the proposed solution. This includes specific hardware items, software licenses, etc. </t>
  </si>
  <si>
    <t>Expat Allowance (ONLY if applicable)</t>
  </si>
  <si>
    <t>Item Name</t>
  </si>
  <si>
    <t>A) COMPLETENESS CHECK for CURRENCY - "OFFER SUMMARY" TAB</t>
  </si>
  <si>
    <t>Total Fixed Price Base Contract</t>
  </si>
  <si>
    <t>Total Fixed Price Evaluated Options</t>
  </si>
  <si>
    <t>Firm Fixed Price</t>
  </si>
  <si>
    <t>Total</t>
  </si>
  <si>
    <t>Delta</t>
  </si>
  <si>
    <t>B) ACCURACY CHECK #1- OFFER SUMMARY TOTALS MATCH CLIN SUMMARY</t>
  </si>
  <si>
    <t>Grand Total Offer summary (All CLINS) matches detail</t>
  </si>
  <si>
    <t>C) ACCURACY CHECK #2- OFFER SUMMARY TOTALS MATCH DETAIL TABS</t>
  </si>
  <si>
    <t>Bidding Sheets Instructions</t>
  </si>
  <si>
    <t>This tab to be hidden by NCIA before sent to Bidders</t>
  </si>
  <si>
    <t xml:space="preserve">Detail is to be provided at the level of: </t>
  </si>
  <si>
    <t xml:space="preserve">List for data Valdidation </t>
  </si>
  <si>
    <t>Material</t>
  </si>
  <si>
    <t>Travel</t>
  </si>
  <si>
    <t>ODCs</t>
  </si>
  <si>
    <t>ODC</t>
  </si>
  <si>
    <t>DETAILED TABs</t>
  </si>
  <si>
    <t>MATERIAL 
LABOUR
TRAVEL
ODCs</t>
  </si>
  <si>
    <t>Rates</t>
  </si>
  <si>
    <t>Extended cost</t>
  </si>
  <si>
    <t>Origin/Destination</t>
  </si>
  <si>
    <t>Insert rows above this row if needed</t>
  </si>
  <si>
    <t>Fringe</t>
  </si>
  <si>
    <t>Material Handling</t>
  </si>
  <si>
    <t>Insert Labour category name here</t>
  </si>
  <si>
    <t xml:space="preserve">Insert Origin/destination </t>
  </si>
  <si>
    <t>Insert Other Direct Cost item</t>
  </si>
  <si>
    <t>Description</t>
  </si>
  <si>
    <t>SOW Reference</t>
  </si>
  <si>
    <t>Required Completion Date</t>
  </si>
  <si>
    <t>Delivery Destination</t>
  </si>
  <si>
    <t>Unit Price</t>
  </si>
  <si>
    <t>The detailed tables are to be completed by the bidder with all columns populated, and shall be expanded to include as many rows as necessary to provide the detail requested. Any unnecessary rows should be deleted (no blank entries).  The bidder is required to identify for each item the CLIN it is associated with from the drop down menu. Each column should then be populated using the column- specific instructions in the first row. Bidder may not delete columns within tables, or omit information from columns, but may add columns if necessary, although it's not anticipated this will be needed. 
Note CLINs with no costs associated with that item should also be selected within the table, and noted that there is no cost within that table for the CLIN. For example, if there is no labour associated with CLIN X.1, Select CLIN X.1 in the first column and then in the second column note "No Labour is associated with this CLIN". This will help to ensure that all the proper detail has been accounted for and properly allocated.  
Important Note: The Total sum of the "fully burdened" cost column should equal the grand total cost for each category (Labour, Material, etc.) to include profit as well as all indirect rates (G&amp;A/Overhead/Material handling/etc.) associated with that category. These indirect rates must be included in the total firm fixed price on the appropriate detailed tab but are no longer required to be shown as separate calculations at the bidding stage. However, the bidder is required to include  the associated indirect costs in the totals of the detailed tab in the base unit costs. Alternatively, the bidder may choose to show these as separate calculations by expanding the table columns to show the additional costs due to these indirect rates (similar to the way profit is calculated). Note again although the detailed indirect rate calculations are not required at the bidding stage, this information will be requested from the winning bidder during pre-contract award discussions.</t>
  </si>
  <si>
    <t>As discussed previously in these instructions, the detailed indirect rate calculations are not required to be included in the bidding sheets, although the bidders may chose to do so. However, ALL bidders are required to state the G&amp;A/OH/Material handling and any other indirect rates that they have applied to the bid.</t>
  </si>
  <si>
    <t>Total Firm Fixed Price Base Contract</t>
  </si>
  <si>
    <t xml:space="preserve">Currency </t>
  </si>
  <si>
    <t>Fully burdened cost</t>
  </si>
  <si>
    <t xml:space="preserve">Equipment Name </t>
  </si>
  <si>
    <t>Currency has been entered for offer summary tab</t>
  </si>
  <si>
    <t>Comments (optional)</t>
  </si>
  <si>
    <t>Enter the currency</t>
  </si>
  <si>
    <t>Enter the unit type</t>
  </si>
  <si>
    <t>Profit- Labour</t>
  </si>
  <si>
    <t>Profit- Material</t>
  </si>
  <si>
    <t>IMPORTANT: DELETE THIS EXAMPLE ROW (Row 3) BEFORE SUBMITTING BID</t>
  </si>
  <si>
    <t>Systems Engineer</t>
  </si>
  <si>
    <t>No</t>
  </si>
  <si>
    <t>EXAMPLE: BrandX Server: TS1593</t>
  </si>
  <si>
    <t>Example: HT800003 (model number)</t>
  </si>
  <si>
    <t xml:space="preserve">EXAMPLE ONLY: </t>
  </si>
  <si>
    <t>ABC rate (company specific)</t>
  </si>
  <si>
    <t>x%</t>
  </si>
  <si>
    <t>*Note: rate description only needed if this is a rate not included in the list below:</t>
  </si>
  <si>
    <t>Enter a rate description for non-standard rate categories</t>
  </si>
  <si>
    <t>Rate description*</t>
  </si>
  <si>
    <t>Enter the rate percentage</t>
  </si>
  <si>
    <t>[Insert Rate Name]</t>
  </si>
  <si>
    <t>Enter the name of the Rate here (G&amp;A, Overhead, etc.)</t>
  </si>
  <si>
    <t>Grand Total Firm fixed Price - Base Contract + Evaluated Options</t>
  </si>
  <si>
    <t>Grand Total Firm fixed Price - Base Contract</t>
  </si>
  <si>
    <t xml:space="preserve">Declare Currency =&gt; </t>
  </si>
  <si>
    <t>Delivery Form</t>
  </si>
  <si>
    <t>Lot</t>
  </si>
  <si>
    <t>Electronic</t>
  </si>
  <si>
    <t>5</t>
  </si>
  <si>
    <t>Investment</t>
  </si>
  <si>
    <t>Profit =&gt;</t>
  </si>
  <si>
    <t>List needs to be ALL inclusive. Also, no parent and child should appear together on this list (i.e. this needs to be EITHER CLIN 1 or CLINS 1.1, 1.2, 1.3, etc… but not both).</t>
  </si>
  <si>
    <t>Bidder is to identify specific labour categories including function. This may also include level as appropriate.
For example:
Senior Systems Engineer,
Technician,
Junior program analyst, etc.</t>
  </si>
  <si>
    <t>Each line is to be completed by the bidder with the applicable currency. Bidders may choose to enter multiple currencies in one sheet or duplicate the sheet for multiple currencies.</t>
  </si>
  <si>
    <t xml:space="preserve">This colum should only be expressed as a formula, which is the total of the previous columns: "quantity*cost" for all years. </t>
  </si>
  <si>
    <r>
      <t xml:space="preserve">This is a calculation of the profit for each line item (if applicable), Note the formula given in this column is an example only and the bidder should enter the appropriate formula.
</t>
    </r>
    <r>
      <rPr>
        <b/>
        <sz val="9"/>
        <color theme="1"/>
        <rFont val="Calibri"/>
        <family val="2"/>
        <scheme val="minor"/>
      </rPr>
      <t xml:space="preserve">If the contractor did not apply profit, any or all of these cells can be 0. </t>
    </r>
  </si>
  <si>
    <t>This is a calculation of the "fully burdened" cost for each labour category, which means the cost of all units including all profit and indirect rates associated  with material (G/A, overhead, etc.).</t>
  </si>
  <si>
    <t>For multiple currencies, duplicate the "Firm Fixed Price" column for each currency</t>
  </si>
  <si>
    <r>
      <t xml:space="preserve">
</t>
    </r>
    <r>
      <rPr>
        <b/>
        <sz val="11"/>
        <color rgb="FFFF0000"/>
        <rFont val="Arial"/>
        <family val="2"/>
      </rPr>
      <t>Bidders should note that NCIA has recently updated its bidding sheet template and are encouraged to read the instructions in full for this new version before completing the bidding sheets.</t>
    </r>
    <r>
      <rPr>
        <sz val="10"/>
        <rFont val="Arial"/>
        <family val="2"/>
      </rPr>
      <t xml:space="preserve">
All bidders are required to submit pricing details to demonstrate the Purchaser's Pricing Principles are being applied as part of their bids. All data submitted in these sheets shall be complete, verifiable and factual and include the required details. Any exclusions may render the bid as non compliant thus removing the bidder from the bidding process.
Bidders are </t>
    </r>
    <r>
      <rPr>
        <b/>
        <sz val="10"/>
        <rFont val="Arial"/>
        <family val="2"/>
      </rPr>
      <t>REQUIRED</t>
    </r>
    <r>
      <rPr>
        <sz val="10"/>
        <rFont val="Arial"/>
        <family val="2"/>
      </rPr>
      <t xml:space="preserve"> to complete the </t>
    </r>
    <r>
      <rPr>
        <b/>
        <sz val="10"/>
        <color rgb="FF0070C0"/>
        <rFont val="Arial"/>
        <family val="2"/>
      </rPr>
      <t>"Offer Summary"</t>
    </r>
    <r>
      <rPr>
        <sz val="10"/>
        <rFont val="Arial"/>
        <family val="2"/>
      </rPr>
      <t xml:space="preserve"> tab, the</t>
    </r>
    <r>
      <rPr>
        <b/>
        <sz val="10"/>
        <color rgb="FF0070C0"/>
        <rFont val="Arial"/>
        <family val="2"/>
      </rPr>
      <t xml:space="preserve"> "CLIN Summary"</t>
    </r>
    <r>
      <rPr>
        <sz val="10"/>
        <rFont val="Arial"/>
        <family val="2"/>
      </rPr>
      <t xml:space="preserve"> tab, as well as the detailed tabs for "Labour", "Material", "Travel", "ODC" and "Rates". </t>
    </r>
    <r>
      <rPr>
        <b/>
        <sz val="10"/>
        <rFont val="Arial"/>
        <family val="2"/>
      </rPr>
      <t xml:space="preserve">Note that input cells are colour coded YELLOW in the </t>
    </r>
    <r>
      <rPr>
        <b/>
        <sz val="10"/>
        <color rgb="FF0070C0"/>
        <rFont val="Arial"/>
        <family val="2"/>
      </rPr>
      <t>"Offer Summary"</t>
    </r>
    <r>
      <rPr>
        <b/>
        <sz val="10"/>
        <rFont val="Arial"/>
        <family val="2"/>
      </rPr>
      <t xml:space="preserve"> and the "</t>
    </r>
    <r>
      <rPr>
        <b/>
        <sz val="10"/>
        <color rgb="FF0070C0"/>
        <rFont val="Arial"/>
        <family val="2"/>
      </rPr>
      <t>CLIN Summary" tab</t>
    </r>
    <r>
      <rPr>
        <sz val="10"/>
        <rFont val="Arial"/>
        <family val="2"/>
      </rPr>
      <t xml:space="preserve">. The instructions for the detailed tabs can be found below, as well as in the green boxes within each detailed tab. G&amp;A, Overhead, material handling and other indirect rates do not need to be separately calculated in the detail sheets but must be included in the totals for each category (Labour/Material/Travel/ODC) as appropriate. A list of the direct and indirect rates applied in the bid must also be provided in the "Rates" tab, although they do not need to be linked to any and the detailed calculations. The list of these rates will be requested in pre-contract award from the winning bidder.
</t>
    </r>
    <r>
      <rPr>
        <b/>
        <sz val="10"/>
        <rFont val="Arial"/>
        <family val="2"/>
      </rPr>
      <t>Note: any information found in GREEN throughout the entire document is provided as an instruction and/or example only.</t>
    </r>
    <r>
      <rPr>
        <sz val="10"/>
        <rFont val="Arial"/>
        <family val="2"/>
      </rPr>
      <t xml:space="preserve">
Any formulas provided in these bidding sheets are intended only to assist the bidder. Any changes in formula can be made at the bidder's discretions, as long as the detailed costs are clear, traceable and accurate as required. Ultimately the bidder is responsible for </t>
    </r>
    <r>
      <rPr>
        <b/>
        <sz val="10"/>
        <rFont val="Arial"/>
        <family val="2"/>
      </rPr>
      <t>ALL</t>
    </r>
    <r>
      <rPr>
        <sz val="10"/>
        <rFont val="Arial"/>
        <family val="2"/>
      </rPr>
      <t xml:space="preserve"> values, formulas and calculations within the bidding sheets that are submitted to the Agency.
</t>
    </r>
    <r>
      <rPr>
        <b/>
        <sz val="10"/>
        <rFont val="Arial"/>
        <family val="2"/>
      </rPr>
      <t>Bids in MULTIPLE CURRENCIES should follow the following instructions:</t>
    </r>
    <r>
      <rPr>
        <sz val="10"/>
        <rFont val="Arial"/>
        <family val="2"/>
      </rPr>
      <t xml:space="preserve"> 
-For the "Offer Summary" tab bidders must add "Firm Fixed Price" column to the right of the current table for each additional currency.
-For the "CLIN Summary" tab, Bidders have 2 options: A) Two columns "Unit Price" and "Total Firm Fixed Price" may be added to the right of the current table for each additional currency of the bid; B) Bidders may duplicate the CLIN Summary tab for each currency bid.
-For the Detailed tabs Bidders have 2 options: A) Provide all the detailed data for all currencies in the table provided, selecting the individual currencies from the dropdown lists and summing only common currencies together in CLIN Summary/Offer Summary Sheets B) Duplicate the CLIN Summary tab for each currency bid.
</t>
    </r>
  </si>
  <si>
    <t>10</t>
  </si>
  <si>
    <t>20</t>
  </si>
  <si>
    <t>15</t>
  </si>
  <si>
    <t xml:space="preserve">This colum should only be expressed as a formula, which is the total of the previous columns: "quantity*costs" for all years. </t>
  </si>
  <si>
    <t xml:space="preserve">Bidder is to provide a description of each item;
this can be a model number, hardware configuration description, etc. </t>
  </si>
  <si>
    <t>Each line is to be completed by the bidder with the applicable currency. Contractors may choose to enter multiple currencies in one sheet or duplicate the sheet for multiple currencies.</t>
  </si>
  <si>
    <r>
      <t xml:space="preserve">This is a calculation of the profit for each line item (if applicable).
Note: The formula given in this column is an example only and the bidder should enter the appropriate formula.
</t>
    </r>
    <r>
      <rPr>
        <b/>
        <sz val="9"/>
        <color theme="1"/>
        <rFont val="Calibri"/>
        <family val="2"/>
        <scheme val="minor"/>
      </rPr>
      <t xml:space="preserve">If the contractor did not apply profit, any or all of these cells can be 0. </t>
    </r>
  </si>
  <si>
    <t>This is a calculation of the "fully burdened" cost for each item, which means the cost of all units including all profit and indirect rates associated  with material (G/A, overhead, etc.).</t>
  </si>
  <si>
    <t>A) If the line of effort is performed by the bidder indicate "No" in each line that is not subcontracted;
B) If the line of effort is subcontracted out to another company indicate the company name in each line associated with their effort.</t>
  </si>
  <si>
    <t>Enter profit percentage for labour in yellow cell below:</t>
  </si>
  <si>
    <t>Enter profit percentage for material in yellow cell below:</t>
  </si>
  <si>
    <t xml:space="preserve">Bidder is to identify the origin and the destination of each travel. </t>
  </si>
  <si>
    <t>Enter the number of trips.</t>
  </si>
  <si>
    <t>Enter the number of people for each trip.</t>
  </si>
  <si>
    <t>Enter the number of days per trip.</t>
  </si>
  <si>
    <t>Enter the cost per roundtrip transportation (Flight, train, etc.).</t>
  </si>
  <si>
    <t>Enter the per diem rate.</t>
  </si>
  <si>
    <t>Calculated the Total Travel Cost.</t>
  </si>
  <si>
    <t>16,200.00</t>
  </si>
  <si>
    <t>Enter the name of the ODC item.</t>
  </si>
  <si>
    <t>Enter a description of the ODC item.</t>
  </si>
  <si>
    <t>Enter the number of units.</t>
  </si>
  <si>
    <t>Enter the unit cost.</t>
  </si>
  <si>
    <t>Total ODC cost calculation.</t>
  </si>
  <si>
    <t>Enter year of expected ODC cost.</t>
  </si>
  <si>
    <t>Rome/The Hague</t>
  </si>
  <si>
    <t>Enter year of expected Travel cost.</t>
  </si>
  <si>
    <t>Shipping</t>
  </si>
  <si>
    <t>Shipping USA to BRU</t>
  </si>
  <si>
    <t>3,000.00</t>
  </si>
  <si>
    <t>6,000.00</t>
  </si>
  <si>
    <t>Cost per roundtrip</t>
  </si>
  <si>
    <t>In the case of non-standard rates include a description</t>
  </si>
  <si>
    <t xml:space="preserve"> </t>
  </si>
  <si>
    <t>TOTAL PRICE CLIN 1</t>
  </si>
  <si>
    <t>TOTAL PRICE CLIN 2</t>
  </si>
  <si>
    <t>TOTAL PRICE CLIN 3</t>
  </si>
  <si>
    <t>TOTAL PRICE CLIN 4</t>
  </si>
  <si>
    <t>TOTAL PRICE CLIN 5</t>
  </si>
  <si>
    <t>Total Fixed Price Non-Evaluated Options</t>
  </si>
  <si>
    <t>TOTAL PRICE CLIN 6</t>
  </si>
  <si>
    <t>Total Firm Fixed Price Non-Evaluated Options</t>
  </si>
  <si>
    <t>CLIN 6</t>
  </si>
  <si>
    <t>CLIN 7</t>
  </si>
  <si>
    <t>Grand Total Firm fixed Price - Base Contract + Evaluated Options + Non-Evaluated Options</t>
  </si>
  <si>
    <r>
      <t xml:space="preserve">Each line of the table that contains material is to be populated with the CLIN from the drop down menu that is associated with the effort. Note that all CLINS in the drop down list should be accounted for and if there is no material associated please include a line for that CLIN and indicate </t>
    </r>
    <r>
      <rPr>
        <b/>
        <sz val="9"/>
        <color theme="1"/>
        <rFont val="Calibri"/>
        <family val="2"/>
        <scheme val="minor"/>
      </rPr>
      <t>"No material associated"</t>
    </r>
    <r>
      <rPr>
        <sz val="9"/>
        <color theme="1"/>
        <rFont val="Calibri"/>
        <family val="2"/>
        <scheme val="minor"/>
      </rPr>
      <t xml:space="preserve"> in column C.</t>
    </r>
  </si>
  <si>
    <r>
      <t xml:space="preserve">Each line of the table that contains labour is to be populated with the CLIN from the drop down menu that is associated with the effort. Note that all CLINS in the drop down list should be accounted for and if there is no labour associated please include a line for that CLIN and indicate </t>
    </r>
    <r>
      <rPr>
        <b/>
        <sz val="9"/>
        <color theme="1"/>
        <rFont val="Calibri"/>
        <family val="2"/>
        <scheme val="minor"/>
      </rPr>
      <t>"No labour associated"</t>
    </r>
    <r>
      <rPr>
        <sz val="9"/>
        <color theme="1"/>
        <rFont val="Calibri"/>
        <family val="2"/>
        <scheme val="minor"/>
      </rPr>
      <t xml:space="preserve"> in column C.</t>
    </r>
  </si>
  <si>
    <r>
      <t>Each line of the table that contains travel is to be populated with the CLIN from the drop down menu that is associated with the effort. Note that all CLINS in the drop down list should be accounted for and if there is no travel associated please include a line for that CLIN and indicate</t>
    </r>
    <r>
      <rPr>
        <b/>
        <sz val="9"/>
        <color theme="1"/>
        <rFont val="Calibri"/>
        <family val="2"/>
        <scheme val="minor"/>
      </rPr>
      <t xml:space="preserve"> "No travel associated"</t>
    </r>
    <r>
      <rPr>
        <sz val="9"/>
        <color theme="1"/>
        <rFont val="Calibri"/>
        <family val="2"/>
        <scheme val="minor"/>
      </rPr>
      <t xml:space="preserve"> in column C.</t>
    </r>
  </si>
  <si>
    <r>
      <t xml:space="preserve">Each line of the table that contains ODC is to be populated with the CLIN from the drop down menu that is associated with the effort. Note that all CLINS in the drop down list should be accounted for and if there is no ODC associated please include a line for that CLIN and indicate </t>
    </r>
    <r>
      <rPr>
        <b/>
        <sz val="9"/>
        <color theme="1"/>
        <rFont val="Calibri"/>
        <family val="2"/>
        <scheme val="minor"/>
      </rPr>
      <t>"No ODC associated"</t>
    </r>
    <r>
      <rPr>
        <sz val="9"/>
        <color theme="1"/>
        <rFont val="Calibri"/>
        <family val="2"/>
        <scheme val="minor"/>
      </rPr>
      <t xml:space="preserve"> in column C.</t>
    </r>
  </si>
  <si>
    <t>Exmpl. CLIN 1.1.1</t>
  </si>
  <si>
    <t>D) COMPLETENESS CHECK FOR CLIN DETAILS TAB</t>
  </si>
  <si>
    <t>Man-Days
2020</t>
  </si>
  <si>
    <t>Man-Days
2021</t>
  </si>
  <si>
    <t>Man-Days
2022</t>
  </si>
  <si>
    <t>Man-Days
2023</t>
  </si>
  <si>
    <t>Nr of MD's
Year 2</t>
  </si>
  <si>
    <t>Nr of MD's
Year 3</t>
  </si>
  <si>
    <t>Nr of MD's
Year 4</t>
  </si>
  <si>
    <t>Unit Cost
per MD
Year 1</t>
  </si>
  <si>
    <t>Unit Cost
per MD
Year 2</t>
  </si>
  <si>
    <t>Unit Cost
per MD
Year 3</t>
  </si>
  <si>
    <t>Unit Cost
per MD
Year 4</t>
  </si>
  <si>
    <t>Labour rate
2020</t>
  </si>
  <si>
    <t>Labour rate
2021</t>
  </si>
  <si>
    <t>Labour rate
2022</t>
  </si>
  <si>
    <t>Labour rate
2023</t>
  </si>
  <si>
    <t>960.00</t>
  </si>
  <si>
    <t>Nr of Units to be purchased
Year 1</t>
  </si>
  <si>
    <t>Nr of Units to be purchased
Year 2</t>
  </si>
  <si>
    <t>Nr of Units to be purchased
Year 3</t>
  </si>
  <si>
    <t>Nr of Units to be purchased
Year 4</t>
  </si>
  <si>
    <t>Quantity
2020</t>
  </si>
  <si>
    <t>Quantity
2021</t>
  </si>
  <si>
    <t>Quantity
2022</t>
  </si>
  <si>
    <t>Quantity
2023</t>
  </si>
  <si>
    <t>Unit Cost
Year 1</t>
  </si>
  <si>
    <t>Unit Cost
Year 2</t>
  </si>
  <si>
    <t>Unit Cost
Year 3</t>
  </si>
  <si>
    <t>Unit Cost
Year 4</t>
  </si>
  <si>
    <t>Unit cost
2020</t>
  </si>
  <si>
    <t>Unit cost
2021</t>
  </si>
  <si>
    <t>Unit cost
2022</t>
  </si>
  <si>
    <t>Unit cost
2023</t>
  </si>
  <si>
    <t>155.00</t>
  </si>
  <si>
    <t>160.00</t>
  </si>
  <si>
    <t>165.00</t>
  </si>
  <si>
    <t>170.00</t>
  </si>
  <si>
    <t>2,130.00</t>
  </si>
  <si>
    <t>51.00</t>
  </si>
  <si>
    <t>52.00</t>
  </si>
  <si>
    <t>53.00</t>
  </si>
  <si>
    <t>54.00</t>
  </si>
  <si>
    <t>Nr of Days
per trip</t>
  </si>
  <si>
    <t>Nr of
people</t>
  </si>
  <si>
    <t>Nr of
trips</t>
  </si>
  <si>
    <t>Unit Type
(MD's, lot, etc.)</t>
  </si>
  <si>
    <t>EDC + 40 Weeks</t>
  </si>
  <si>
    <t>EDC + 38 Weeks</t>
  </si>
  <si>
    <t>Contractor Premise</t>
  </si>
  <si>
    <t xml:space="preserve">NCI Agency </t>
  </si>
  <si>
    <t>NCI Agency</t>
  </si>
  <si>
    <t xml:space="preserve"> EDC + 40 Weeks </t>
  </si>
  <si>
    <t>Event</t>
  </si>
  <si>
    <t>CLIN 1 - Project Management</t>
  </si>
  <si>
    <t>Report</t>
  </si>
  <si>
    <t xml:space="preserve">CLIN 3 - Integrated Logistics Support </t>
  </si>
  <si>
    <t>EDC + 44 Weeks</t>
  </si>
  <si>
    <t>CLIN 2  - System Requirements and Integration</t>
  </si>
  <si>
    <t xml:space="preserve"> EDC + 44 Weeks </t>
  </si>
  <si>
    <t xml:space="preserve">EDC + 30 Weeks                                       </t>
  </si>
  <si>
    <t>EDC + 30 Weeks</t>
  </si>
  <si>
    <t>JFC Brunssum, NL</t>
  </si>
  <si>
    <t xml:space="preserve"> EDC + 3 Weeks </t>
  </si>
  <si>
    <t>EDC + 32 Weeks</t>
  </si>
  <si>
    <t>EDC + 39 Weeks</t>
  </si>
  <si>
    <t>EDC + 35 Weeks</t>
  </si>
  <si>
    <t>2 weeks before shipment</t>
  </si>
  <si>
    <t>Electronic and hard copy</t>
  </si>
  <si>
    <t>EDC + 36 Weeks</t>
  </si>
  <si>
    <t>2 weeks before tests</t>
  </si>
  <si>
    <t>Set of documents</t>
  </si>
  <si>
    <t>Document</t>
  </si>
  <si>
    <t>System Inventory</t>
  </si>
  <si>
    <t>As per SoW</t>
  </si>
  <si>
    <t>option, upon request</t>
  </si>
  <si>
    <t>Material, Set of Spares</t>
  </si>
  <si>
    <t>On Site training</t>
  </si>
  <si>
    <t>Electronic and Material</t>
  </si>
  <si>
    <t>Warranty Service</t>
  </si>
  <si>
    <t>Electronic and Service</t>
  </si>
  <si>
    <t>Set of spares</t>
  </si>
  <si>
    <t>EDC + 5 Weeks</t>
  </si>
  <si>
    <t xml:space="preserve">EDC + 10 Weeks                                                    </t>
  </si>
  <si>
    <t>EDC + 10 Weeks (CDR)</t>
  </si>
  <si>
    <t>2.5.7.1.3.</t>
  </si>
  <si>
    <t>2.4.</t>
  </si>
  <si>
    <t>1.5.2.</t>
  </si>
  <si>
    <t>3.3.3.</t>
  </si>
  <si>
    <t>1.2.2.2.</t>
  </si>
  <si>
    <t>5.4 - 5.4.10</t>
  </si>
  <si>
    <t>5.6 - 5.6.3</t>
  </si>
  <si>
    <t>5.8 - 5.10.2;
5.12 - 5.13.3</t>
  </si>
  <si>
    <t>5.14 - 5.14.26</t>
  </si>
  <si>
    <t>EDC + 37 Weeks</t>
  </si>
  <si>
    <t>5.7.4</t>
  </si>
  <si>
    <t>5.7.10</t>
  </si>
  <si>
    <t>4.3.</t>
  </si>
  <si>
    <t>4.4.</t>
  </si>
  <si>
    <t>4.8.2.</t>
  </si>
  <si>
    <t>4.9.</t>
  </si>
  <si>
    <t>5.4.1; 5.4.4</t>
  </si>
  <si>
    <t>Electronic/online</t>
  </si>
  <si>
    <t xml:space="preserve">EDC + 1 Weeks                            </t>
  </si>
  <si>
    <t>Total Firm Fixed Price- Evaluated Options</t>
  </si>
  <si>
    <t>TOTAL PRICE CLIN 8</t>
  </si>
  <si>
    <t>Total Firm Fixed Price- Non-Evaluated Options</t>
  </si>
  <si>
    <t>IFB-CO-115182-DAV SYSTEM in JFCB CLIN Summary</t>
  </si>
  <si>
    <t>CLIN 8</t>
  </si>
  <si>
    <t>5.1 - 5.3.12; 
5.5  - 5.5.3;
5.11 -5.11.2;
6.1.1 - 6.2.8.3</t>
  </si>
  <si>
    <t>Nr of MD's
Year 1</t>
  </si>
  <si>
    <t>3560</t>
  </si>
  <si>
    <t>2600.00</t>
  </si>
  <si>
    <t>10,905.00</t>
  </si>
  <si>
    <t>2.5.7.2.</t>
  </si>
  <si>
    <t>One week before each PRM</t>
  </si>
  <si>
    <t>FSA + 12 Months</t>
  </si>
  <si>
    <t>4.2.5</t>
  </si>
  <si>
    <t>Set of Activities</t>
  </si>
  <si>
    <t>Services</t>
  </si>
  <si>
    <t>CLIN 4 DAV Systems</t>
  </si>
  <si>
    <t>JFCB JOC "Floor" Conference Room</t>
  </si>
  <si>
    <t>4.1.1</t>
  </si>
  <si>
    <t>4.1.2</t>
  </si>
  <si>
    <t>4.1.3</t>
  </si>
  <si>
    <t>4.1.4</t>
  </si>
  <si>
    <t>4.1.5</t>
  </si>
  <si>
    <t>4.1.6</t>
  </si>
  <si>
    <t>4.1.7</t>
  </si>
  <si>
    <t>4.1.8</t>
  </si>
  <si>
    <t>JFCB JOC Conference Room</t>
  </si>
  <si>
    <t>4.2.1</t>
  </si>
  <si>
    <t>4.2.2</t>
  </si>
  <si>
    <t>4.2.3</t>
  </si>
  <si>
    <t>4.2.4</t>
  </si>
  <si>
    <t>4.2.6</t>
  </si>
  <si>
    <t>JFCB "Brussels" Discussion Room</t>
  </si>
  <si>
    <t>4.3.1</t>
  </si>
  <si>
    <t>4.3.2</t>
  </si>
  <si>
    <t>4.3.3</t>
  </si>
  <si>
    <t>4.3.4</t>
  </si>
  <si>
    <t>4.3.5</t>
  </si>
  <si>
    <t>4.3.6</t>
  </si>
  <si>
    <t>4.3.7</t>
  </si>
  <si>
    <t>JFCB "London" Discussion Room</t>
  </si>
  <si>
    <t>4.4.1</t>
  </si>
  <si>
    <t>4.4.2</t>
  </si>
  <si>
    <t>4.4.4</t>
  </si>
  <si>
    <t>JFCB "Washington" Discussion Room</t>
  </si>
  <si>
    <t>JFCB "Amsterdam" Discussion Room</t>
  </si>
  <si>
    <t>4.4.3</t>
  </si>
  <si>
    <t>4.5.1</t>
  </si>
  <si>
    <t>4.5.2</t>
  </si>
  <si>
    <t>4.5.3</t>
  </si>
  <si>
    <t>4.5.4</t>
  </si>
  <si>
    <t>4.6.1</t>
  </si>
  <si>
    <t>4.6.2</t>
  </si>
  <si>
    <t>4.6.3</t>
  </si>
  <si>
    <t>4.6.4</t>
  </si>
  <si>
    <t>4.6.5</t>
  </si>
  <si>
    <t>JFCB "Berlin" Discussion Room</t>
  </si>
  <si>
    <t>4.7.1</t>
  </si>
  <si>
    <t>4.7.2</t>
  </si>
  <si>
    <t>4.7.3</t>
  </si>
  <si>
    <t>4.7.4</t>
  </si>
  <si>
    <t>hardware</t>
  </si>
  <si>
    <t>Set</t>
  </si>
  <si>
    <t>EDC+32</t>
  </si>
  <si>
    <t>Project Review Meeting 4 (PRM), Preliminary System Acceptance Meeting</t>
  </si>
  <si>
    <t>2.5.7.1.5;
4.9</t>
  </si>
  <si>
    <t>2.5.7.1.4;
4.8.2.</t>
  </si>
  <si>
    <t>2.5.7.1.2;
3.3.3.</t>
  </si>
  <si>
    <t>2.5.7.1.1;
3.3.1.</t>
  </si>
  <si>
    <t>Project Review Meeting 3 (PRM),  First Article Accceptance Tests Meeting.</t>
  </si>
  <si>
    <t>Project Review Meeting 2 (PRM), Critical Design Review Meeting.</t>
  </si>
  <si>
    <t>Project Review Meeting 5 (PRM), Final System Acceptance Meeting.</t>
  </si>
  <si>
    <t>Project Review Meeting 1 (PRM), System Requirements Review Meeting.</t>
  </si>
  <si>
    <t>Project Implementation Plan (PIP).</t>
  </si>
  <si>
    <t>Project Status Report (PSR).</t>
  </si>
  <si>
    <t>Site Survey.</t>
  </si>
  <si>
    <t>Preliminary Design Review Meeting.</t>
  </si>
  <si>
    <t>Installation, integration an configuration of DAV systems.</t>
  </si>
  <si>
    <t>ILS, Support&amp;Maintenance concept, LSA&amp;RMA data, Logistics data, SWDL, CM data.</t>
  </si>
  <si>
    <t>Supply Support, RSPL, RCIL, Consumables.</t>
  </si>
  <si>
    <t>Packing Handling Storage and Transportation (PHS&amp;T) including delivery of DAV systems elements.</t>
  </si>
  <si>
    <t>Warranty (PSA until FSA + 12 month).</t>
  </si>
  <si>
    <t>Core equipment.</t>
  </si>
  <si>
    <t>Video Wall equipment.</t>
  </si>
  <si>
    <t>Operator desk equipment.</t>
  </si>
  <si>
    <t>User desk equipment.</t>
  </si>
  <si>
    <t>Lectern equipment.</t>
  </si>
  <si>
    <t>Videoconference equipment.</t>
  </si>
  <si>
    <t>Listening room equipment.</t>
  </si>
  <si>
    <t>Miscellaneous equipment.</t>
  </si>
  <si>
    <t>Conference table equipment.</t>
  </si>
  <si>
    <t>Wall display equipment.</t>
  </si>
  <si>
    <t>Translator Booth equipment.</t>
  </si>
  <si>
    <t>Back Seater Equipment.</t>
  </si>
  <si>
    <t>Training Material.</t>
  </si>
  <si>
    <t>Training Conduction.</t>
  </si>
  <si>
    <t>First Article Acceptance Test.</t>
  </si>
  <si>
    <t>System Acceptance Test.</t>
  </si>
  <si>
    <t>Test Plans and Reports.</t>
  </si>
  <si>
    <t>Provisional System Acceptance (PSA).</t>
  </si>
  <si>
    <t>Final System Acceptance (FSA).</t>
  </si>
  <si>
    <t>Delivery of System spares as calculated per RSPL.</t>
  </si>
  <si>
    <t>7.3.1;
7.3.3</t>
  </si>
  <si>
    <t>The DAV systems documentation.</t>
  </si>
  <si>
    <t>Ops Room</t>
  </si>
  <si>
    <t>Core – AV Control</t>
  </si>
  <si>
    <t>Core – AV Network</t>
  </si>
  <si>
    <t>Core - Discussion System</t>
  </si>
  <si>
    <t>Core – Audio</t>
  </si>
  <si>
    <t>Core – Misc</t>
  </si>
  <si>
    <t>Video Wall – AVoIP</t>
  </si>
  <si>
    <t>Video Wall – Misc</t>
  </si>
  <si>
    <t>Operator Desk – Management Interface</t>
  </si>
  <si>
    <t>Operator Desk – KVM</t>
  </si>
  <si>
    <t>Operator Desk – AVoIP</t>
  </si>
  <si>
    <t>Operator Desk – Discussion Unit</t>
  </si>
  <si>
    <t>User Desk – KVM</t>
  </si>
  <si>
    <t>User Desk – AVoIP</t>
  </si>
  <si>
    <t>Room - Audio</t>
  </si>
  <si>
    <t>Videoconference – Full HD PTZ Cameras</t>
  </si>
  <si>
    <t>Videoconference – Camera Routing</t>
  </si>
  <si>
    <t>Videoconference – AVoIP</t>
  </si>
  <si>
    <t>Misc – IPTV Integration</t>
  </si>
  <si>
    <t>SRS Annex B 1.1.2.</t>
  </si>
  <si>
    <t>SRS Annex B 1.1.2.2</t>
  </si>
  <si>
    <t>SRS Annex B 1.1.2.3</t>
  </si>
  <si>
    <t>SRS Annex B 1.1.2.4</t>
  </si>
  <si>
    <t>SRS Annex B 1.1.2.5</t>
  </si>
  <si>
    <t>SRS Annex B 1.1.2.6</t>
  </si>
  <si>
    <t>SRS Annex B 1.1.2.7</t>
  </si>
  <si>
    <t>SRS Annex B 1.1.2.8</t>
  </si>
  <si>
    <t>SRS Annex B 1.1.2.9</t>
  </si>
  <si>
    <t>SRS Annex B 1.1.2.10</t>
  </si>
  <si>
    <t>SRS Annex B 1.1.2.12</t>
  </si>
  <si>
    <t>SRS Annex B 1.1.2.13</t>
  </si>
  <si>
    <t>SRS Annex B 1.1.2.14</t>
  </si>
  <si>
    <t>SRS Annex B 1.1.2.15</t>
  </si>
  <si>
    <t>SRS Annex B 1.1.2.16</t>
  </si>
  <si>
    <t>SRS Annex B 1.2.1.2</t>
  </si>
  <si>
    <t>SRS Annex B 1.2.1.3</t>
  </si>
  <si>
    <t>SRS Annex B 1.2.1.4</t>
  </si>
  <si>
    <t>SRS Annex B 1.2.1.5</t>
  </si>
  <si>
    <t>SRS Annex B 1.1.2.17</t>
  </si>
  <si>
    <t>SRS Annex B 1.2</t>
  </si>
  <si>
    <t>SRS Annex A 1.2.2</t>
  </si>
  <si>
    <t>SRS Annex A 1.2.2.2;
1.2.2.3;
1.2.2.4;
1.2.2.5</t>
  </si>
  <si>
    <t>SRS Annex A 1.2.2.6;
1.2.2.7;
1.2.2.8;</t>
  </si>
  <si>
    <t>SRS Annex A 1.2.2.9;
1.2.2.10;
1.2.2.11;
1.2.2.12;
1.2.2.13</t>
  </si>
  <si>
    <t>SRS Annex A 1.2.2.14;
1.2.2.15</t>
  </si>
  <si>
    <t>SRS Annex A 1.2.2.16;
1.2.2.17;
1.2.2.18;</t>
  </si>
  <si>
    <t>SRS Annex A 1.2.2.20;
1.2.2.21;
1.2.2.22</t>
  </si>
  <si>
    <t>SRS Annex A 1.2.2.23;
1.2.2.24</t>
  </si>
  <si>
    <t>SRS Annex A 1.2.2.19;
1.2.2.25</t>
  </si>
  <si>
    <t>SRS Annex A 1.2.3</t>
  </si>
  <si>
    <t>SRS Annex A  1.2.3.2;
1.2.3.3;
1.2.3.4;
1.2.3.5;
1.2.3.6</t>
  </si>
  <si>
    <t>SRS Annex A 1.2.3.7;
1.2.3.8;
1.2.3.9;
1.2.3.10</t>
  </si>
  <si>
    <t>SRS Annex A 1.2.3.11</t>
  </si>
  <si>
    <t>SRS Annex A 1.2.3.12;
1.2.3.13</t>
  </si>
  <si>
    <t>SRS Annex A 1.2.3.14;
1.2.3.15</t>
  </si>
  <si>
    <t>SRS Annex A 1.2.3.16;
123.17;
1.2.3.18;
1.2.3.19</t>
  </si>
  <si>
    <t>SRS Annex A 1.3.2</t>
  </si>
  <si>
    <t>SRS Annex A 1.3.2.2;
1.3.2.3</t>
  </si>
  <si>
    <t>SRS Annex A 1.3.2.4</t>
  </si>
  <si>
    <t>SRS Annex A 1.3.2.5</t>
  </si>
  <si>
    <t>SRS Annex A 1.3.2.6</t>
  </si>
  <si>
    <t>SRS Annex A 1.3.2.7</t>
  </si>
  <si>
    <t>SRS Annex A 1.3.2.8</t>
  </si>
  <si>
    <t>SRS Annex A  1.3.2.8.2</t>
  </si>
  <si>
    <t>SRS Annex A  1.3.3</t>
  </si>
  <si>
    <t>SRS Annex A 1.3.3.2</t>
  </si>
  <si>
    <t>SRS Annex A 1.3.3.3</t>
  </si>
  <si>
    <t>SRS Annex A 1.3.3.4</t>
  </si>
  <si>
    <t>SRS Annex A 1.3.3.5</t>
  </si>
  <si>
    <t>SRS Annex A  1.3.4</t>
  </si>
  <si>
    <t>SRS Annex A 1.3.4.2</t>
  </si>
  <si>
    <t>SRS Annex A 1.3.4.3</t>
  </si>
  <si>
    <t>SRS Annex A  1.3.4.4</t>
  </si>
  <si>
    <t>SRS Annex A  1.3.4.5</t>
  </si>
  <si>
    <t>SRS Annex A  1.3.5</t>
  </si>
  <si>
    <t>SRS Annex A  1.3.5.2</t>
  </si>
  <si>
    <t>SRS Annex A 1.3.5.3</t>
  </si>
  <si>
    <t>SRS Annex A 1.3.5.4</t>
  </si>
  <si>
    <t>SRS Annex A 1.3.5.5</t>
  </si>
  <si>
    <t>SRS Annex A 1.3.5.6</t>
  </si>
  <si>
    <t>SRS Annex A 1.3.6</t>
  </si>
  <si>
    <t>SRS Annex A 1.3.6.2</t>
  </si>
  <si>
    <t>SRS Annex A 1.3.6.3</t>
  </si>
  <si>
    <t>SRS Annex A 1.3.6.4</t>
  </si>
  <si>
    <t>SRS Annex A  1.3.6.5</t>
  </si>
  <si>
    <t>EDC + 3 Weeks</t>
  </si>
  <si>
    <t>System Design Specification</t>
  </si>
  <si>
    <t xml:space="preserve">CLIN 5 - Training </t>
  </si>
  <si>
    <t>CLIN 6 - Testing and Acceptance</t>
  </si>
  <si>
    <t>CLIN 7 - Optional Provision of System Spares</t>
  </si>
  <si>
    <t>CLIN 8 - Optional Provision of discussion and audio video systems (DAVS)</t>
  </si>
  <si>
    <t>8.1.1</t>
  </si>
  <si>
    <t>8.1.2</t>
  </si>
  <si>
    <t>8.1.3</t>
  </si>
  <si>
    <t>8.1.4</t>
  </si>
  <si>
    <t>8.1.5</t>
  </si>
  <si>
    <t>8.1.6</t>
  </si>
  <si>
    <t>8.1.7</t>
  </si>
  <si>
    <t>8.1.8</t>
  </si>
  <si>
    <t>8.1.9</t>
  </si>
  <si>
    <t>8.1.10</t>
  </si>
  <si>
    <t>8.1.11</t>
  </si>
  <si>
    <t>8.1.12</t>
  </si>
  <si>
    <t>8.1.13</t>
  </si>
  <si>
    <t>8.1.14</t>
  </si>
  <si>
    <t>8.1.15</t>
  </si>
  <si>
    <t>8.1.16</t>
  </si>
  <si>
    <t>8.1.17</t>
  </si>
  <si>
    <t>8.1.18</t>
  </si>
  <si>
    <t>8.1.19</t>
  </si>
  <si>
    <t>3.2.
3.2.4.</t>
  </si>
  <si>
    <t>TOTAL PRICE CLIN 7</t>
  </si>
  <si>
    <t>3</t>
  </si>
  <si>
    <t>OPTIONAL CLINS - Evaluated</t>
  </si>
  <si>
    <t>OPTIONAL CLINS - Non Evaluated</t>
  </si>
  <si>
    <t>Tabletop Discussion Units – Delegate</t>
  </si>
  <si>
    <t>Video Wall equipment</t>
  </si>
  <si>
    <t>option, Ulm, Germany</t>
  </si>
  <si>
    <t>Ulm, Germany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</si>
</sst>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quot;$&quot;* #,##0.00_);_(&quot;$&quot;* \(#,##0.00\);_(&quot;$&quot;* &quot;-&quot;??_);_(@_)"/>
    <numFmt numFmtId="165" formatCode="_(* #,##0.00_);_(* \(#,##0.00\);_(* &quot;-&quot;??_);_(@_)"/>
    <numFmt numFmtId="166" formatCode="_(* #,##0_);_(* \(#,##0\);_(* &quot;-&quot;??_);_(@_)"/>
    <numFmt numFmtId="167" formatCode="_(* #,##0.0_);_(* \(#,##0.0\);_(* &quot;-&quot;??_);_(@_)"/>
    <numFmt numFmtId="168" formatCode="#,##0.0000000"/>
    <numFmt numFmtId="169" formatCode="_-* #,##0_-;\-* #,##0_-;_-* &quot;-&quot;??_-;_-@_-"/>
  </numFmts>
  <fonts count="32" x14ac:knownFonts="1">
    <font>
      <sz val="11"/>
      <color theme="1"/>
      <name val="Calibri"/>
      <family val="2"/>
      <scheme val="minor"/>
    </font>
    <font>
      <b/>
      <sz val="11"/>
      <color theme="1"/>
      <name val="Calibri"/>
      <family val="2"/>
      <scheme val="minor"/>
    </font>
    <font>
      <b/>
      <sz val="12"/>
      <name val="Calibri"/>
      <family val="2"/>
      <scheme val="minor"/>
    </font>
    <font>
      <sz val="9"/>
      <color indexed="81"/>
      <name val="Tahoma"/>
      <family val="2"/>
    </font>
    <font>
      <b/>
      <sz val="9"/>
      <color indexed="81"/>
      <name val="Tahoma"/>
      <family val="2"/>
    </font>
    <font>
      <sz val="11"/>
      <color theme="1"/>
      <name val="Calibri"/>
      <family val="2"/>
      <scheme val="minor"/>
    </font>
    <font>
      <sz val="9"/>
      <color theme="1"/>
      <name val="Calibri"/>
      <family val="2"/>
      <scheme val="minor"/>
    </font>
    <font>
      <sz val="10"/>
      <name val="Arial"/>
      <family val="2"/>
    </font>
    <font>
      <sz val="11"/>
      <name val="Calibri"/>
      <family val="2"/>
      <scheme val="minor"/>
    </font>
    <font>
      <i/>
      <sz val="11"/>
      <color theme="1"/>
      <name val="Calibri"/>
      <family val="2"/>
      <scheme val="minor"/>
    </font>
    <font>
      <b/>
      <sz val="18"/>
      <color theme="1"/>
      <name val="Calibri"/>
      <family val="2"/>
      <scheme val="minor"/>
    </font>
    <font>
      <b/>
      <sz val="13"/>
      <color theme="0"/>
      <name val="Calibri"/>
      <family val="2"/>
      <scheme val="minor"/>
    </font>
    <font>
      <b/>
      <sz val="9"/>
      <color theme="1"/>
      <name val="Calibri"/>
      <family val="2"/>
      <scheme val="minor"/>
    </font>
    <font>
      <b/>
      <sz val="10"/>
      <name val="Arial"/>
      <family val="2"/>
    </font>
    <font>
      <i/>
      <sz val="11"/>
      <color rgb="FFFF0000"/>
      <name val="Calibri"/>
      <family val="2"/>
      <scheme val="minor"/>
    </font>
    <font>
      <sz val="11"/>
      <color rgb="FFFF0000"/>
      <name val="Calibri"/>
      <family val="2"/>
      <scheme val="minor"/>
    </font>
    <font>
      <b/>
      <sz val="11"/>
      <name val="Calibri"/>
      <family val="2"/>
      <scheme val="minor"/>
    </font>
    <font>
      <i/>
      <sz val="11"/>
      <name val="Calibri"/>
      <family val="2"/>
    </font>
    <font>
      <i/>
      <sz val="11"/>
      <name val="Calibri"/>
      <family val="2"/>
      <scheme val="minor"/>
    </font>
    <font>
      <sz val="11"/>
      <color theme="1"/>
      <name val="Calibri"/>
      <family val="2"/>
      <scheme val="minor"/>
    </font>
    <font>
      <b/>
      <sz val="14"/>
      <color rgb="FFC00000"/>
      <name val="Calibri"/>
      <family val="2"/>
      <scheme val="minor"/>
    </font>
    <font>
      <b/>
      <i/>
      <sz val="11"/>
      <color theme="1"/>
      <name val="Calibri"/>
      <family val="2"/>
      <scheme val="minor"/>
    </font>
    <font>
      <b/>
      <sz val="10"/>
      <color rgb="FF0070C0"/>
      <name val="Arial"/>
      <family val="2"/>
    </font>
    <font>
      <b/>
      <sz val="11"/>
      <color rgb="FFFF0000"/>
      <name val="Arial"/>
      <family val="2"/>
    </font>
    <font>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
      <sz val="10"/>
      <color indexed="8"/>
      <name val="Calibri"/>
      <family val="2"/>
      <scheme val="minor"/>
    </font>
    <font>
      <b/>
      <sz val="14"/>
      <color theme="1"/>
      <name val="Calibri"/>
      <family val="2"/>
      <scheme val="minor"/>
    </font>
    <font>
      <sz val="11"/>
      <color theme="1"/>
      <name val="Calibri"/>
      <scheme val="minor"/>
    </font>
    <font>
      <b/>
      <sz val="10"/>
      <color indexed="8"/>
      <name val="Calibri"/>
      <family val="2"/>
      <scheme val="minor"/>
    </font>
  </fonts>
  <fills count="1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1" tint="0.249977111117893"/>
        <bgColor indexed="64"/>
      </patternFill>
    </fill>
    <fill>
      <patternFill patternType="solid">
        <fgColor theme="9"/>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5"/>
        <bgColor indexed="64"/>
      </patternFill>
    </fill>
    <fill>
      <patternFill patternType="solid">
        <fgColor rgb="FFFFFF99"/>
        <bgColor indexed="64"/>
      </patternFill>
    </fill>
    <fill>
      <patternFill patternType="solid">
        <fgColor rgb="FFFFFF99"/>
        <bgColor theme="4" tint="0.79998168889431442"/>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4" tint="0.39997558519241921"/>
      </top>
      <bottom style="thin">
        <color theme="4" tint="0.3999755851924192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style="thin">
        <color indexed="8"/>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8"/>
      </top>
      <bottom style="double">
        <color indexed="64"/>
      </bottom>
      <diagonal/>
    </border>
  </borders>
  <cellStyleXfs count="7">
    <xf numFmtId="0" fontId="0" fillId="0" borderId="0"/>
    <xf numFmtId="165" fontId="5" fillId="0" borderId="0" applyFont="0" applyFill="0" applyBorder="0" applyAlignment="0" applyProtection="0"/>
    <xf numFmtId="0" fontId="7" fillId="0" borderId="0"/>
    <xf numFmtId="0" fontId="7"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cellStyleXfs>
  <cellXfs count="247">
    <xf numFmtId="0" fontId="0" fillId="0" borderId="0" xfId="0"/>
    <xf numFmtId="0" fontId="1" fillId="0" borderId="0" xfId="0" applyFont="1"/>
    <xf numFmtId="0" fontId="0" fillId="0" borderId="0" xfId="0" applyAlignment="1">
      <alignment wrapText="1"/>
    </xf>
    <xf numFmtId="0" fontId="1" fillId="0" borderId="0" xfId="0" applyFont="1" applyAlignment="1">
      <alignment wrapText="1"/>
    </xf>
    <xf numFmtId="0" fontId="0" fillId="3" borderId="0" xfId="0" applyFill="1"/>
    <xf numFmtId="165" fontId="0" fillId="0" borderId="0" xfId="1" applyFont="1"/>
    <xf numFmtId="166" fontId="1" fillId="0" borderId="0" xfId="1" applyNumberFormat="1" applyFont="1"/>
    <xf numFmtId="166" fontId="0" fillId="0" borderId="0" xfId="1" applyNumberFormat="1" applyFont="1"/>
    <xf numFmtId="0" fontId="0" fillId="0" borderId="0" xfId="0" applyAlignment="1">
      <alignment horizontal="center"/>
    </xf>
    <xf numFmtId="167" fontId="0" fillId="0" borderId="0" xfId="0" applyNumberFormat="1"/>
    <xf numFmtId="0" fontId="8" fillId="0" borderId="0" xfId="0" applyFont="1"/>
    <xf numFmtId="0" fontId="1" fillId="0" borderId="0" xfId="0" applyFont="1" applyAlignment="1">
      <alignment horizontal="center"/>
    </xf>
    <xf numFmtId="166" fontId="1" fillId="0" borderId="0" xfId="1" applyNumberFormat="1" applyFont="1" applyAlignment="1">
      <alignment horizontal="center" wrapText="1"/>
    </xf>
    <xf numFmtId="0" fontId="1" fillId="0" borderId="0" xfId="0" applyFont="1" applyAlignment="1">
      <alignment horizontal="center" wrapText="1"/>
    </xf>
    <xf numFmtId="0" fontId="10" fillId="3" borderId="0" xfId="3" applyFont="1" applyFill="1" applyAlignment="1" applyProtection="1">
      <alignment vertical="center"/>
    </xf>
    <xf numFmtId="0" fontId="7" fillId="3" borderId="0" xfId="3" applyFill="1" applyProtection="1"/>
    <xf numFmtId="0" fontId="1" fillId="3" borderId="0" xfId="3" applyFont="1" applyFill="1" applyProtection="1"/>
    <xf numFmtId="0" fontId="7" fillId="3" borderId="0" xfId="3" applyFill="1" applyBorder="1" applyAlignment="1" applyProtection="1">
      <alignment horizontal="left" vertical="top" wrapText="1"/>
    </xf>
    <xf numFmtId="0" fontId="9" fillId="3" borderId="0" xfId="0" applyFont="1" applyFill="1"/>
    <xf numFmtId="0" fontId="0" fillId="0" borderId="1" xfId="0" applyBorder="1"/>
    <xf numFmtId="9" fontId="0" fillId="0" borderId="1" xfId="0" applyNumberFormat="1" applyBorder="1"/>
    <xf numFmtId="0" fontId="0" fillId="0" borderId="0" xfId="0" applyAlignment="1">
      <alignment horizontal="center" wrapText="1"/>
    </xf>
    <xf numFmtId="0" fontId="0" fillId="6" borderId="2" xfId="0" applyFill="1" applyBorder="1"/>
    <xf numFmtId="0" fontId="0" fillId="6" borderId="3" xfId="0" applyFill="1" applyBorder="1"/>
    <xf numFmtId="0" fontId="0" fillId="6" borderId="4" xfId="0" applyFill="1" applyBorder="1"/>
    <xf numFmtId="0" fontId="1" fillId="6" borderId="5" xfId="0" applyFont="1" applyFill="1" applyBorder="1" applyAlignment="1">
      <alignment wrapText="1"/>
    </xf>
    <xf numFmtId="0" fontId="0" fillId="6" borderId="0" xfId="0" applyFill="1" applyBorder="1"/>
    <xf numFmtId="0" fontId="0" fillId="6" borderId="6" xfId="0" applyFill="1" applyBorder="1"/>
    <xf numFmtId="0" fontId="0" fillId="6" borderId="5" xfId="0" applyFill="1" applyBorder="1" applyAlignment="1">
      <alignment horizontal="left" indent="1"/>
    </xf>
    <xf numFmtId="0" fontId="0" fillId="6" borderId="5" xfId="0" applyFill="1" applyBorder="1"/>
    <xf numFmtId="0" fontId="1" fillId="6" borderId="6" xfId="0" applyFont="1" applyFill="1" applyBorder="1" applyAlignment="1">
      <alignment horizontal="center"/>
    </xf>
    <xf numFmtId="0" fontId="0" fillId="6" borderId="9" xfId="0" applyFill="1" applyBorder="1"/>
    <xf numFmtId="0" fontId="14" fillId="0" borderId="0" xfId="0" applyFont="1"/>
    <xf numFmtId="166" fontId="1" fillId="0" borderId="0" xfId="1" applyNumberFormat="1" applyFont="1" applyAlignment="1">
      <alignment wrapText="1"/>
    </xf>
    <xf numFmtId="9" fontId="0" fillId="0" borderId="1" xfId="5" applyFont="1" applyBorder="1"/>
    <xf numFmtId="0" fontId="0" fillId="6" borderId="5" xfId="0" applyFont="1" applyFill="1" applyBorder="1" applyAlignment="1">
      <alignment horizontal="left" wrapText="1" indent="1"/>
    </xf>
    <xf numFmtId="0" fontId="0" fillId="6" borderId="7" xfId="0" applyFill="1" applyBorder="1" applyAlignment="1">
      <alignment horizontal="left" indent="1"/>
    </xf>
    <xf numFmtId="2" fontId="15" fillId="6" borderId="6" xfId="4" applyNumberFormat="1" applyFont="1" applyFill="1" applyBorder="1" applyAlignment="1">
      <alignment horizontal="center"/>
    </xf>
    <xf numFmtId="0" fontId="1" fillId="6" borderId="0" xfId="0" applyFont="1" applyFill="1" applyBorder="1" applyAlignment="1">
      <alignment horizontal="center"/>
    </xf>
    <xf numFmtId="0" fontId="0" fillId="6" borderId="0" xfId="0" applyFill="1" applyBorder="1" applyAlignment="1">
      <alignment horizontal="center"/>
    </xf>
    <xf numFmtId="0" fontId="1" fillId="6" borderId="8" xfId="0" applyFont="1" applyFill="1" applyBorder="1" applyAlignment="1">
      <alignment horizontal="center"/>
    </xf>
    <xf numFmtId="165" fontId="0" fillId="0" borderId="0" xfId="1" applyFont="1" applyAlignment="1">
      <alignment horizontal="center"/>
    </xf>
    <xf numFmtId="0" fontId="1" fillId="0" borderId="0" xfId="0" applyFont="1" applyAlignment="1">
      <alignment horizontal="left"/>
    </xf>
    <xf numFmtId="165" fontId="19" fillId="0" borderId="0" xfId="1" applyFont="1"/>
    <xf numFmtId="0" fontId="0" fillId="0" borderId="1" xfId="0" applyFill="1" applyBorder="1"/>
    <xf numFmtId="0" fontId="16" fillId="10" borderId="1" xfId="3" applyFont="1" applyFill="1" applyBorder="1" applyAlignment="1" applyProtection="1">
      <alignment vertical="center"/>
    </xf>
    <xf numFmtId="0" fontId="16" fillId="13" borderId="1" xfId="3" applyFont="1" applyFill="1" applyBorder="1" applyAlignment="1" applyProtection="1">
      <alignment horizontal="left" vertical="center" wrapText="1" indent="1"/>
    </xf>
    <xf numFmtId="0" fontId="17" fillId="13" borderId="1" xfId="3" applyFont="1" applyFill="1" applyBorder="1" applyAlignment="1" applyProtection="1">
      <alignment vertical="center" wrapText="1"/>
    </xf>
    <xf numFmtId="0" fontId="16" fillId="13" borderId="1" xfId="3" applyFont="1" applyFill="1" applyBorder="1" applyAlignment="1" applyProtection="1">
      <alignment horizontal="left" vertical="center" indent="1"/>
    </xf>
    <xf numFmtId="0" fontId="18" fillId="13" borderId="1" xfId="3" applyFont="1" applyFill="1" applyBorder="1" applyAlignment="1" applyProtection="1">
      <alignment vertical="center" wrapText="1"/>
    </xf>
    <xf numFmtId="0" fontId="20" fillId="0" borderId="0" xfId="0" applyFont="1"/>
    <xf numFmtId="0" fontId="0" fillId="12" borderId="0" xfId="0" applyFill="1"/>
    <xf numFmtId="165" fontId="0" fillId="12" borderId="0" xfId="1" applyFont="1" applyFill="1"/>
    <xf numFmtId="165" fontId="0" fillId="12" borderId="0" xfId="1" applyFont="1" applyFill="1" applyAlignment="1">
      <alignment horizontal="center"/>
    </xf>
    <xf numFmtId="0" fontId="0" fillId="12" borderId="0" xfId="0" applyFont="1" applyFill="1"/>
    <xf numFmtId="0" fontId="0" fillId="12" borderId="0" xfId="0" applyFont="1" applyFill="1" applyAlignment="1">
      <alignment horizontal="left"/>
    </xf>
    <xf numFmtId="0" fontId="21" fillId="0" borderId="1" xfId="0" applyFont="1" applyFill="1" applyBorder="1"/>
    <xf numFmtId="0" fontId="1" fillId="10" borderId="1" xfId="0" applyFont="1" applyFill="1" applyBorder="1"/>
    <xf numFmtId="0" fontId="0" fillId="8" borderId="1" xfId="0" applyFill="1" applyBorder="1"/>
    <xf numFmtId="9" fontId="0" fillId="8" borderId="1" xfId="0" applyNumberFormat="1" applyFill="1" applyBorder="1" applyAlignment="1">
      <alignment horizontal="right"/>
    </xf>
    <xf numFmtId="0" fontId="0" fillId="8" borderId="1" xfId="0" applyFill="1" applyBorder="1" applyAlignment="1">
      <alignment wrapText="1"/>
    </xf>
    <xf numFmtId="0" fontId="1" fillId="0" borderId="0" xfId="0" applyFont="1" applyAlignment="1"/>
    <xf numFmtId="0" fontId="0" fillId="0" borderId="0" xfId="0" applyBorder="1"/>
    <xf numFmtId="0" fontId="1" fillId="11" borderId="1" xfId="0" applyFont="1" applyFill="1" applyBorder="1"/>
    <xf numFmtId="0" fontId="6" fillId="13" borderId="0" xfId="0" applyFont="1" applyFill="1" applyAlignment="1">
      <alignment wrapText="1"/>
    </xf>
    <xf numFmtId="166" fontId="6" fillId="13" borderId="0" xfId="1" applyNumberFormat="1" applyFont="1" applyFill="1" applyAlignment="1">
      <alignment wrapText="1"/>
    </xf>
    <xf numFmtId="0" fontId="1" fillId="10" borderId="22" xfId="3" applyFont="1" applyFill="1" applyBorder="1" applyAlignment="1" applyProtection="1">
      <alignment horizontal="left" vertical="center"/>
    </xf>
    <xf numFmtId="0" fontId="1" fillId="10" borderId="23" xfId="3" applyFont="1" applyFill="1" applyBorder="1" applyAlignment="1" applyProtection="1">
      <alignment horizontal="left" vertical="center"/>
    </xf>
    <xf numFmtId="0" fontId="7" fillId="13" borderId="24" xfId="3" applyFill="1" applyBorder="1" applyAlignment="1" applyProtection="1">
      <alignment horizontal="left" vertical="center" wrapText="1" indent="1"/>
    </xf>
    <xf numFmtId="0" fontId="7" fillId="13" borderId="25" xfId="3" applyFill="1" applyBorder="1" applyAlignment="1" applyProtection="1">
      <alignment horizontal="left" vertical="center" wrapText="1" indent="1"/>
    </xf>
    <xf numFmtId="0" fontId="7" fillId="0" borderId="0" xfId="2" applyFont="1" applyAlignment="1">
      <alignment horizontal="center"/>
    </xf>
    <xf numFmtId="166" fontId="6" fillId="13" borderId="0" xfId="1" applyNumberFormat="1" applyFont="1" applyFill="1" applyAlignment="1">
      <alignment wrapText="1"/>
    </xf>
    <xf numFmtId="49" fontId="0" fillId="12" borderId="0" xfId="0" applyNumberFormat="1" applyFill="1" applyAlignment="1">
      <alignment horizontal="right"/>
    </xf>
    <xf numFmtId="49" fontId="0" fillId="12" borderId="0" xfId="1" applyNumberFormat="1" applyFont="1" applyFill="1" applyAlignment="1">
      <alignment horizontal="right"/>
    </xf>
    <xf numFmtId="166" fontId="0" fillId="12" borderId="0" xfId="1" applyNumberFormat="1" applyFont="1" applyFill="1" applyAlignment="1">
      <alignment horizontal="right"/>
    </xf>
    <xf numFmtId="0" fontId="0" fillId="13" borderId="0" xfId="0" applyFill="1"/>
    <xf numFmtId="9" fontId="0" fillId="5" borderId="0" xfId="5" applyFont="1" applyFill="1"/>
    <xf numFmtId="165" fontId="0" fillId="0" borderId="0" xfId="1" applyFont="1" applyAlignment="1">
      <alignment horizontal="right"/>
    </xf>
    <xf numFmtId="0" fontId="0" fillId="0" borderId="0" xfId="0" applyAlignment="1">
      <alignment horizontal="centerContinuous"/>
    </xf>
    <xf numFmtId="0" fontId="0" fillId="0" borderId="28" xfId="0" applyFill="1" applyBorder="1" applyAlignment="1">
      <alignment horizontal="centerContinuous"/>
    </xf>
    <xf numFmtId="0" fontId="0" fillId="0" borderId="5" xfId="0" applyFill="1" applyBorder="1" applyAlignment="1">
      <alignment horizontal="centerContinuous"/>
    </xf>
    <xf numFmtId="165" fontId="0" fillId="12" borderId="0" xfId="1" applyFont="1" applyFill="1" applyAlignment="1">
      <alignment horizontal="right"/>
    </xf>
    <xf numFmtId="49" fontId="0" fillId="0" borderId="0" xfId="0" applyNumberFormat="1"/>
    <xf numFmtId="4" fontId="0" fillId="0" borderId="0" xfId="4" applyNumberFormat="1" applyFont="1"/>
    <xf numFmtId="49" fontId="0" fillId="12" borderId="0" xfId="4" quotePrefix="1" applyNumberFormat="1" applyFont="1" applyFill="1" applyAlignment="1">
      <alignment horizontal="right"/>
    </xf>
    <xf numFmtId="4" fontId="0" fillId="12" borderId="0" xfId="4" quotePrefix="1" applyNumberFormat="1" applyFont="1" applyFill="1" applyAlignment="1">
      <alignment horizontal="right"/>
    </xf>
    <xf numFmtId="0" fontId="0" fillId="0" borderId="0" xfId="0" applyAlignment="1">
      <alignment horizontal="right"/>
    </xf>
    <xf numFmtId="4" fontId="0" fillId="12" borderId="0" xfId="4" applyNumberFormat="1" applyFont="1" applyFill="1"/>
    <xf numFmtId="0" fontId="0" fillId="12" borderId="0" xfId="0" applyFill="1" applyAlignment="1">
      <alignment horizontal="center"/>
    </xf>
    <xf numFmtId="165" fontId="19" fillId="0" borderId="0" xfId="1" applyFont="1" applyAlignment="1">
      <alignment horizontal="center"/>
    </xf>
    <xf numFmtId="0" fontId="24" fillId="0" borderId="0" xfId="0" applyFont="1" applyFill="1" applyAlignment="1">
      <alignment vertical="center"/>
    </xf>
    <xf numFmtId="0" fontId="24" fillId="0" borderId="0" xfId="0" applyFont="1" applyAlignment="1">
      <alignment vertical="center"/>
    </xf>
    <xf numFmtId="0" fontId="24" fillId="0" borderId="0" xfId="0" applyFont="1" applyFill="1" applyAlignment="1">
      <alignment vertical="center" wrapText="1"/>
    </xf>
    <xf numFmtId="0" fontId="25" fillId="4" borderId="20" xfId="0" applyFont="1" applyFill="1" applyBorder="1" applyAlignment="1">
      <alignment horizontal="center" vertical="center" wrapText="1"/>
    </xf>
    <xf numFmtId="0" fontId="24" fillId="0" borderId="0" xfId="0" applyFont="1" applyAlignment="1">
      <alignment vertical="center" wrapText="1"/>
    </xf>
    <xf numFmtId="0" fontId="25" fillId="14" borderId="27" xfId="0" applyFont="1" applyFill="1" applyBorder="1" applyAlignment="1">
      <alignment horizontal="center" vertical="center" wrapText="1"/>
    </xf>
    <xf numFmtId="0" fontId="25" fillId="14" borderId="18" xfId="0" applyFont="1" applyFill="1" applyBorder="1" applyAlignment="1">
      <alignment horizontal="center" vertical="center" wrapText="1"/>
    </xf>
    <xf numFmtId="0" fontId="25" fillId="14" borderId="19" xfId="0" applyFont="1" applyFill="1" applyBorder="1" applyAlignment="1">
      <alignment horizontal="right" vertical="center"/>
    </xf>
    <xf numFmtId="0" fontId="24" fillId="0" borderId="16" xfId="0" applyFont="1" applyFill="1" applyBorder="1" applyAlignment="1">
      <alignment vertical="center"/>
    </xf>
    <xf numFmtId="0" fontId="25" fillId="0" borderId="16" xfId="0" applyFont="1" applyFill="1" applyBorder="1" applyAlignment="1">
      <alignment horizontal="center" vertical="center"/>
    </xf>
    <xf numFmtId="0" fontId="25" fillId="0" borderId="16" xfId="0" applyFont="1" applyFill="1" applyBorder="1" applyAlignment="1">
      <alignment horizontal="center" vertical="center" wrapText="1"/>
    </xf>
    <xf numFmtId="166" fontId="25" fillId="0" borderId="16" xfId="1" applyNumberFormat="1" applyFont="1" applyFill="1" applyBorder="1" applyAlignment="1">
      <alignment horizontal="center" vertical="center"/>
    </xf>
    <xf numFmtId="166" fontId="24" fillId="0" borderId="16" xfId="1" applyNumberFormat="1" applyFont="1" applyFill="1" applyBorder="1" applyAlignment="1">
      <alignment vertical="center"/>
    </xf>
    <xf numFmtId="0" fontId="24" fillId="0" borderId="1" xfId="0" applyFont="1" applyFill="1" applyBorder="1" applyAlignment="1">
      <alignment vertical="center"/>
    </xf>
    <xf numFmtId="0" fontId="24" fillId="0" borderId="21" xfId="0" applyFont="1" applyFill="1" applyBorder="1" applyAlignment="1">
      <alignment vertical="center" wrapText="1"/>
    </xf>
    <xf numFmtId="0" fontId="24"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0" xfId="0" applyFont="1" applyAlignment="1">
      <alignment horizontal="center" vertical="center"/>
    </xf>
    <xf numFmtId="0" fontId="25" fillId="3" borderId="1" xfId="0" applyFont="1" applyFill="1" applyBorder="1" applyAlignment="1">
      <alignment horizontal="center" vertical="center"/>
    </xf>
    <xf numFmtId="0" fontId="25" fillId="3" borderId="1" xfId="0" applyFont="1" applyFill="1" applyBorder="1" applyAlignment="1">
      <alignment horizontal="center" vertical="center" wrapText="1"/>
    </xf>
    <xf numFmtId="0" fontId="25" fillId="0" borderId="1" xfId="0" applyFont="1" applyFill="1" applyBorder="1" applyAlignment="1">
      <alignment horizontal="center" vertical="center"/>
    </xf>
    <xf numFmtId="0" fontId="24" fillId="3" borderId="1" xfId="0" applyFont="1" applyFill="1" applyBorder="1" applyAlignment="1">
      <alignment horizontal="center" vertical="center"/>
    </xf>
    <xf numFmtId="0" fontId="24" fillId="3" borderId="1" xfId="0" applyFont="1" applyFill="1" applyBorder="1" applyAlignment="1">
      <alignment horizontal="center" vertical="center" wrapText="1"/>
    </xf>
    <xf numFmtId="0" fontId="25" fillId="0" borderId="16" xfId="0" applyFont="1" applyFill="1" applyBorder="1" applyAlignment="1">
      <alignment horizontal="left" vertical="center" wrapText="1"/>
    </xf>
    <xf numFmtId="0" fontId="25" fillId="3" borderId="1" xfId="0" applyFont="1" applyFill="1" applyBorder="1" applyAlignment="1">
      <alignment horizontal="left" vertical="center" wrapText="1"/>
    </xf>
    <xf numFmtId="0" fontId="24" fillId="16" borderId="10" xfId="0" applyFont="1" applyFill="1" applyBorder="1" applyAlignment="1">
      <alignment horizontal="center" vertical="center"/>
    </xf>
    <xf numFmtId="0" fontId="24" fillId="0" borderId="19" xfId="0" applyFont="1" applyFill="1" applyBorder="1" applyAlignment="1">
      <alignment vertical="center"/>
    </xf>
    <xf numFmtId="0" fontId="25" fillId="4" borderId="13" xfId="0" applyFont="1" applyFill="1" applyBorder="1" applyAlignment="1">
      <alignment horizontal="center" vertical="center" wrapText="1"/>
    </xf>
    <xf numFmtId="0" fontId="25" fillId="4" borderId="14"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 fillId="2" borderId="2" xfId="0" applyFont="1" applyFill="1" applyBorder="1" applyAlignment="1" applyProtection="1">
      <alignment horizontal="centerContinuous" vertical="center"/>
    </xf>
    <xf numFmtId="0" fontId="26" fillId="2" borderId="3" xfId="0" applyFont="1" applyFill="1" applyBorder="1" applyAlignment="1" applyProtection="1">
      <alignment horizontal="centerContinuous" vertical="center"/>
    </xf>
    <xf numFmtId="0" fontId="2" fillId="2" borderId="3" xfId="0" applyFont="1" applyFill="1" applyBorder="1" applyAlignment="1" applyProtection="1">
      <alignment horizontal="centerContinuous" vertical="center"/>
    </xf>
    <xf numFmtId="0" fontId="26" fillId="2" borderId="4" xfId="0" applyFont="1" applyFill="1" applyBorder="1" applyAlignment="1" applyProtection="1">
      <alignment horizontal="centerContinuous" vertical="center"/>
    </xf>
    <xf numFmtId="0" fontId="16" fillId="2" borderId="5" xfId="0" applyFont="1" applyFill="1" applyBorder="1" applyAlignment="1" applyProtection="1">
      <alignment horizontal="centerContinuous" vertical="center"/>
    </xf>
    <xf numFmtId="0" fontId="26" fillId="2" borderId="0" xfId="0" applyFont="1" applyFill="1" applyBorder="1" applyAlignment="1" applyProtection="1">
      <alignment horizontal="centerContinuous" vertical="center"/>
    </xf>
    <xf numFmtId="0" fontId="16" fillId="2" borderId="0" xfId="0" applyFont="1" applyFill="1" applyBorder="1" applyAlignment="1" applyProtection="1">
      <alignment horizontal="centerContinuous" vertical="center"/>
    </xf>
    <xf numFmtId="0" fontId="26" fillId="2" borderId="6" xfId="0" applyFont="1" applyFill="1" applyBorder="1" applyAlignment="1" applyProtection="1">
      <alignment horizontal="centerContinuous" vertical="center"/>
    </xf>
    <xf numFmtId="0" fontId="25" fillId="2" borderId="7" xfId="0" applyFont="1" applyFill="1" applyBorder="1" applyAlignment="1">
      <alignment vertical="center"/>
    </xf>
    <xf numFmtId="0" fontId="24" fillId="2" borderId="8" xfId="0" applyFont="1" applyFill="1" applyBorder="1" applyAlignment="1">
      <alignment vertical="center"/>
    </xf>
    <xf numFmtId="0" fontId="24" fillId="2" borderId="8" xfId="0" applyFont="1" applyFill="1" applyBorder="1" applyAlignment="1">
      <alignment vertical="center" wrapText="1"/>
    </xf>
    <xf numFmtId="166" fontId="24" fillId="2" borderId="8" xfId="1" applyNumberFormat="1" applyFont="1" applyFill="1" applyBorder="1" applyAlignment="1">
      <alignment vertical="center"/>
    </xf>
    <xf numFmtId="166" fontId="24" fillId="2" borderId="31" xfId="1" applyNumberFormat="1" applyFont="1" applyFill="1" applyBorder="1" applyAlignment="1">
      <alignment vertical="center"/>
    </xf>
    <xf numFmtId="0" fontId="24" fillId="2" borderId="33" xfId="0" applyFont="1" applyFill="1" applyBorder="1" applyAlignment="1">
      <alignment vertical="center"/>
    </xf>
    <xf numFmtId="0" fontId="24" fillId="2" borderId="9" xfId="0" applyFont="1" applyFill="1" applyBorder="1" applyAlignment="1">
      <alignment vertical="center" wrapText="1"/>
    </xf>
    <xf numFmtId="0" fontId="25" fillId="0" borderId="34" xfId="0" applyFont="1" applyFill="1" applyBorder="1" applyAlignment="1">
      <alignment vertical="center"/>
    </xf>
    <xf numFmtId="0" fontId="24" fillId="0" borderId="35" xfId="0" applyFont="1" applyFill="1" applyBorder="1" applyAlignment="1">
      <alignment vertical="center"/>
    </xf>
    <xf numFmtId="0" fontId="24" fillId="0" borderId="35" xfId="0" applyFont="1" applyFill="1" applyBorder="1" applyAlignment="1">
      <alignment vertical="center" wrapText="1"/>
    </xf>
    <xf numFmtId="166" fontId="24" fillId="0" borderId="35" xfId="1" applyNumberFormat="1" applyFont="1" applyFill="1" applyBorder="1" applyAlignment="1">
      <alignment vertical="center"/>
    </xf>
    <xf numFmtId="0" fontId="24" fillId="0" borderId="36" xfId="0" applyFont="1" applyFill="1" applyBorder="1" applyAlignment="1">
      <alignment vertical="center" wrapText="1"/>
    </xf>
    <xf numFmtId="43" fontId="26" fillId="15" borderId="30" xfId="6" applyNumberFormat="1" applyFont="1" applyFill="1" applyBorder="1" applyAlignment="1" applyProtection="1">
      <alignment horizontal="right" vertical="center"/>
    </xf>
    <xf numFmtId="43" fontId="24" fillId="0" borderId="1" xfId="1" applyNumberFormat="1" applyFont="1" applyFill="1" applyBorder="1" applyAlignment="1">
      <alignment horizontal="center" vertical="center"/>
    </xf>
    <xf numFmtId="43" fontId="25" fillId="15" borderId="32" xfId="4" applyNumberFormat="1" applyFont="1" applyFill="1" applyBorder="1" applyAlignment="1">
      <alignment horizontal="right" vertical="center"/>
    </xf>
    <xf numFmtId="43" fontId="24" fillId="0" borderId="1" xfId="4" applyNumberFormat="1" applyFont="1" applyFill="1" applyBorder="1" applyAlignment="1">
      <alignment horizontal="right" vertical="center"/>
    </xf>
    <xf numFmtId="43" fontId="27" fillId="15" borderId="29" xfId="6" applyNumberFormat="1" applyFont="1" applyFill="1" applyBorder="1" applyAlignment="1" applyProtection="1">
      <alignment horizontal="right" vertical="center"/>
    </xf>
    <xf numFmtId="0" fontId="0" fillId="15" borderId="19" xfId="0" applyFill="1" applyBorder="1" applyAlignment="1">
      <alignment horizontal="center" vertical="center" wrapText="1"/>
    </xf>
    <xf numFmtId="0" fontId="11" fillId="9" borderId="1" xfId="0" applyFont="1" applyFill="1" applyBorder="1" applyAlignment="1">
      <alignment horizontal="center" vertical="center" wrapText="1"/>
    </xf>
    <xf numFmtId="0" fontId="1" fillId="14" borderId="17" xfId="0" applyFont="1" applyFill="1" applyBorder="1" applyAlignment="1">
      <alignment vertical="center"/>
    </xf>
    <xf numFmtId="0" fontId="1" fillId="14" borderId="19" xfId="0" applyFont="1" applyFill="1" applyBorder="1" applyAlignment="1">
      <alignment horizontal="right" vertical="center"/>
    </xf>
    <xf numFmtId="0" fontId="1" fillId="7" borderId="1" xfId="0" applyFont="1" applyFill="1" applyBorder="1" applyAlignment="1">
      <alignment vertical="center"/>
    </xf>
    <xf numFmtId="0" fontId="0" fillId="7" borderId="1" xfId="0" applyFont="1" applyFill="1" applyBorder="1" applyAlignment="1">
      <alignment vertical="center"/>
    </xf>
    <xf numFmtId="0" fontId="0" fillId="3" borderId="16" xfId="0" applyFill="1" applyBorder="1" applyAlignment="1">
      <alignment vertical="center"/>
    </xf>
    <xf numFmtId="0" fontId="0" fillId="3" borderId="1" xfId="0" applyFill="1" applyBorder="1" applyAlignment="1">
      <alignment vertical="center"/>
    </xf>
    <xf numFmtId="0" fontId="1" fillId="2" borderId="1" xfId="0" applyFont="1" applyFill="1" applyBorder="1" applyAlignment="1">
      <alignment vertical="center"/>
    </xf>
    <xf numFmtId="0" fontId="25" fillId="0" borderId="26" xfId="0" applyFont="1" applyFill="1" applyBorder="1" applyAlignment="1">
      <alignment horizontal="center" vertical="center" wrapText="1"/>
    </xf>
    <xf numFmtId="43" fontId="1" fillId="2" borderId="1" xfId="1" applyNumberFormat="1" applyFont="1" applyFill="1" applyBorder="1" applyAlignment="1">
      <alignment vertical="center"/>
    </xf>
    <xf numFmtId="0" fontId="24" fillId="3" borderId="38" xfId="0" applyFont="1" applyFill="1" applyBorder="1" applyAlignment="1">
      <alignment horizontal="left" vertical="center"/>
    </xf>
    <xf numFmtId="0" fontId="24" fillId="3" borderId="39" xfId="0" applyFont="1" applyFill="1" applyBorder="1" applyAlignment="1">
      <alignment horizontal="left" vertical="center" wrapText="1"/>
    </xf>
    <xf numFmtId="0" fontId="24" fillId="3" borderId="39" xfId="0" applyFont="1" applyFill="1" applyBorder="1" applyAlignment="1">
      <alignment horizontal="center" vertical="center"/>
    </xf>
    <xf numFmtId="0" fontId="24" fillId="3" borderId="39" xfId="0" applyFont="1" applyFill="1" applyBorder="1" applyAlignment="1">
      <alignment horizontal="center" vertical="center" wrapText="1"/>
    </xf>
    <xf numFmtId="0" fontId="24" fillId="0" borderId="39" xfId="0" applyFont="1" applyFill="1" applyBorder="1" applyAlignment="1">
      <alignment horizontal="center" vertical="center"/>
    </xf>
    <xf numFmtId="43" fontId="24" fillId="15" borderId="39" xfId="0" applyNumberFormat="1" applyFont="1" applyFill="1" applyBorder="1" applyAlignment="1">
      <alignment vertical="center"/>
    </xf>
    <xf numFmtId="43" fontId="26" fillId="15" borderId="37" xfId="6" applyNumberFormat="1" applyFont="1" applyFill="1" applyBorder="1" applyAlignment="1" applyProtection="1">
      <alignment horizontal="right" vertical="center"/>
    </xf>
    <xf numFmtId="0" fontId="24" fillId="0" borderId="39" xfId="0" applyFont="1" applyFill="1" applyBorder="1" applyAlignment="1">
      <alignment vertical="center"/>
    </xf>
    <xf numFmtId="0" fontId="24" fillId="3" borderId="38" xfId="0" applyFont="1" applyFill="1" applyBorder="1" applyAlignment="1">
      <alignment horizontal="left" vertical="center" indent="2"/>
    </xf>
    <xf numFmtId="0" fontId="24" fillId="3" borderId="39" xfId="0" applyFont="1" applyFill="1" applyBorder="1" applyAlignment="1">
      <alignment horizontal="left" vertical="center" wrapText="1" indent="2"/>
    </xf>
    <xf numFmtId="2" fontId="0" fillId="0" borderId="0" xfId="1" applyNumberFormat="1" applyFont="1" applyAlignment="1">
      <alignment horizontal="right"/>
    </xf>
    <xf numFmtId="1" fontId="0" fillId="0" borderId="0" xfId="0" applyNumberFormat="1" applyAlignment="1">
      <alignment horizontal="right"/>
    </xf>
    <xf numFmtId="0" fontId="24" fillId="0" borderId="1" xfId="0" applyFont="1" applyFill="1" applyBorder="1" applyAlignment="1">
      <alignment vertical="center" wrapText="1"/>
    </xf>
    <xf numFmtId="0" fontId="24" fillId="0" borderId="14" xfId="0" applyFont="1" applyFill="1" applyBorder="1" applyAlignment="1">
      <alignment horizontal="left" vertical="center" wrapText="1"/>
    </xf>
    <xf numFmtId="0" fontId="24" fillId="0" borderId="14" xfId="0" applyFont="1" applyFill="1" applyBorder="1" applyAlignment="1">
      <alignment horizontal="center" vertical="center" wrapText="1"/>
    </xf>
    <xf numFmtId="0" fontId="24" fillId="0" borderId="37" xfId="0" applyFont="1" applyFill="1" applyBorder="1" applyAlignment="1">
      <alignment horizontal="left" vertical="center" wrapText="1"/>
    </xf>
    <xf numFmtId="0" fontId="24" fillId="0" borderId="18" xfId="0" applyFont="1" applyFill="1" applyBorder="1" applyAlignment="1">
      <alignment horizontal="center" vertical="center" wrapText="1"/>
    </xf>
    <xf numFmtId="0" fontId="27" fillId="0" borderId="1" xfId="0" applyFont="1" applyFill="1" applyBorder="1" applyAlignment="1">
      <alignment horizontal="center" vertical="center"/>
    </xf>
    <xf numFmtId="0" fontId="25" fillId="0" borderId="15" xfId="0" applyFont="1" applyFill="1" applyBorder="1" applyAlignment="1">
      <alignment horizontal="left" vertical="center"/>
    </xf>
    <xf numFmtId="0" fontId="24" fillId="3"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24" fillId="3" borderId="14" xfId="0" applyFont="1" applyFill="1" applyBorder="1" applyAlignment="1">
      <alignment horizontal="center" vertical="center" wrapText="1"/>
    </xf>
    <xf numFmtId="0" fontId="28" fillId="0" borderId="37" xfId="0" applyFont="1" applyFill="1" applyBorder="1" applyAlignment="1">
      <alignment vertical="center" wrapText="1"/>
    </xf>
    <xf numFmtId="0" fontId="25" fillId="0" borderId="1" xfId="0" applyFont="1" applyBorder="1" applyAlignment="1">
      <alignment vertical="center"/>
    </xf>
    <xf numFmtId="0" fontId="25" fillId="0" borderId="1" xfId="0" applyFont="1" applyFill="1" applyBorder="1" applyAlignment="1">
      <alignment horizontal="center" vertical="center" wrapText="1"/>
    </xf>
    <xf numFmtId="43" fontId="27" fillId="0" borderId="1" xfId="6" applyNumberFormat="1" applyFont="1" applyFill="1" applyBorder="1" applyAlignment="1" applyProtection="1">
      <alignment horizontal="right" vertical="center"/>
    </xf>
    <xf numFmtId="43" fontId="26" fillId="0" borderId="1" xfId="6" applyNumberFormat="1" applyFont="1" applyFill="1" applyBorder="1" applyAlignment="1" applyProtection="1">
      <alignment horizontal="right" vertical="center"/>
    </xf>
    <xf numFmtId="0" fontId="24" fillId="0" borderId="16" xfId="0" applyFont="1" applyFill="1" applyBorder="1" applyAlignment="1">
      <alignment horizontal="center" vertical="center"/>
    </xf>
    <xf numFmtId="15" fontId="24" fillId="0" borderId="16" xfId="0" applyNumberFormat="1" applyFont="1" applyFill="1" applyBorder="1" applyAlignment="1">
      <alignment horizontal="center" vertical="center" wrapText="1"/>
    </xf>
    <xf numFmtId="0" fontId="27" fillId="0" borderId="16" xfId="0" applyFont="1" applyFill="1" applyBorder="1" applyAlignment="1">
      <alignment horizontal="center" vertical="center"/>
    </xf>
    <xf numFmtId="0" fontId="24" fillId="0" borderId="41" xfId="0" applyFont="1" applyFill="1" applyBorder="1" applyAlignment="1">
      <alignment vertical="center"/>
    </xf>
    <xf numFmtId="0" fontId="25" fillId="2" borderId="42" xfId="0" applyFont="1" applyFill="1" applyBorder="1" applyAlignment="1">
      <alignment vertical="center"/>
    </xf>
    <xf numFmtId="0" fontId="24" fillId="2" borderId="43" xfId="0" applyFont="1" applyFill="1" applyBorder="1" applyAlignment="1">
      <alignment vertical="center"/>
    </xf>
    <xf numFmtId="0" fontId="24" fillId="2" borderId="44" xfId="0" applyFont="1" applyFill="1" applyBorder="1" applyAlignment="1">
      <alignment vertical="center"/>
    </xf>
    <xf numFmtId="0" fontId="24" fillId="2" borderId="44" xfId="0" applyFont="1" applyFill="1" applyBorder="1" applyAlignment="1">
      <alignment vertical="center" wrapText="1"/>
    </xf>
    <xf numFmtId="166" fontId="24" fillId="2" borderId="44" xfId="1" applyNumberFormat="1" applyFont="1" applyFill="1" applyBorder="1" applyAlignment="1">
      <alignment vertical="center"/>
    </xf>
    <xf numFmtId="43" fontId="25" fillId="15" borderId="45" xfId="4" applyNumberFormat="1" applyFont="1" applyFill="1" applyBorder="1" applyAlignment="1">
      <alignment horizontal="right" vertical="center"/>
    </xf>
    <xf numFmtId="0" fontId="24" fillId="2" borderId="46" xfId="0" applyFont="1" applyFill="1" applyBorder="1" applyAlignment="1">
      <alignment vertical="center" wrapText="1"/>
    </xf>
    <xf numFmtId="0" fontId="16" fillId="2" borderId="2" xfId="0" applyFont="1" applyFill="1" applyBorder="1" applyAlignment="1" applyProtection="1">
      <alignment horizontal="centerContinuous" vertical="center"/>
    </xf>
    <xf numFmtId="0" fontId="24" fillId="3" borderId="35" xfId="0" applyFont="1" applyFill="1" applyBorder="1" applyAlignment="1">
      <alignment vertical="center"/>
    </xf>
    <xf numFmtId="166" fontId="24" fillId="3" borderId="35" xfId="1" applyNumberFormat="1" applyFont="1" applyFill="1" applyBorder="1" applyAlignment="1">
      <alignment vertical="center"/>
    </xf>
    <xf numFmtId="0" fontId="25" fillId="3" borderId="16" xfId="0" applyFont="1" applyFill="1" applyBorder="1" applyAlignment="1">
      <alignment horizontal="center" vertical="center"/>
    </xf>
    <xf numFmtId="166" fontId="25" fillId="3" borderId="16" xfId="1" applyNumberFormat="1" applyFont="1" applyFill="1" applyBorder="1" applyAlignment="1">
      <alignment horizontal="center" vertical="center"/>
    </xf>
    <xf numFmtId="43" fontId="27" fillId="3" borderId="29" xfId="6" applyNumberFormat="1" applyFont="1" applyFill="1" applyBorder="1" applyAlignment="1" applyProtection="1">
      <alignment horizontal="center" vertical="center"/>
    </xf>
    <xf numFmtId="0" fontId="27" fillId="3" borderId="29" xfId="6" applyNumberFormat="1" applyFont="1" applyFill="1" applyBorder="1" applyAlignment="1" applyProtection="1">
      <alignment horizontal="center" vertical="center"/>
    </xf>
    <xf numFmtId="0" fontId="28" fillId="0" borderId="11" xfId="0" applyNumberFormat="1" applyFont="1" applyFill="1" applyBorder="1" applyAlignment="1">
      <alignment horizontal="center" vertical="center" wrapText="1"/>
    </xf>
    <xf numFmtId="0" fontId="28" fillId="0" borderId="11" xfId="0" applyFont="1" applyFill="1" applyBorder="1" applyAlignment="1">
      <alignment horizontal="center" wrapText="1"/>
    </xf>
    <xf numFmtId="0" fontId="28" fillId="0" borderId="27" xfId="0" applyFont="1" applyFill="1" applyBorder="1" applyAlignment="1">
      <alignment horizontal="center" vertical="center" wrapText="1"/>
    </xf>
    <xf numFmtId="0" fontId="24" fillId="0" borderId="11" xfId="0" applyNumberFormat="1" applyFont="1" applyFill="1" applyBorder="1" applyAlignment="1">
      <alignment horizontal="center" vertical="center" wrapText="1"/>
    </xf>
    <xf numFmtId="0" fontId="24" fillId="0" borderId="27" xfId="0" applyNumberFormat="1" applyFont="1" applyFill="1" applyBorder="1" applyAlignment="1">
      <alignment horizontal="center" vertical="center" wrapText="1"/>
    </xf>
    <xf numFmtId="43" fontId="29" fillId="7" borderId="1" xfId="1" applyNumberFormat="1" applyFont="1" applyFill="1" applyBorder="1" applyAlignment="1">
      <alignment vertical="center"/>
    </xf>
    <xf numFmtId="43" fontId="1" fillId="15" borderId="16" xfId="1" applyNumberFormat="1" applyFont="1" applyFill="1" applyBorder="1" applyAlignment="1">
      <alignment vertical="center"/>
    </xf>
    <xf numFmtId="165" fontId="1" fillId="0" borderId="1" xfId="1" applyFont="1" applyFill="1" applyBorder="1" applyAlignment="1">
      <alignment vertical="center"/>
    </xf>
    <xf numFmtId="43" fontId="1" fillId="15" borderId="1" xfId="1" applyNumberFormat="1" applyFont="1" applyFill="1" applyBorder="1" applyAlignment="1">
      <alignment vertical="center"/>
    </xf>
    <xf numFmtId="168" fontId="0" fillId="12" borderId="0" xfId="4" quotePrefix="1" applyNumberFormat="1" applyFont="1" applyFill="1" applyAlignment="1">
      <alignment horizontal="right"/>
    </xf>
    <xf numFmtId="0" fontId="24" fillId="3" borderId="21" xfId="0" applyFont="1" applyFill="1" applyBorder="1" applyAlignment="1">
      <alignment vertical="center" wrapText="1"/>
    </xf>
    <xf numFmtId="0" fontId="24" fillId="3" borderId="12" xfId="0" applyFont="1" applyFill="1" applyBorder="1" applyAlignment="1">
      <alignment vertical="center" wrapText="1"/>
    </xf>
    <xf numFmtId="0" fontId="24" fillId="3" borderId="40"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16" xfId="0" applyFont="1" applyFill="1" applyBorder="1" applyAlignment="1">
      <alignment horizontal="left" vertical="center" wrapText="1"/>
    </xf>
    <xf numFmtId="0" fontId="26" fillId="2" borderId="3"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4" fillId="0" borderId="35"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44" xfId="0" applyFont="1" applyFill="1" applyBorder="1" applyAlignment="1">
      <alignment horizontal="center" vertical="center"/>
    </xf>
    <xf numFmtId="0" fontId="0" fillId="0" borderId="0" xfId="0" applyAlignment="1">
      <alignment horizontal="left"/>
    </xf>
    <xf numFmtId="165" fontId="30" fillId="0" borderId="0" xfId="1" applyFont="1" applyAlignment="1">
      <alignment horizontal="center"/>
    </xf>
    <xf numFmtId="165" fontId="30" fillId="0" borderId="0" xfId="1" applyFont="1" applyAlignment="1">
      <alignment horizontal="right"/>
    </xf>
    <xf numFmtId="167" fontId="30" fillId="0" borderId="0" xfId="1" applyNumberFormat="1" applyFont="1"/>
    <xf numFmtId="4" fontId="0" fillId="0" borderId="0" xfId="1" applyNumberFormat="1" applyFont="1"/>
    <xf numFmtId="166" fontId="30" fillId="0" borderId="0" xfId="1" applyNumberFormat="1" applyFont="1"/>
    <xf numFmtId="0" fontId="30" fillId="0" borderId="0" xfId="0" applyNumberFormat="1" applyFont="1"/>
    <xf numFmtId="4" fontId="30" fillId="0" borderId="0" xfId="0" applyNumberFormat="1" applyFont="1"/>
    <xf numFmtId="169" fontId="30" fillId="0" borderId="0" xfId="1" applyNumberFormat="1" applyFont="1" applyAlignment="1">
      <alignment horizontal="right"/>
    </xf>
    <xf numFmtId="165" fontId="30" fillId="0" borderId="0" xfId="1" applyFont="1"/>
    <xf numFmtId="43" fontId="27" fillId="3" borderId="29" xfId="6" applyNumberFormat="1" applyFont="1" applyFill="1" applyBorder="1" applyAlignment="1" applyProtection="1">
      <alignment horizontal="right" vertical="center"/>
    </xf>
    <xf numFmtId="43" fontId="26" fillId="3" borderId="29" xfId="6" applyNumberFormat="1" applyFont="1" applyFill="1" applyBorder="1" applyAlignment="1" applyProtection="1">
      <alignment horizontal="right" vertical="center"/>
    </xf>
    <xf numFmtId="0" fontId="25" fillId="0" borderId="1" xfId="0" applyFont="1" applyFill="1" applyBorder="1" applyAlignment="1">
      <alignment horizontal="left" vertical="center" wrapText="1"/>
    </xf>
    <xf numFmtId="0" fontId="31" fillId="0" borderId="27" xfId="0" applyFont="1" applyFill="1" applyBorder="1" applyAlignment="1">
      <alignment horizontal="center" vertical="center" wrapText="1"/>
    </xf>
    <xf numFmtId="0" fontId="24" fillId="0" borderId="16" xfId="0" applyFont="1" applyFill="1" applyBorder="1" applyAlignment="1">
      <alignment horizontal="center" vertical="center" wrapText="1"/>
    </xf>
    <xf numFmtId="0" fontId="28" fillId="3" borderId="27" xfId="0" applyFont="1" applyFill="1" applyBorder="1" applyAlignment="1">
      <alignment horizontal="center" vertical="center" wrapText="1"/>
    </xf>
    <xf numFmtId="0" fontId="24" fillId="3" borderId="16" xfId="0" applyFont="1" applyFill="1" applyBorder="1" applyAlignment="1">
      <alignment horizontal="left" vertical="center" wrapText="1"/>
    </xf>
    <xf numFmtId="0" fontId="28" fillId="3" borderId="1" xfId="0" applyFont="1" applyFill="1" applyBorder="1" applyAlignment="1">
      <alignment vertical="center" wrapText="1"/>
    </xf>
    <xf numFmtId="0" fontId="24" fillId="3" borderId="11" xfId="0" applyNumberFormat="1" applyFont="1" applyFill="1" applyBorder="1" applyAlignment="1">
      <alignment horizontal="center" vertical="center" wrapText="1"/>
    </xf>
    <xf numFmtId="0" fontId="24" fillId="3" borderId="1" xfId="0" applyFont="1" applyFill="1" applyBorder="1" applyAlignment="1">
      <alignment vertical="center" wrapText="1"/>
    </xf>
    <xf numFmtId="43" fontId="24" fillId="0" borderId="16" xfId="1" applyNumberFormat="1" applyFont="1" applyFill="1" applyBorder="1" applyAlignment="1">
      <alignment horizontal="center" vertical="center"/>
    </xf>
    <xf numFmtId="43" fontId="25" fillId="15" borderId="47" xfId="1" applyNumberFormat="1" applyFont="1" applyFill="1" applyBorder="1" applyAlignment="1">
      <alignment horizontal="center" vertical="center"/>
    </xf>
    <xf numFmtId="166" fontId="25" fillId="15" borderId="47" xfId="1" applyNumberFormat="1" applyFont="1" applyFill="1" applyBorder="1" applyAlignment="1">
      <alignment vertical="center"/>
    </xf>
    <xf numFmtId="49" fontId="25" fillId="3" borderId="11" xfId="0" applyNumberFormat="1" applyFont="1" applyFill="1" applyBorder="1" applyAlignment="1">
      <alignment horizontal="left" vertical="center"/>
    </xf>
    <xf numFmtId="166" fontId="6" fillId="13" borderId="0" xfId="1" applyNumberFormat="1" applyFont="1" applyFill="1" applyAlignment="1">
      <alignment wrapText="1"/>
    </xf>
    <xf numFmtId="166" fontId="6" fillId="13" borderId="0" xfId="1" applyNumberFormat="1" applyFont="1" applyFill="1" applyAlignment="1">
      <alignment horizontal="left" wrapText="1"/>
    </xf>
  </cellXfs>
  <cellStyles count="7">
    <cellStyle name="Comma" xfId="1" builtinId="3"/>
    <cellStyle name="Currency" xfId="4" builtinId="4"/>
    <cellStyle name="Currency 2" xfId="6"/>
    <cellStyle name="Normal" xfId="0" builtinId="0"/>
    <cellStyle name="Normal 2 10" xfId="2"/>
    <cellStyle name="Normal 53" xfId="3"/>
    <cellStyle name="Percent" xfId="5" builtinId="5"/>
  </cellStyles>
  <dxfs count="65">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left" vertical="bottom" textRotation="0" wrapText="0" indent="0" justifyLastLine="0" shrinkToFit="0" readingOrder="0"/>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6" formatCode="_(* #,##0_);_(* \(#,##0\);_(* &quot;-&quot;??_);_(@_)"/>
    </dxf>
    <dxf>
      <font>
        <b val="0"/>
        <i val="0"/>
        <strike val="0"/>
        <condense val="0"/>
        <extend val="0"/>
        <outline val="0"/>
        <shadow val="0"/>
        <u val="none"/>
        <vertAlign val="baseline"/>
        <sz val="11"/>
        <color theme="1"/>
        <name val="Calibri"/>
        <scheme val="minor"/>
      </font>
      <numFmt numFmtId="4" formatCode="#,##0.00"/>
    </dxf>
    <dxf>
      <numFmt numFmtId="166" formatCode="_(* #,##0_);_(* \(#,##0\);_(* &quot;-&quot;??_);_(@_)"/>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166" formatCode="_(* #,##0_);_(* \(#,##0\);_(* &quot;-&quot;??_);_(@_)"/>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169"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_-;\-* #,##0_-;_-* &quot;-&quot;??_-;_-@_-"/>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6" formatCode="_(* #,##0_);_(* \(#,##0\);_(* &quot;-&quot;??_);_(@_)"/>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7" formatCode="_(* #,##0.0_);_(* \(#,##0.0\);_(* &quot;-&quot;??_);_(@_)"/>
    </dxf>
    <dxf>
      <font>
        <b val="0"/>
        <i val="0"/>
        <strike val="0"/>
        <condense val="0"/>
        <extend val="0"/>
        <outline val="0"/>
        <shadow val="0"/>
        <u val="none"/>
        <vertAlign val="baseline"/>
        <sz val="11"/>
        <color theme="1"/>
        <name val="Calibri"/>
        <scheme val="minor"/>
      </font>
      <numFmt numFmtId="167" formatCode="_(* #,##0.0_);_(* \(#,##0.0\);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5" formatCode="_(* #,##0.00_);_(* \(#,##0.00\);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indent="0" justifyLastLine="0" shrinkToFit="0" readingOrder="0"/>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powerPivotData" Target="model/item.data"/><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53473</xdr:colOff>
      <xdr:row>1</xdr:row>
      <xdr:rowOff>6684</xdr:rowOff>
    </xdr:from>
    <xdr:ext cx="3880352" cy="3717591"/>
    <xdr:sp macro="" textlink="">
      <xdr:nvSpPr>
        <xdr:cNvPr id="2" name="TextBox 1"/>
        <xdr:cNvSpPr txBox="1"/>
      </xdr:nvSpPr>
      <xdr:spPr>
        <a:xfrm>
          <a:off x="8159248" y="206709"/>
          <a:ext cx="3880352" cy="3717591"/>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Automated Checks</a:t>
          </a:r>
          <a:r>
            <a:rPr lang="en-US" sz="1100" b="1" baseline="0"/>
            <a:t>:</a:t>
          </a:r>
        </a:p>
        <a:p>
          <a:r>
            <a:rPr lang="en-US" sz="1100" b="1" baseline="0"/>
            <a:t>  </a:t>
          </a:r>
        </a:p>
        <a:p>
          <a:pPr eaLnBrk="1" fontAlgn="auto" latinLnBrk="0" hangingPunct="1"/>
          <a:r>
            <a:rPr lang="en-US" sz="1100" baseline="0">
              <a:solidFill>
                <a:schemeClr val="tx1"/>
              </a:solidFill>
              <a:effectLst/>
              <a:latin typeface="+mn-lt"/>
              <a:ea typeface="+mn-ea"/>
              <a:cs typeface="+mn-cs"/>
            </a:rPr>
            <a:t>This tab is provided only as a</a:t>
          </a:r>
          <a:r>
            <a:rPr lang="en-US" sz="1100" b="1" baseline="0">
              <a:solidFill>
                <a:schemeClr val="tx1"/>
              </a:solidFill>
              <a:effectLst/>
              <a:latin typeface="+mn-lt"/>
              <a:ea typeface="+mn-ea"/>
              <a:cs typeface="+mn-cs"/>
            </a:rPr>
            <a:t> tool </a:t>
          </a:r>
          <a:r>
            <a:rPr lang="en-US" sz="1100" baseline="0">
              <a:solidFill>
                <a:schemeClr val="tx1"/>
              </a:solidFill>
              <a:effectLst/>
              <a:latin typeface="+mn-lt"/>
              <a:ea typeface="+mn-ea"/>
              <a:cs typeface="+mn-cs"/>
            </a:rPr>
            <a:t>for the bidders to assist in verifying that they have provided the bid currency as required and that the grand totals are accurate and traceable. </a:t>
          </a:r>
        </a:p>
        <a:p>
          <a:pPr eaLnBrk="1" fontAlgn="auto" latinLnBrk="0" hangingPunct="1"/>
          <a:endParaRPr lang="en-US" sz="1100" baseline="0">
            <a:solidFill>
              <a:schemeClr val="tx1"/>
            </a:solidFill>
            <a:effectLst/>
            <a:latin typeface="+mn-lt"/>
            <a:ea typeface="+mn-ea"/>
            <a:cs typeface="+mn-cs"/>
          </a:endParaRPr>
        </a:p>
        <a:p>
          <a:r>
            <a:rPr lang="en-US" sz="1100" b="1">
              <a:solidFill>
                <a:schemeClr val="tx1"/>
              </a:solidFill>
              <a:effectLst/>
              <a:latin typeface="+mn-lt"/>
              <a:ea typeface="+mn-ea"/>
              <a:cs typeface="+mn-cs"/>
            </a:rPr>
            <a:t>Checks do not guarantee that the bid is accurate or traceable and ultimately the bidder is responsible to meet the requirements outlined in the bidding instructions to ensure completeness, accuracy, and traceability. </a:t>
          </a:r>
          <a:endParaRPr lang="en-US" sz="1100">
            <a:solidFill>
              <a:schemeClr val="tx1"/>
            </a:solidFill>
            <a:effectLst/>
            <a:latin typeface="+mn-lt"/>
            <a:ea typeface="+mn-ea"/>
            <a:cs typeface="+mn-cs"/>
          </a:endParaRPr>
        </a:p>
        <a:p>
          <a:pPr eaLnBrk="1" fontAlgn="auto" latinLnBrk="0" hangingPunct="1"/>
          <a:endParaRPr lang="en-US" sz="1100" b="1" baseline="0">
            <a:solidFill>
              <a:schemeClr val="tx1"/>
            </a:solidFill>
            <a:effectLst/>
            <a:latin typeface="+mn-lt"/>
            <a:ea typeface="+mn-ea"/>
            <a:cs typeface="+mn-cs"/>
          </a:endParaRPr>
        </a:p>
        <a:p>
          <a:pPr eaLnBrk="1" fontAlgn="auto" latinLnBrk="0" hangingPunct="1"/>
          <a:r>
            <a:rPr lang="en-US" sz="1100" b="1" baseline="0">
              <a:solidFill>
                <a:schemeClr val="tx1"/>
              </a:solidFill>
              <a:effectLst/>
              <a:latin typeface="+mn-lt"/>
              <a:ea typeface="+mn-ea"/>
              <a:cs typeface="+mn-cs"/>
            </a:rPr>
            <a:t>Bidder is not required to use this automated checks tab, and is not required to ensure all items are "green" but it's highly recommended by the purchaser that this is used as a tool to ensure accuracy and minimize required corrections to the bid.</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822960</xdr:colOff>
      <xdr:row>2</xdr:row>
      <xdr:rowOff>114299</xdr:rowOff>
    </xdr:from>
    <xdr:ext cx="3756660" cy="5476875"/>
    <xdr:sp macro="" textlink="">
      <xdr:nvSpPr>
        <xdr:cNvPr id="2" name="TextBox 1"/>
        <xdr:cNvSpPr txBox="1"/>
      </xdr:nvSpPr>
      <xdr:spPr>
        <a:xfrm>
          <a:off x="8823960" y="495299"/>
          <a:ext cx="3756660" cy="5476875"/>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Offer Summary Instructions:</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yellow cells. Firm fixed prices need to be provided for every CLIN, with no omissions.</a:t>
          </a: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firm fixed price column in this "Offer Summary" sheet should equal the grand total from the "CLIN Summary" tab. These totals are also required to be traceable to the totals from the details tabs (Labour+Material+Travel+ODCs)= Grand Total= CLIN Summary Tab. The "Automatic Checks" tab provides  a limited number of checks to help the bidder ensure the bid is accurate and traceable. </a:t>
          </a: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Example for multiple currencies: </a:t>
          </a:r>
        </a:p>
        <a:p>
          <a:endParaRPr lang="en-US" sz="1100" b="0"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endParaRPr lang="en-US">
            <a:effectLst/>
          </a:endParaRPr>
        </a:p>
      </xdr:txBody>
    </xdr:sp>
    <xdr:clientData/>
  </xdr:oneCellAnchor>
  <xdr:twoCellAnchor editAs="oneCell">
    <xdr:from>
      <xdr:col>6</xdr:col>
      <xdr:colOff>1021081</xdr:colOff>
      <xdr:row>26</xdr:row>
      <xdr:rowOff>32386</xdr:rowOff>
    </xdr:from>
    <xdr:to>
      <xdr:col>11</xdr:col>
      <xdr:colOff>539577</xdr:colOff>
      <xdr:row>31</xdr:row>
      <xdr:rowOff>93345</xdr:rowOff>
    </xdr:to>
    <xdr:pic>
      <xdr:nvPicPr>
        <xdr:cNvPr id="3" name="Picture 2"/>
        <xdr:cNvPicPr>
          <a:picLocks noChangeAspect="1"/>
        </xdr:cNvPicPr>
      </xdr:nvPicPr>
      <xdr:blipFill>
        <a:blip xmlns:r="http://schemas.openxmlformats.org/officeDocument/2006/relationships" r:embed="rId1"/>
        <a:stretch>
          <a:fillRect/>
        </a:stretch>
      </xdr:blipFill>
      <xdr:spPr>
        <a:xfrm>
          <a:off x="11089006" y="4642486"/>
          <a:ext cx="3509471" cy="10134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14</xdr:col>
      <xdr:colOff>38100</xdr:colOff>
      <xdr:row>4</xdr:row>
      <xdr:rowOff>0</xdr:rowOff>
    </xdr:from>
    <xdr:ext cx="3482340" cy="4397999"/>
    <xdr:sp macro="" textlink="">
      <xdr:nvSpPr>
        <xdr:cNvPr id="2" name="TextBox 1"/>
        <xdr:cNvSpPr txBox="1"/>
      </xdr:nvSpPr>
      <xdr:spPr>
        <a:xfrm>
          <a:off x="17325975" y="971550"/>
          <a:ext cx="3482340" cy="4397999"/>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CLIN Summary</a:t>
          </a:r>
          <a:r>
            <a:rPr lang="en-US" sz="1100" b="1" baseline="0"/>
            <a:t>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yellow cells. Firm fixed prices need to be provided for every CLIN, with no omissions.</a:t>
          </a:r>
        </a:p>
        <a:p>
          <a:pPr eaLnBrk="1" fontAlgn="auto" latinLnBrk="0" hangingPunct="1"/>
          <a:endParaRPr lang="en-US" sz="1100" baseline="0">
            <a:solidFill>
              <a:schemeClr val="tx1"/>
            </a:solidFill>
            <a:effectLst/>
            <a:latin typeface="+mn-lt"/>
            <a:ea typeface="+mn-ea"/>
            <a:cs typeface="+mn-cs"/>
          </a:endParaRPr>
        </a:p>
        <a:p>
          <a:pPr eaLnBrk="1" fontAlgn="auto" latinLnBrk="0" hangingPunct="1"/>
          <a:r>
            <a:rPr lang="en-US" sz="1100" baseline="0">
              <a:solidFill>
                <a:schemeClr val="tx1"/>
              </a:solidFill>
              <a:effectLst/>
              <a:latin typeface="+mn-lt"/>
              <a:ea typeface="+mn-ea"/>
              <a:cs typeface="+mn-cs"/>
            </a:rPr>
            <a:t>For the CLIN Summary Tab Bidders have 2 options: A) Columns may be added to the right of the current table; two columns "Unit Price" and "Total Firm Fixed Price" would be added for each additional currency of the bid B) Bidders may duplicate the CLIN Summary tab for each currency bid.</a:t>
          </a: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of the "Firm Fixed Price" column in this CLIN Summary sheet should equal the grand total from the "Offer Summary" tab. These totals are also required to be traceable to the totals from the details tabs (Labour+Material+Travel+ODC)= Grand Total= CLIN Summary Tab. The "Automatic Checks" tab provides  a limited number of checks to help the bidder ensure the bid is accurate and traceable. </a:t>
          </a:r>
          <a:endParaRPr lang="en-US">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18</xdr:col>
      <xdr:colOff>5715</xdr:colOff>
      <xdr:row>4</xdr:row>
      <xdr:rowOff>17145</xdr:rowOff>
    </xdr:from>
    <xdr:ext cx="2887980" cy="7498078"/>
    <xdr:sp macro="" textlink="">
      <xdr:nvSpPr>
        <xdr:cNvPr id="2" name="TextBox 1"/>
        <xdr:cNvSpPr txBox="1"/>
      </xdr:nvSpPr>
      <xdr:spPr>
        <a:xfrm>
          <a:off x="18427065" y="3074670"/>
          <a:ext cx="2887980" cy="7498078"/>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Labour</a:t>
          </a:r>
          <a:r>
            <a:rPr lang="en-US" sz="1100" b="1" baseline="0"/>
            <a:t> table </a:t>
          </a:r>
          <a:r>
            <a:rPr lang="en-US" sz="1100" b="1"/>
            <a:t>Instructions:</a:t>
          </a:r>
          <a:r>
            <a:rPr lang="en-US" sz="1100" b="1" baseline="0"/>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This detailed labour table is to be completed by the bidder with all columns populated and shall be expanded to include as many rows as necessary to provide the detail requested. Any unnecessary rows should be deleted (no blank entries).  The bidder is required to identify for each item the CLIN it is associated with from the drop down menu. Each column should then be populated using the column- 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pPr eaLnBrk="1" fontAlgn="auto" latinLnBrk="0" hangingPunct="1"/>
          <a:endParaRPr lang="en-US">
            <a:effectLst/>
          </a:endParaRPr>
        </a:p>
        <a:p>
          <a:endParaRPr lang="en-US" sz="1100" baseline="0"/>
        </a:p>
        <a:p>
          <a:r>
            <a:rPr lang="en-US" sz="1100" i="1" baseline="0">
              <a:solidFill>
                <a:schemeClr val="tx1"/>
              </a:solidFill>
              <a:effectLst/>
              <a:latin typeface="+mn-lt"/>
              <a:ea typeface="+mn-ea"/>
              <a:cs typeface="+mn-cs"/>
            </a:rPr>
            <a:t>Note: Any formulas existing in the cells are provided only to help the bidder and ultimately all calculations are the bidder's responsibility. As such, the contractor may alter any formulas necessary to provide an accurate, clear and traceable bid as required. </a:t>
          </a:r>
          <a:endParaRPr lang="en-US">
            <a:effectLst/>
          </a:endParaRPr>
        </a:p>
        <a:p>
          <a:endParaRPr lang="en-US" sz="1100" baseline="0"/>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of the "Fully burdened cost" column should equal the grand total labour cost to include profit as well as all indirect rates (G&amp;A/Overhead/etc.) associated with labour. These indirect cost rates must be included in the total firm fixed price on the appropriate detailed tab but are no longer required to be broken out separately in the calculations at the bidding stage. However, the bidder is required to include  the associated indirect costs in the totals of the detailed tab either A) in the base unit costs or B) shown separately by expanding the table columns to show the additional costs due to these indirect rates (similar to the way profit is calculated). Option B is not required at the bidding stage but this detail will be requested from the winning bidder during pre-contract award discussions.</a:t>
          </a:r>
          <a:endParaRPr lang="en-US">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17</xdr:col>
      <xdr:colOff>396240</xdr:colOff>
      <xdr:row>3</xdr:row>
      <xdr:rowOff>167640</xdr:rowOff>
    </xdr:from>
    <xdr:ext cx="3482340" cy="6464718"/>
    <xdr:sp macro="" textlink="">
      <xdr:nvSpPr>
        <xdr:cNvPr id="2" name="TextBox 1"/>
        <xdr:cNvSpPr txBox="1"/>
      </xdr:nvSpPr>
      <xdr:spPr>
        <a:xfrm>
          <a:off x="19074765" y="3187065"/>
          <a:ext cx="3482340" cy="6464718"/>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Material</a:t>
          </a:r>
          <a:r>
            <a:rPr lang="en-US" sz="1100" b="1" baseline="0"/>
            <a:t> table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This detailed material table is to be completed by the bidder with all columns populated and shall be expanded to include as many rows as necessary to provide the detail requested. Any unnecessary rows should be deleted (no blank entries).  The bidder is required to identify for each item the CLIN it is associated with from the drop down menu. Each column should then be populated using the column- 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help the bidder and ultimately all calculations are the bidder's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of the "Fully burdened cost" column should equal the grand total Material cost to include profit as well as all indirect rates (G&amp;A/Overhead/Material handling/etc.) associated with material. These indirect cost rates must be included in the total firm fixed price on the appropriate detailed tab but are no longer required to be broken out separately in the calculations at the bidding stage. However, the bidder is required to include  the associated indirect costs in the totals of the detailed tab either A) in the base unit costs or B) shown separately by expanding the table columns to show the additional costs due to these indirect rates (similar to the way profit is calculated). Option B is not required at the bidding stage but this detail will be requested from the winning bidder during pre-contract award discussions</a:t>
          </a:r>
          <a:endParaRPr lang="en-US">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12</xdr:col>
      <xdr:colOff>17145</xdr:colOff>
      <xdr:row>3</xdr:row>
      <xdr:rowOff>177165</xdr:rowOff>
    </xdr:from>
    <xdr:ext cx="3611880" cy="5948039"/>
    <xdr:sp macro="" textlink="">
      <xdr:nvSpPr>
        <xdr:cNvPr id="2" name="TextBox 1"/>
        <xdr:cNvSpPr txBox="1"/>
      </xdr:nvSpPr>
      <xdr:spPr>
        <a:xfrm>
          <a:off x="9789795" y="3739515"/>
          <a:ext cx="3611880" cy="5948039"/>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solidFill>
                <a:schemeClr val="tx1"/>
              </a:solidFill>
              <a:effectLst/>
              <a:latin typeface="+mn-lt"/>
              <a:ea typeface="+mn-ea"/>
              <a:cs typeface="+mn-cs"/>
            </a:rPr>
            <a:t>Travel</a:t>
          </a:r>
          <a:r>
            <a:rPr lang="en-US" sz="1100" b="1" baseline="0">
              <a:solidFill>
                <a:schemeClr val="tx1"/>
              </a:solidFill>
              <a:effectLst/>
              <a:latin typeface="+mn-lt"/>
              <a:ea typeface="+mn-ea"/>
              <a:cs typeface="+mn-cs"/>
            </a:rPr>
            <a:t> table </a:t>
          </a:r>
          <a:r>
            <a:rPr lang="en-US" sz="1100" b="1">
              <a:solidFill>
                <a:schemeClr val="tx1"/>
              </a:solidFill>
              <a:effectLst/>
              <a:latin typeface="+mn-lt"/>
              <a:ea typeface="+mn-ea"/>
              <a:cs typeface="+mn-cs"/>
            </a:rPr>
            <a:t>Instructions:</a:t>
          </a:r>
          <a:r>
            <a:rPr lang="en-US" sz="1100" b="1" baseline="0">
              <a:solidFill>
                <a:schemeClr val="tx1"/>
              </a:solidFill>
              <a:effectLst/>
              <a:latin typeface="+mn-lt"/>
              <a:ea typeface="+mn-ea"/>
              <a:cs typeface="+mn-cs"/>
            </a:rPr>
            <a:t>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This detailed Travel table is to be completed by the bidder with all columns populated and shall be expanded to include as many rows as necessary to provide the detail requested. Any unnecessary rows should be deleted (no blank entries).  The bidder is required to identify for each item the CLIN it is associated with from the drop down menu. Each column should then be populated using the column- 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pPr eaLnBrk="1" fontAlgn="auto" latinLnBrk="0" hangingPunct="1"/>
          <a:endParaRPr lang="en-US" sz="1100" baseline="0">
            <a:solidFill>
              <a:schemeClr val="tx1"/>
            </a:solidFill>
            <a:effectLst/>
            <a:latin typeface="+mn-lt"/>
            <a:ea typeface="+mn-ea"/>
            <a:cs typeface="+mn-cs"/>
          </a:endParaRP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help the bidder and ultimately all calculations are the bidder's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sum of the "Total cost" column on this tab should equal the grand total Travel cost to include any profit as well as all indirect rates (G&amp;A/Overhead/etc.) associated with travel. These indirect cost rates must be included in the total firm fixed price on the appropriate detailed tab but are no longer required to be broken out separately in the calculations at the bidding stage. However, the bidder is required to include  the associated indirect costs in the totals of the detailed tab either A) in the base unit costs or B) shown separately by expanding the table columns to show the additional costs due to these indirect rates as separate columns. Option B is not required at the bidding stage but this detail will be requested from the winning bidder during pre-contract award discussions.</a:t>
          </a:r>
          <a:endParaRPr lang="en-US">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10</xdr:col>
      <xdr:colOff>603885</xdr:colOff>
      <xdr:row>4</xdr:row>
      <xdr:rowOff>17145</xdr:rowOff>
    </xdr:from>
    <xdr:ext cx="3611880" cy="5948039"/>
    <xdr:sp macro="" textlink="">
      <xdr:nvSpPr>
        <xdr:cNvPr id="2" name="TextBox 1"/>
        <xdr:cNvSpPr txBox="1"/>
      </xdr:nvSpPr>
      <xdr:spPr>
        <a:xfrm>
          <a:off x="10481310" y="3074670"/>
          <a:ext cx="3611880" cy="5948039"/>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solidFill>
                <a:schemeClr val="tx1"/>
              </a:solidFill>
              <a:effectLst/>
              <a:latin typeface="+mn-lt"/>
              <a:ea typeface="+mn-ea"/>
              <a:cs typeface="+mn-cs"/>
            </a:rPr>
            <a:t>ODC </a:t>
          </a:r>
          <a:r>
            <a:rPr lang="en-US" sz="1100" b="1" baseline="0">
              <a:solidFill>
                <a:schemeClr val="tx1"/>
              </a:solidFill>
              <a:effectLst/>
              <a:latin typeface="+mn-lt"/>
              <a:ea typeface="+mn-ea"/>
              <a:cs typeface="+mn-cs"/>
            </a:rPr>
            <a:t>table </a:t>
          </a:r>
          <a:r>
            <a:rPr lang="en-US" sz="1100" b="1">
              <a:solidFill>
                <a:schemeClr val="tx1"/>
              </a:solidFill>
              <a:effectLst/>
              <a:latin typeface="+mn-lt"/>
              <a:ea typeface="+mn-ea"/>
              <a:cs typeface="+mn-cs"/>
            </a:rPr>
            <a:t>Instructions:</a:t>
          </a:r>
          <a:r>
            <a:rPr lang="en-US" sz="1100" b="1" baseline="0">
              <a:solidFill>
                <a:schemeClr val="tx1"/>
              </a:solidFill>
              <a:effectLst/>
              <a:latin typeface="+mn-lt"/>
              <a:ea typeface="+mn-ea"/>
              <a:cs typeface="+mn-cs"/>
            </a:rPr>
            <a:t>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This detailed ODC table is to be completed by the bidder with all columns populated and shall be expanded to include as many rows as necessary to provide the detail requested. Any unnecessary rows should be deleted (no blank entries).  The bidder is required to identify for each item the CLIN it is associated with from the drop down menu. Each column should then be populated using the column- specific instructions in the first row.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pPr eaLnBrk="1" fontAlgn="auto" latinLnBrk="0" hangingPunct="1"/>
          <a:endParaRPr lang="en-US" sz="1100" baseline="0">
            <a:solidFill>
              <a:schemeClr val="tx1"/>
            </a:solidFill>
            <a:effectLst/>
            <a:latin typeface="+mn-lt"/>
            <a:ea typeface="+mn-ea"/>
            <a:cs typeface="+mn-cs"/>
          </a:endParaRP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help the bidder and ultimately all calculations are the bidder's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sum of the "Total cost" column on this tab should equal the grand total ODC cost to include any profit as well as all indirect rates (G&amp;A/Overhead/etc.) associated with ODCs. These indirect cost rates must be included in the total firm fixed price on the appropriate detailed tab but are no longer required to be broken out separately in the calculations at the bidding stage. However, the bidder is required to include  the associated indirect costs in the totals of the detailed tab either A) in the base unit costs or B) shown separately by expanding the table columns to show the additional costs due to these indirect rates as separate columns. Option B is not required at the bidding stage but this detail will be requested from the winning bidder during pre-contract award discussions.</a:t>
          </a:r>
          <a:endParaRPr lang="en-US">
            <a:effectLst/>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5</xdr:col>
      <xdr:colOff>0</xdr:colOff>
      <xdr:row>7</xdr:row>
      <xdr:rowOff>15240</xdr:rowOff>
    </xdr:from>
    <xdr:to>
      <xdr:col>7</xdr:col>
      <xdr:colOff>30480</xdr:colOff>
      <xdr:row>13</xdr:row>
      <xdr:rowOff>152400</xdr:rowOff>
    </xdr:to>
    <xdr:sp macro="" textlink="">
      <xdr:nvSpPr>
        <xdr:cNvPr id="2" name="TextBox 1"/>
        <xdr:cNvSpPr txBox="1"/>
      </xdr:nvSpPr>
      <xdr:spPr>
        <a:xfrm>
          <a:off x="5486400" y="1777365"/>
          <a:ext cx="5059680" cy="128016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r>
            <a:rPr lang="en-US" sz="1100" b="1" baseline="0"/>
            <a:t> </a:t>
          </a:r>
        </a:p>
        <a:p>
          <a:endParaRPr lang="en-US" sz="1100" b="1" baseline="0"/>
        </a:p>
        <a:p>
          <a:r>
            <a:rPr lang="en-US" sz="1100" b="0" baseline="0"/>
            <a:t>Although the rates in this tab do not need to be linked to calculations for purposes of the bid, it is required that bidders list any and all rates included in their bid to include (but not limited to):</a:t>
          </a:r>
        </a:p>
        <a:p>
          <a:r>
            <a:rPr lang="en-US" sz="1100" b="0" baseline="0"/>
            <a:t>Overhead, Labour Fringe, Material handling, General &amp;Administrative, Profit, etc. </a:t>
          </a:r>
          <a:endParaRPr lang="en-US" sz="1100" b="0"/>
        </a:p>
      </xdr:txBody>
    </xdr:sp>
    <xdr:clientData/>
  </xdr:twoCellAnchor>
</xdr:wsDr>
</file>

<file path=xl/tables/table1.xml><?xml version="1.0" encoding="utf-8"?>
<table xmlns="http://schemas.openxmlformats.org/spreadsheetml/2006/main" id="1" name="CLIN2_Labour102" displayName="CLIN2_Labour102" ref="B2:Q87" totalsRowCount="1" headerRowDxfId="54">
  <autoFilter ref="B2:Q86"/>
  <tableColumns count="16">
    <tableColumn id="1" name="CLIN" totalsRowLabel="Total"/>
    <tableColumn id="2" name="Labour Category"/>
    <tableColumn id="10" name="Currency" dataDxfId="53" totalsRowDxfId="52" dataCellStyle="Comma"/>
    <tableColumn id="17" name="Man-Days_x000a_2020"/>
    <tableColumn id="16" name="Man-Days_x000a_2021"/>
    <tableColumn id="14" name="Man-Days_x000a_2022"/>
    <tableColumn id="9" name="Man-Days_x000a_2023"/>
    <tableColumn id="13" name="Labour rate_x000a_2020" dataDxfId="51" totalsRowDxfId="50" dataCellStyle="Comma"/>
    <tableColumn id="12" name="Labour rate_x000a_2021" dataDxfId="49" totalsRowDxfId="48" dataCellStyle="Comma"/>
    <tableColumn id="18" name="Labour rate_x000a_2022" dataDxfId="47" totalsRowDxfId="46" dataCellStyle="Comma"/>
    <tableColumn id="15" name="Labour rate_x000a_2023" dataDxfId="45" totalsRowDxfId="44" dataCellStyle="Comma"/>
    <tableColumn id="6" name="Extended cost" dataDxfId="43" totalsRowDxfId="42" dataCellStyle="Comma">
      <calculatedColumnFormula>(#REF!*#REF!)+(E3*I3)*(F3*J3)</calculatedColumnFormula>
    </tableColumn>
    <tableColumn id="11" name="Expat Allowance (ONLY if applicable)" dataDxfId="41" dataCellStyle="Comma"/>
    <tableColumn id="8" name="Profit " dataDxfId="40" totalsRowDxfId="39" dataCellStyle="Comma">
      <calculatedColumnFormula>(M3+N3)*Rates!#REF!</calculatedColumnFormula>
    </tableColumn>
    <tableColumn id="5" name="Fully burdened cost" totalsRowFunction="sum" dataDxfId="38" totalsRowDxfId="37" dataCellStyle="Comma">
      <calculatedColumnFormula>CLIN2_Labour102[[#This Row],[Extended cost]]+CLIN2_Labour102[[#This Row],[Expat Allowance (ONLY if applicable)]]+CLIN2_Labour102[[#This Row],[Profit ]]</calculatedColumnFormula>
    </tableColumn>
    <tableColumn id="7" name="Subcontracted/ Name of Subcontractor" dataDxfId="36" totalsRowDxfId="35" dataCellStyle="Comma"/>
  </tableColumns>
  <tableStyleInfo name="TableStyleMedium2" showFirstColumn="0" showLastColumn="0" showRowStripes="1" showColumnStripes="0"/>
</table>
</file>

<file path=xl/tables/table2.xml><?xml version="1.0" encoding="utf-8"?>
<table xmlns="http://schemas.openxmlformats.org/spreadsheetml/2006/main" id="10" name="CLIN1_Material11" displayName="CLIN1_Material11" ref="B2:Q87" totalsRowCount="1" headerRowDxfId="34">
  <autoFilter ref="B2:Q86"/>
  <tableColumns count="16">
    <tableColumn id="1" name="CLIN" totalsRowLabel="Total"/>
    <tableColumn id="11" name="Equipment Name "/>
    <tableColumn id="2" name="Item Description"/>
    <tableColumn id="8" name="Currency " dataDxfId="33" dataCellStyle="Comma"/>
    <tableColumn id="12" name="Quantity_x000a_2020"/>
    <tableColumn id="10" name="Quantity_x000a_2021"/>
    <tableColumn id="13" name="Quantity_x000a_2022"/>
    <tableColumn id="9" name="Quantity_x000a_2023"/>
    <tableColumn id="14" name="Unit cost_x000a_2020" dataDxfId="32" totalsRowDxfId="31" dataCellStyle="Comma"/>
    <tableColumn id="15" name="Unit cost_x000a_2021" dataDxfId="30" totalsRowDxfId="29" dataCellStyle="Comma"/>
    <tableColumn id="18" name="Unit cost_x000a_2022" dataDxfId="28" totalsRowDxfId="27" dataCellStyle="Comma"/>
    <tableColumn id="17" name="Unit cost_x000a_2023" dataDxfId="26" totalsRowDxfId="25" dataCellStyle="Comma"/>
    <tableColumn id="6" name="Extended cost" dataDxfId="24" totalsRowDxfId="23" dataCellStyle="Comma">
      <calculatedColumnFormula>(#REF!*#REF!)+(F3*J3)*(G3*K3)</calculatedColumnFormula>
    </tableColumn>
    <tableColumn id="16" name="Profit" dataDxfId="22" totalsRowDxfId="21" dataCellStyle="Comma">
      <calculatedColumnFormula>N3*$T$2</calculatedColumnFormula>
    </tableColumn>
    <tableColumn id="5" name="Fully burdened cost" totalsRowFunction="sum" dataDxfId="20" totalsRowDxfId="19" dataCellStyle="Comma">
      <calculatedColumnFormula>N3+O3</calculatedColumnFormula>
    </tableColumn>
    <tableColumn id="7" name="Subcontracted/ Name of Subcontractor" dataDxfId="18" totalsRowDxfId="17" dataCellStyle="Comma"/>
  </tableColumns>
  <tableStyleInfo name="TableStyleMedium2" showFirstColumn="0" showLastColumn="0" showRowStripes="1" showColumnStripes="0"/>
</table>
</file>

<file path=xl/tables/table3.xml><?xml version="1.0" encoding="utf-8"?>
<table xmlns="http://schemas.openxmlformats.org/spreadsheetml/2006/main" id="11" name="Table3812" displayName="Table3812" ref="B2:K87" totalsRowCount="1" headerRowDxfId="16">
  <autoFilter ref="B2:K86"/>
  <tableColumns count="10">
    <tableColumn id="1" name="CLIN" totalsRowLabel="Total"/>
    <tableColumn id="5" name="Origin/Destination"/>
    <tableColumn id="10" name="Year"/>
    <tableColumn id="7" name="Currency" dataDxfId="15" dataCellStyle="Comma"/>
    <tableColumn id="6" name="Nr of_x000a_trips"/>
    <tableColumn id="2" name="Nr of_x000a_people"/>
    <tableColumn id="3" name="Nr of Days_x000a_per trip"/>
    <tableColumn id="4" name="Cost per roundtrip" dataDxfId="14" totalsRowDxfId="13" dataCellStyle="Currency"/>
    <tableColumn id="9" name="Per Diem" dataDxfId="12" totalsRowDxfId="11" dataCellStyle="Currency"/>
    <tableColumn id="8" name="Total Cost" totalsRowFunction="sum" dataDxfId="10" totalsRowDxfId="9" dataCellStyle="Currency"/>
  </tableColumns>
  <tableStyleInfo name="TableStyleMedium2" showFirstColumn="0" showLastColumn="0" showRowStripes="1" showColumnStripes="0"/>
</table>
</file>

<file path=xl/tables/table4.xml><?xml version="1.0" encoding="utf-8"?>
<table xmlns="http://schemas.openxmlformats.org/spreadsheetml/2006/main" id="12" name="Table12" displayName="Table12" ref="B2:J87" totalsRowCount="1" headerRowDxfId="8">
  <autoFilter ref="B2:J86"/>
  <tableColumns count="9">
    <tableColumn id="1" name="CLIN" totalsRowLabel="Total" totalsRowDxfId="7"/>
    <tableColumn id="2" name="Item Name"/>
    <tableColumn id="3" name="Item Description"/>
    <tableColumn id="10" name="Year" dataDxfId="6"/>
    <tableColumn id="8" name="Currency" dataDxfId="5"/>
    <tableColumn id="9" name="Unit Type_x000a_(MD's, lot, etc.)" dataDxfId="4" dataCellStyle="Comma"/>
    <tableColumn id="4" name="Quantity"/>
    <tableColumn id="5" name="Unit cost " dataDxfId="3" totalsRowDxfId="2" dataCellStyle="Currency"/>
    <tableColumn id="6" name="Total Cost" totalsRowFunction="sum" dataDxfId="1" totalsRowDxfId="0" dataCellStyle="Currency">
      <calculatedColumnFormula>H3*I3</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omments" Target="../comments3.xml"/><Relationship Id="rId4" Type="http://schemas.openxmlformats.org/officeDocument/2006/relationships/table" Target="../tables/table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table" Target="../tables/table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table" Target="../tables/table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1:D9"/>
  <sheetViews>
    <sheetView workbookViewId="0">
      <pane ySplit="1" topLeftCell="A2" activePane="bottomLeft" state="frozen"/>
      <selection pane="bottomLeft" activeCell="C4" sqref="C4"/>
    </sheetView>
  </sheetViews>
  <sheetFormatPr defaultColWidth="9.36328125" defaultRowHeight="12.5" x14ac:dyDescent="0.25"/>
  <cols>
    <col min="1" max="1" width="1.6328125" style="15" customWidth="1"/>
    <col min="2" max="2" width="23.453125" style="15" customWidth="1"/>
    <col min="3" max="3" width="118.36328125" style="15" customWidth="1"/>
    <col min="4" max="4" width="45.36328125" style="15" customWidth="1"/>
    <col min="5" max="5" width="2.36328125" style="15" customWidth="1"/>
    <col min="6" max="16384" width="9.36328125" style="15"/>
  </cols>
  <sheetData>
    <row r="1" spans="2:4" ht="23.5" x14ac:dyDescent="0.25">
      <c r="B1" s="14" t="s">
        <v>67</v>
      </c>
    </row>
    <row r="2" spans="2:4" ht="14.5" x14ac:dyDescent="0.35">
      <c r="B2" s="16"/>
    </row>
    <row r="3" spans="2:4" ht="15" thickBot="1" x14ac:dyDescent="0.3">
      <c r="B3" s="66" t="s">
        <v>51</v>
      </c>
      <c r="C3" s="67"/>
    </row>
    <row r="4" spans="2:4" ht="368.5" x14ac:dyDescent="0.25">
      <c r="B4" s="68"/>
      <c r="C4" s="69" t="s">
        <v>133</v>
      </c>
    </row>
    <row r="5" spans="2:4" x14ac:dyDescent="0.25">
      <c r="B5" s="17"/>
      <c r="C5" s="17"/>
      <c r="D5" s="17"/>
    </row>
    <row r="6" spans="2:4" ht="14.5" x14ac:dyDescent="0.35">
      <c r="B6" s="45" t="s">
        <v>75</v>
      </c>
      <c r="C6" s="45" t="s">
        <v>13</v>
      </c>
      <c r="D6" s="4"/>
    </row>
    <row r="7" spans="2:4" ht="292.5" customHeight="1" x14ac:dyDescent="0.35">
      <c r="B7" s="46" t="s">
        <v>76</v>
      </c>
      <c r="C7" s="47" t="s">
        <v>91</v>
      </c>
      <c r="D7" s="4"/>
    </row>
    <row r="8" spans="2:4" ht="43.5" x14ac:dyDescent="0.35">
      <c r="B8" s="48" t="s">
        <v>77</v>
      </c>
      <c r="C8" s="49" t="s">
        <v>92</v>
      </c>
      <c r="D8" s="4"/>
    </row>
    <row r="9" spans="2:4" ht="14.5" x14ac:dyDescent="0.35">
      <c r="D9" s="4"/>
    </row>
  </sheetData>
  <pageMargins left="0.70866141732283472" right="0.70866141732283472" top="0.74803149606299213" bottom="0.74803149606299213" header="0.31496062992125984" footer="0.31496062992125984"/>
  <pageSetup paperSize="9" scale="92" fitToHeight="3" orientation="landscape" verticalDpi="1200" r:id="rId1"/>
  <headerFooter>
    <oddHeader>&amp;CNATO UNCLASSIFIED&amp;RCO-14176-SOA-IdM</oddHeader>
    <oddFooter>&amp;CNATO UNCALSSIFIED&amp;RCO-14176-SOA-IdM</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D18"/>
  <sheetViews>
    <sheetView zoomScaleNormal="100" workbookViewId="0">
      <selection activeCell="D21" sqref="D21"/>
    </sheetView>
  </sheetViews>
  <sheetFormatPr defaultColWidth="8.6328125" defaultRowHeight="14.5" x14ac:dyDescent="0.35"/>
  <cols>
    <col min="1" max="1" width="1.6328125" style="4" customWidth="1"/>
    <col min="2" max="2" width="65.6328125" style="4" customWidth="1"/>
    <col min="3" max="3" width="35.6328125" style="4" customWidth="1"/>
    <col min="4" max="4" width="18.453125" style="4" customWidth="1"/>
    <col min="5" max="16384" width="8.6328125" style="4"/>
  </cols>
  <sheetData>
    <row r="1" spans="2:4" ht="15" thickBot="1" x14ac:dyDescent="0.4"/>
    <row r="2" spans="2:4" x14ac:dyDescent="0.35">
      <c r="B2" s="22"/>
      <c r="C2" s="23"/>
      <c r="D2" s="24"/>
    </row>
    <row r="3" spans="2:4" x14ac:dyDescent="0.35">
      <c r="B3" s="25" t="s">
        <v>58</v>
      </c>
      <c r="C3" s="26"/>
      <c r="D3" s="27"/>
    </row>
    <row r="4" spans="2:4" x14ac:dyDescent="0.35">
      <c r="B4" s="28" t="s">
        <v>97</v>
      </c>
      <c r="C4" s="38" t="str">
        <f>IF(ISBLANK('Offer Summary'!D4)=FALSE, "OK", "Missing Currency")</f>
        <v>Missing Currency</v>
      </c>
      <c r="D4" s="27"/>
    </row>
    <row r="5" spans="2:4" ht="15" customHeight="1" x14ac:dyDescent="0.35">
      <c r="B5" s="29"/>
      <c r="C5" s="39"/>
      <c r="D5" s="27"/>
    </row>
    <row r="6" spans="2:4" x14ac:dyDescent="0.35">
      <c r="B6" s="25" t="s">
        <v>64</v>
      </c>
      <c r="C6" s="39"/>
      <c r="D6" s="30" t="s">
        <v>63</v>
      </c>
    </row>
    <row r="7" spans="2:4" x14ac:dyDescent="0.35">
      <c r="B7" s="28" t="s">
        <v>59</v>
      </c>
      <c r="C7" s="38" t="str">
        <f>IF(Tot_OS_Base=Tot_CS_Base,"OK","CHECK FOR ERROR")</f>
        <v>OK</v>
      </c>
      <c r="D7" s="37">
        <f>Tot_OS_Base-Tot_CS_Base</f>
        <v>0</v>
      </c>
    </row>
    <row r="8" spans="2:4" x14ac:dyDescent="0.35">
      <c r="B8" s="28" t="s">
        <v>60</v>
      </c>
      <c r="C8" s="38" t="e">
        <f>IF(Tot_OS_OptEval=Tot_CS_OptEval,"OK","CHECK FOR ERROR")</f>
        <v>#REF!</v>
      </c>
      <c r="D8" s="37" t="e">
        <f>Tot_OS_OptEval-Tot_CS_OptEval</f>
        <v>#REF!</v>
      </c>
    </row>
    <row r="9" spans="2:4" x14ac:dyDescent="0.35">
      <c r="B9" s="28" t="s">
        <v>173</v>
      </c>
      <c r="C9" s="38" t="e">
        <f>IF(Tot_OS_OptNonEval=Tot_CS_OptNonEval,"OK","CHECK FOR ERROR")</f>
        <v>#REF!</v>
      </c>
      <c r="D9" s="37" t="e">
        <f>Tot_OS_OptNonEval-Tot_CS_OptNonEval</f>
        <v>#REF!</v>
      </c>
    </row>
    <row r="10" spans="2:4" x14ac:dyDescent="0.35">
      <c r="B10" s="29"/>
      <c r="C10" s="39"/>
      <c r="D10" s="27"/>
    </row>
    <row r="11" spans="2:4" x14ac:dyDescent="0.35">
      <c r="B11" s="25" t="s">
        <v>66</v>
      </c>
      <c r="C11" s="39"/>
      <c r="D11" s="27"/>
    </row>
    <row r="12" spans="2:4" x14ac:dyDescent="0.35">
      <c r="B12" s="28" t="s">
        <v>65</v>
      </c>
      <c r="C12" s="38" t="str">
        <f>IF((Tot_OS_Base+Tot_OS_OptEval+Tot_OS_OptNonEval)=(Tot_Labour+Tot_Material+Tot_Travel+Tot_ODC),"OK","CHECK FOR ERROR")</f>
        <v>OK</v>
      </c>
      <c r="D12" s="27"/>
    </row>
    <row r="13" spans="2:4" x14ac:dyDescent="0.35">
      <c r="B13" s="29"/>
      <c r="C13" s="38"/>
      <c r="D13" s="27"/>
    </row>
    <row r="14" spans="2:4" x14ac:dyDescent="0.35">
      <c r="B14" s="25" t="s">
        <v>184</v>
      </c>
      <c r="C14" s="38"/>
      <c r="D14" s="27"/>
    </row>
    <row r="15" spans="2:4" x14ac:dyDescent="0.35">
      <c r="B15" s="35" t="s">
        <v>6</v>
      </c>
      <c r="C15" s="38" t="str">
        <f>IF(COUNTIF('CLIN Detail list'!B8:B91,"#N/A")=0,"OK","MISSING DETAILS from 1 or more CLINS")</f>
        <v>OK</v>
      </c>
      <c r="D15" s="27"/>
    </row>
    <row r="16" spans="2:4" x14ac:dyDescent="0.35">
      <c r="B16" s="35" t="s">
        <v>71</v>
      </c>
      <c r="C16" s="38" t="str">
        <f>IF(COUNTIF('CLIN Detail list'!C8:C91,"#N/A")=0,"OK","MISSING DETAILS from 1 or more CLINS")</f>
        <v>OK</v>
      </c>
      <c r="D16" s="27"/>
    </row>
    <row r="17" spans="2:4" x14ac:dyDescent="0.35">
      <c r="B17" s="28" t="s">
        <v>72</v>
      </c>
      <c r="C17" s="38" t="str">
        <f>IF(COUNTIF('CLIN Detail list'!D8:D91,"#N/A")=0,"OK","MISSING DETAILS from 1 or more CLINS")</f>
        <v>OK</v>
      </c>
      <c r="D17" s="27"/>
    </row>
    <row r="18" spans="2:4" ht="15" thickBot="1" x14ac:dyDescent="0.4">
      <c r="B18" s="36" t="s">
        <v>73</v>
      </c>
      <c r="C18" s="40" t="str">
        <f>IF(COUNTIF('CLIN Detail list'!E8:E91,"#N/A")=0,"OK","MISSING DETAILS from 1 or more CLINS")</f>
        <v>OK</v>
      </c>
      <c r="D18" s="31"/>
    </row>
  </sheetData>
  <conditionalFormatting sqref="C4">
    <cfRule type="containsText" dxfId="64" priority="11" operator="containsText" text="OK">
      <formula>NOT(ISERROR(SEARCH("OK",C4)))</formula>
    </cfRule>
    <cfRule type="containsText" dxfId="63" priority="12" operator="containsText" text="Missing Currency">
      <formula>NOT(ISERROR(SEARCH("Missing Currency",C4)))</formula>
    </cfRule>
  </conditionalFormatting>
  <conditionalFormatting sqref="C7:C8">
    <cfRule type="containsText" dxfId="62" priority="9" operator="containsText" text="check for error">
      <formula>NOT(ISERROR(SEARCH("check for error",C7)))</formula>
    </cfRule>
    <cfRule type="containsText" dxfId="61" priority="10" operator="containsText" text="OK">
      <formula>NOT(ISERROR(SEARCH("OK",C7)))</formula>
    </cfRule>
  </conditionalFormatting>
  <conditionalFormatting sqref="C12:C13">
    <cfRule type="containsText" dxfId="60" priority="7" operator="containsText" text="OK">
      <formula>NOT(ISERROR(SEARCH("OK",C12)))</formula>
    </cfRule>
    <cfRule type="containsText" dxfId="59" priority="8" operator="containsText" text="check for error">
      <formula>NOT(ISERROR(SEARCH("check for error",C12)))</formula>
    </cfRule>
  </conditionalFormatting>
  <conditionalFormatting sqref="C14:C18">
    <cfRule type="containsText" dxfId="58" priority="5" operator="containsText" text="OK">
      <formula>NOT(ISERROR(SEARCH("OK",C14)))</formula>
    </cfRule>
    <cfRule type="containsText" dxfId="57" priority="6" operator="containsText" text="Missing">
      <formula>NOT(ISERROR(SEARCH("Missing",C14)))</formula>
    </cfRule>
  </conditionalFormatting>
  <conditionalFormatting sqref="C9">
    <cfRule type="containsText" dxfId="56" priority="3" operator="containsText" text="check for error">
      <formula>NOT(ISERROR(SEARCH("check for error",C9)))</formula>
    </cfRule>
    <cfRule type="containsText" dxfId="55" priority="4" operator="containsText" text="OK">
      <formula>NOT(ISERROR(SEARCH("OK",C9)))</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&amp;CNATO UNCLASSIFIED&amp;RCO-14252-NNMS</oddHeader>
    <oddFooter>&amp;CNATO UNCLASSIFIED&amp;RCO-14252-NNMS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B2:E21"/>
  <sheetViews>
    <sheetView topLeftCell="A5" zoomScale="115" zoomScaleNormal="115" workbookViewId="0">
      <selection activeCell="D4" sqref="D4"/>
    </sheetView>
  </sheetViews>
  <sheetFormatPr defaultColWidth="8.6328125" defaultRowHeight="14.5" x14ac:dyDescent="0.35"/>
  <cols>
    <col min="1" max="1" width="1.6328125" style="4" customWidth="1"/>
    <col min="2" max="2" width="21" style="4" customWidth="1"/>
    <col min="3" max="3" width="90.6328125" style="4" bestFit="1" customWidth="1"/>
    <col min="4" max="4" width="19.6328125" style="4" customWidth="1"/>
    <col min="5" max="6" width="8.6328125" style="4"/>
    <col min="7" max="7" width="24.453125" style="4" customWidth="1"/>
    <col min="8" max="16384" width="8.6328125" style="4"/>
  </cols>
  <sheetData>
    <row r="2" spans="2:5" x14ac:dyDescent="0.35">
      <c r="D2" s="18" t="s">
        <v>132</v>
      </c>
      <c r="E2" s="18"/>
    </row>
    <row r="3" spans="2:5" ht="17" x14ac:dyDescent="0.35">
      <c r="B3" s="146" t="s">
        <v>46</v>
      </c>
      <c r="C3" s="146" t="s">
        <v>45</v>
      </c>
      <c r="D3" s="146" t="s">
        <v>61</v>
      </c>
    </row>
    <row r="4" spans="2:5" ht="14.75" customHeight="1" x14ac:dyDescent="0.35">
      <c r="B4" s="147"/>
      <c r="C4" s="148" t="s">
        <v>119</v>
      </c>
      <c r="D4" s="145"/>
    </row>
    <row r="5" spans="2:5" ht="14.75" customHeight="1" x14ac:dyDescent="0.35">
      <c r="B5" s="149" t="s">
        <v>118</v>
      </c>
      <c r="C5" s="150"/>
      <c r="D5" s="206">
        <f>SUBTOTAL(9,D8:D15)</f>
        <v>0</v>
      </c>
    </row>
    <row r="6" spans="2:5" ht="14.75" customHeight="1" x14ac:dyDescent="0.35">
      <c r="B6" s="149" t="s">
        <v>117</v>
      </c>
      <c r="C6" s="150"/>
      <c r="D6" s="206">
        <f>SUBTOTAL(9,D8:D18)</f>
        <v>0</v>
      </c>
    </row>
    <row r="7" spans="2:5" ht="14.75" customHeight="1" x14ac:dyDescent="0.35">
      <c r="B7" s="149" t="s">
        <v>178</v>
      </c>
      <c r="C7" s="150"/>
      <c r="D7" s="206">
        <f>SUBTOTAL(9,D8:D21)</f>
        <v>0</v>
      </c>
    </row>
    <row r="8" spans="2:5" x14ac:dyDescent="0.35">
      <c r="B8" s="151" t="s">
        <v>16</v>
      </c>
      <c r="C8" s="151" t="str">
        <f>'CLIN Summary'!C5</f>
        <v>CLIN 1 - Project Management</v>
      </c>
      <c r="D8" s="207">
        <f>'CLIN Summary'!K15</f>
        <v>0</v>
      </c>
    </row>
    <row r="9" spans="2:5" x14ac:dyDescent="0.35">
      <c r="B9" s="151" t="s">
        <v>17</v>
      </c>
      <c r="C9" s="151" t="str">
        <f>'CLIN Summary'!C16</f>
        <v>CLIN 2  - System Requirements and Integration</v>
      </c>
      <c r="D9" s="207">
        <f>'CLIN Summary'!K20</f>
        <v>0</v>
      </c>
    </row>
    <row r="10" spans="2:5" x14ac:dyDescent="0.35">
      <c r="B10" s="151" t="s">
        <v>47</v>
      </c>
      <c r="C10" s="151" t="str">
        <f>'CLIN Summary'!C21</f>
        <v xml:space="preserve">CLIN 3 - Integrated Logistics Support </v>
      </c>
      <c r="D10" s="207">
        <f>'CLIN Summary'!K28</f>
        <v>0</v>
      </c>
    </row>
    <row r="11" spans="2:5" x14ac:dyDescent="0.35">
      <c r="B11" s="151" t="s">
        <v>20</v>
      </c>
      <c r="C11" s="151" t="str">
        <f>'CLIN Summary'!C29</f>
        <v>CLIN 4 DAV Systems</v>
      </c>
      <c r="D11" s="207">
        <f>'CLIN Summary'!K75</f>
        <v>0</v>
      </c>
    </row>
    <row r="12" spans="2:5" x14ac:dyDescent="0.35">
      <c r="B12" s="151" t="s">
        <v>21</v>
      </c>
      <c r="C12" s="151" t="str">
        <f>'CLIN Summary'!C76</f>
        <v xml:space="preserve">CLIN 5 - Training </v>
      </c>
      <c r="D12" s="207">
        <f>'CLIN Summary'!K79</f>
        <v>0</v>
      </c>
    </row>
    <row r="13" spans="2:5" x14ac:dyDescent="0.35">
      <c r="B13" s="151" t="s">
        <v>176</v>
      </c>
      <c r="C13" s="151" t="str">
        <f>'CLIN Summary'!C80</f>
        <v>CLIN 6 - Testing and Acceptance</v>
      </c>
      <c r="D13" s="207">
        <f>'CLIN Summary'!K87</f>
        <v>0</v>
      </c>
    </row>
    <row r="14" spans="2:5" ht="2.15" customHeight="1" x14ac:dyDescent="0.35">
      <c r="B14" s="152"/>
      <c r="C14" s="152"/>
      <c r="D14" s="208"/>
    </row>
    <row r="15" spans="2:5" x14ac:dyDescent="0.35">
      <c r="B15" s="153" t="s">
        <v>93</v>
      </c>
      <c r="C15" s="153"/>
      <c r="D15" s="155">
        <f>SUBTOTAL(9,D8:D14)</f>
        <v>0</v>
      </c>
    </row>
    <row r="16" spans="2:5" x14ac:dyDescent="0.35">
      <c r="B16" s="152" t="s">
        <v>177</v>
      </c>
      <c r="C16" s="152" t="str">
        <f>'CLIN Summary'!C91</f>
        <v>CLIN 7 - Optional Provision of System Spares</v>
      </c>
      <c r="D16" s="209">
        <f>'CLIN Summary'!K93</f>
        <v>0</v>
      </c>
    </row>
    <row r="17" spans="2:4" ht="2.15" customHeight="1" x14ac:dyDescent="0.35">
      <c r="B17" s="152"/>
      <c r="C17" s="152"/>
      <c r="D17" s="208"/>
    </row>
    <row r="18" spans="2:4" ht="15" customHeight="1" x14ac:dyDescent="0.35">
      <c r="B18" s="153" t="s">
        <v>50</v>
      </c>
      <c r="C18" s="153"/>
      <c r="D18" s="155">
        <f>SUBTOTAL(9,D16:D17)</f>
        <v>0</v>
      </c>
    </row>
    <row r="19" spans="2:4" x14ac:dyDescent="0.35">
      <c r="B19" s="152" t="s">
        <v>291</v>
      </c>
      <c r="C19" s="152" t="str">
        <f>'CLIN Summary'!C97</f>
        <v>CLIN 8 - Optional Provision of discussion and audio video systems (DAVS)</v>
      </c>
      <c r="D19" s="209">
        <f>'CLIN Summary'!K119</f>
        <v>0</v>
      </c>
    </row>
    <row r="20" spans="2:4" ht="2.15" customHeight="1" x14ac:dyDescent="0.35">
      <c r="B20" s="152"/>
      <c r="C20" s="152"/>
      <c r="D20" s="208"/>
    </row>
    <row r="21" spans="2:4" ht="15" customHeight="1" x14ac:dyDescent="0.35">
      <c r="B21" s="153" t="s">
        <v>175</v>
      </c>
      <c r="C21" s="153"/>
      <c r="D21" s="155">
        <f>SUBTOTAL(9,D19:D20)</f>
        <v>0</v>
      </c>
    </row>
  </sheetData>
  <pageMargins left="0.70866141732283472" right="0.70866141732283472" top="0.74803149606299213" bottom="0.74803149606299213" header="0.31496062992125984" footer="0.31496062992125984"/>
  <pageSetup paperSize="9" orientation="landscape" horizontalDpi="1200" verticalDpi="1200" r:id="rId1"/>
  <headerFooter>
    <oddHeader>&amp;CNATO UNCLASSIFIED&amp;RCO-14252-NNMS</oddHeader>
    <oddFooter>&amp;CNATO UNCLASSIFIED&amp;RCO-14252-NNMS</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'NATO member currencies'!$A$1:$A$18</xm:f>
          </x14:formula1>
          <xm:sqref>D4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M120"/>
  <sheetViews>
    <sheetView tabSelected="1" zoomScale="40" zoomScaleNormal="40" workbookViewId="0">
      <pane ySplit="3" topLeftCell="A87" activePane="bottomLeft" state="frozen"/>
      <selection pane="bottomLeft" activeCell="R128" sqref="R128"/>
    </sheetView>
  </sheetViews>
  <sheetFormatPr defaultColWidth="9.36328125" defaultRowHeight="13" x14ac:dyDescent="0.35"/>
  <cols>
    <col min="1" max="1" width="1.6328125" style="91" customWidth="1"/>
    <col min="2" max="2" width="10.36328125" style="91" customWidth="1"/>
    <col min="3" max="3" width="75" style="91" bestFit="1" customWidth="1"/>
    <col min="4" max="4" width="17.54296875" style="107" customWidth="1"/>
    <col min="5" max="5" width="32.36328125" style="91" bestFit="1" customWidth="1"/>
    <col min="6" max="6" width="37.6328125" style="91" customWidth="1"/>
    <col min="7" max="7" width="22.36328125" style="91" bestFit="1" customWidth="1"/>
    <col min="8" max="8" width="19.08984375" style="91" bestFit="1" customWidth="1"/>
    <col min="9" max="9" width="9.54296875" style="91" customWidth="1"/>
    <col min="10" max="10" width="9.6328125" style="91" customWidth="1"/>
    <col min="11" max="11" width="12" style="107" customWidth="1"/>
    <col min="12" max="12" width="11.453125" style="91" customWidth="1"/>
    <col min="13" max="13" width="44.453125" style="91" customWidth="1"/>
    <col min="14" max="14" width="1.6328125" style="91" customWidth="1"/>
    <col min="15" max="16384" width="9.36328125" style="91"/>
  </cols>
  <sheetData>
    <row r="1" spans="1:13" ht="15.5" x14ac:dyDescent="0.35">
      <c r="A1" s="90"/>
      <c r="B1" s="120" t="s">
        <v>290</v>
      </c>
      <c r="C1" s="121"/>
      <c r="D1" s="216"/>
      <c r="E1" s="121"/>
      <c r="F1" s="122"/>
      <c r="G1" s="121"/>
      <c r="H1" s="121"/>
      <c r="I1" s="121"/>
      <c r="J1" s="121"/>
      <c r="K1" s="121"/>
      <c r="L1" s="121"/>
      <c r="M1" s="123"/>
    </row>
    <row r="2" spans="1:13" ht="14.5" x14ac:dyDescent="0.35">
      <c r="A2" s="90"/>
      <c r="B2" s="124" t="s">
        <v>14</v>
      </c>
      <c r="C2" s="125"/>
      <c r="D2" s="217"/>
      <c r="E2" s="125"/>
      <c r="F2" s="126"/>
      <c r="G2" s="125"/>
      <c r="H2" s="125"/>
      <c r="I2" s="125"/>
      <c r="J2" s="125"/>
      <c r="K2" s="125"/>
      <c r="L2" s="125"/>
      <c r="M2" s="127"/>
    </row>
    <row r="3" spans="1:13" s="94" customFormat="1" ht="26" x14ac:dyDescent="0.35">
      <c r="A3" s="92"/>
      <c r="B3" s="117" t="s">
        <v>12</v>
      </c>
      <c r="C3" s="118" t="s">
        <v>86</v>
      </c>
      <c r="D3" s="118" t="s">
        <v>87</v>
      </c>
      <c r="E3" s="118" t="s">
        <v>88</v>
      </c>
      <c r="F3" s="118" t="s">
        <v>89</v>
      </c>
      <c r="G3" s="118" t="s">
        <v>120</v>
      </c>
      <c r="H3" s="118" t="s">
        <v>24</v>
      </c>
      <c r="I3" s="118" t="s">
        <v>1</v>
      </c>
      <c r="J3" s="118" t="s">
        <v>90</v>
      </c>
      <c r="K3" s="119" t="s">
        <v>48</v>
      </c>
      <c r="L3" s="118" t="s">
        <v>19</v>
      </c>
      <c r="M3" s="93" t="s">
        <v>98</v>
      </c>
    </row>
    <row r="4" spans="1:13" s="94" customFormat="1" x14ac:dyDescent="0.35">
      <c r="B4" s="95"/>
      <c r="C4" s="96"/>
      <c r="D4" s="96"/>
      <c r="E4" s="96"/>
      <c r="F4" s="96"/>
      <c r="G4" s="96"/>
      <c r="H4" s="96"/>
      <c r="I4" s="96"/>
      <c r="J4" s="97" t="s">
        <v>119</v>
      </c>
      <c r="K4" s="115"/>
      <c r="L4" s="98"/>
      <c r="M4" s="154"/>
    </row>
    <row r="5" spans="1:13" x14ac:dyDescent="0.35">
      <c r="B5" s="174">
        <v>1</v>
      </c>
      <c r="C5" s="113" t="s">
        <v>237</v>
      </c>
      <c r="D5" s="99"/>
      <c r="E5" s="100"/>
      <c r="F5" s="99"/>
      <c r="G5" s="99"/>
      <c r="H5" s="99"/>
      <c r="I5" s="101"/>
      <c r="J5" s="102"/>
      <c r="K5" s="141" t="s">
        <v>167</v>
      </c>
      <c r="L5" s="103"/>
      <c r="M5" s="211"/>
    </row>
    <row r="6" spans="1:13" x14ac:dyDescent="0.35">
      <c r="B6" s="201">
        <v>1.1000000000000001</v>
      </c>
      <c r="C6" s="168" t="s">
        <v>360</v>
      </c>
      <c r="D6" s="105" t="s">
        <v>269</v>
      </c>
      <c r="E6" s="106" t="s">
        <v>476</v>
      </c>
      <c r="F6" s="173" t="s">
        <v>234</v>
      </c>
      <c r="G6" s="173" t="s">
        <v>122</v>
      </c>
      <c r="H6" s="111" t="s">
        <v>238</v>
      </c>
      <c r="I6" s="111">
        <v>1</v>
      </c>
      <c r="J6" s="144">
        <v>0</v>
      </c>
      <c r="K6" s="140">
        <f t="shared" ref="K6:K14" si="0">I6*J6</f>
        <v>0</v>
      </c>
      <c r="L6" s="116" t="s">
        <v>124</v>
      </c>
      <c r="M6" s="212"/>
    </row>
    <row r="7" spans="1:13" x14ac:dyDescent="0.35">
      <c r="B7" s="201">
        <v>1.2</v>
      </c>
      <c r="C7" s="168" t="s">
        <v>361</v>
      </c>
      <c r="D7" s="105" t="s">
        <v>297</v>
      </c>
      <c r="E7" s="106" t="s">
        <v>298</v>
      </c>
      <c r="F7" s="173" t="s">
        <v>234</v>
      </c>
      <c r="G7" s="173" t="s">
        <v>122</v>
      </c>
      <c r="H7" s="111" t="s">
        <v>238</v>
      </c>
      <c r="I7" s="111">
        <v>5</v>
      </c>
      <c r="J7" s="144">
        <v>0</v>
      </c>
      <c r="K7" s="140">
        <f t="shared" si="0"/>
        <v>0</v>
      </c>
      <c r="L7" s="116" t="s">
        <v>124</v>
      </c>
      <c r="M7" s="212"/>
    </row>
    <row r="8" spans="1:13" ht="26" x14ac:dyDescent="0.35">
      <c r="B8" s="201">
        <v>1.3</v>
      </c>
      <c r="C8" s="168" t="s">
        <v>359</v>
      </c>
      <c r="D8" s="106" t="s">
        <v>355</v>
      </c>
      <c r="E8" s="112" t="s">
        <v>286</v>
      </c>
      <c r="F8" s="173" t="s">
        <v>234</v>
      </c>
      <c r="G8" s="173" t="s">
        <v>302</v>
      </c>
      <c r="H8" s="111" t="s">
        <v>236</v>
      </c>
      <c r="I8" s="111">
        <v>1</v>
      </c>
      <c r="J8" s="144">
        <v>0</v>
      </c>
      <c r="K8" s="140">
        <f t="shared" si="0"/>
        <v>0</v>
      </c>
      <c r="L8" s="116" t="s">
        <v>124</v>
      </c>
      <c r="M8" s="212"/>
    </row>
    <row r="9" spans="1:13" ht="26" x14ac:dyDescent="0.35">
      <c r="B9" s="201">
        <v>1.4</v>
      </c>
      <c r="C9" s="168" t="s">
        <v>357</v>
      </c>
      <c r="D9" s="106" t="s">
        <v>354</v>
      </c>
      <c r="E9" s="112" t="s">
        <v>266</v>
      </c>
      <c r="F9" s="173" t="s">
        <v>234</v>
      </c>
      <c r="G9" s="173" t="s">
        <v>302</v>
      </c>
      <c r="H9" s="111" t="s">
        <v>236</v>
      </c>
      <c r="I9" s="111">
        <v>1</v>
      </c>
      <c r="J9" s="144">
        <v>0</v>
      </c>
      <c r="K9" s="140">
        <f t="shared" si="0"/>
        <v>0</v>
      </c>
      <c r="L9" s="116" t="s">
        <v>124</v>
      </c>
      <c r="M9" s="212"/>
    </row>
    <row r="10" spans="1:13" x14ac:dyDescent="0.35">
      <c r="B10" s="201">
        <v>1.5</v>
      </c>
      <c r="C10" s="168" t="s">
        <v>356</v>
      </c>
      <c r="D10" s="105" t="s">
        <v>268</v>
      </c>
      <c r="E10" s="112" t="s">
        <v>243</v>
      </c>
      <c r="F10" s="173" t="s">
        <v>232</v>
      </c>
      <c r="G10" s="173" t="s">
        <v>302</v>
      </c>
      <c r="H10" s="111" t="s">
        <v>236</v>
      </c>
      <c r="I10" s="111">
        <v>1</v>
      </c>
      <c r="J10" s="144">
        <v>0</v>
      </c>
      <c r="K10" s="140">
        <f t="shared" si="0"/>
        <v>0</v>
      </c>
      <c r="L10" s="116" t="s">
        <v>124</v>
      </c>
      <c r="M10" s="212"/>
    </row>
    <row r="11" spans="1:13" ht="26" x14ac:dyDescent="0.35">
      <c r="B11" s="201">
        <v>1.6</v>
      </c>
      <c r="C11" s="168" t="s">
        <v>351</v>
      </c>
      <c r="D11" s="106" t="s">
        <v>353</v>
      </c>
      <c r="E11" s="112" t="s">
        <v>235</v>
      </c>
      <c r="F11" s="173" t="s">
        <v>234</v>
      </c>
      <c r="G11" s="173" t="s">
        <v>302</v>
      </c>
      <c r="H11" s="111" t="s">
        <v>236</v>
      </c>
      <c r="I11" s="111">
        <v>1</v>
      </c>
      <c r="J11" s="144">
        <v>0</v>
      </c>
      <c r="K11" s="140">
        <f t="shared" si="0"/>
        <v>0</v>
      </c>
      <c r="L11" s="116" t="s">
        <v>124</v>
      </c>
      <c r="M11" s="212"/>
    </row>
    <row r="12" spans="1:13" ht="26" x14ac:dyDescent="0.35">
      <c r="B12" s="201">
        <v>1.7</v>
      </c>
      <c r="C12" s="168" t="s">
        <v>358</v>
      </c>
      <c r="D12" s="106" t="s">
        <v>352</v>
      </c>
      <c r="E12" s="112" t="s">
        <v>242</v>
      </c>
      <c r="F12" s="173" t="s">
        <v>234</v>
      </c>
      <c r="G12" s="173" t="s">
        <v>302</v>
      </c>
      <c r="H12" s="111" t="s">
        <v>236</v>
      </c>
      <c r="I12" s="111">
        <v>1</v>
      </c>
      <c r="J12" s="144">
        <v>0</v>
      </c>
      <c r="K12" s="140">
        <f t="shared" si="0"/>
        <v>0</v>
      </c>
      <c r="L12" s="116" t="s">
        <v>124</v>
      </c>
      <c r="M12" s="212"/>
    </row>
    <row r="13" spans="1:13" x14ac:dyDescent="0.35">
      <c r="B13" s="201">
        <v>1.8</v>
      </c>
      <c r="C13" s="168" t="s">
        <v>362</v>
      </c>
      <c r="D13" s="105" t="s">
        <v>270</v>
      </c>
      <c r="E13" s="112" t="s">
        <v>246</v>
      </c>
      <c r="F13" s="106" t="s">
        <v>245</v>
      </c>
      <c r="G13" s="173" t="s">
        <v>302</v>
      </c>
      <c r="H13" s="111" t="s">
        <v>236</v>
      </c>
      <c r="I13" s="111">
        <v>1</v>
      </c>
      <c r="J13" s="144">
        <v>0</v>
      </c>
      <c r="K13" s="140">
        <f t="shared" si="0"/>
        <v>0</v>
      </c>
      <c r="L13" s="116" t="s">
        <v>124</v>
      </c>
      <c r="M13" s="212"/>
    </row>
    <row r="14" spans="1:13" x14ac:dyDescent="0.3">
      <c r="B14" s="202">
        <v>1.9</v>
      </c>
      <c r="C14" s="169" t="s">
        <v>363</v>
      </c>
      <c r="D14" s="105" t="s">
        <v>271</v>
      </c>
      <c r="E14" s="170" t="s">
        <v>265</v>
      </c>
      <c r="F14" s="105" t="s">
        <v>234</v>
      </c>
      <c r="G14" s="173" t="s">
        <v>285</v>
      </c>
      <c r="H14" s="111" t="s">
        <v>236</v>
      </c>
      <c r="I14" s="111">
        <v>1</v>
      </c>
      <c r="J14" s="144">
        <v>0</v>
      </c>
      <c r="K14" s="140">
        <f t="shared" si="0"/>
        <v>0</v>
      </c>
      <c r="L14" s="116" t="s">
        <v>124</v>
      </c>
      <c r="M14" s="212"/>
    </row>
    <row r="15" spans="1:13" s="90" customFormat="1" ht="13.5" thickBot="1" x14ac:dyDescent="0.4">
      <c r="B15" s="135" t="s">
        <v>168</v>
      </c>
      <c r="C15" s="136"/>
      <c r="D15" s="218"/>
      <c r="E15" s="137"/>
      <c r="F15" s="136"/>
      <c r="G15" s="136"/>
      <c r="H15" s="136"/>
      <c r="I15" s="138"/>
      <c r="J15" s="138"/>
      <c r="K15" s="242">
        <f>SUBTOTAL(9,K6:K14)</f>
        <v>0</v>
      </c>
      <c r="L15" s="136"/>
      <c r="M15" s="139"/>
    </row>
    <row r="16" spans="1:13" ht="13.5" thickTop="1" x14ac:dyDescent="0.35">
      <c r="B16" s="174">
        <v>2</v>
      </c>
      <c r="C16" s="113" t="s">
        <v>241</v>
      </c>
      <c r="D16" s="99"/>
      <c r="E16" s="100"/>
      <c r="F16" s="99"/>
      <c r="G16" s="99"/>
      <c r="H16" s="99"/>
      <c r="I16" s="101"/>
      <c r="J16" s="102"/>
      <c r="K16" s="241" t="s">
        <v>167</v>
      </c>
      <c r="L16" s="103"/>
      <c r="M16" s="104"/>
    </row>
    <row r="17" spans="2:13" ht="26" x14ac:dyDescent="0.35">
      <c r="B17" s="236">
        <v>2.1</v>
      </c>
      <c r="C17" s="237" t="s">
        <v>477</v>
      </c>
      <c r="D17" s="235" t="s">
        <v>501</v>
      </c>
      <c r="E17" s="170" t="s">
        <v>476</v>
      </c>
      <c r="F17" s="105" t="s">
        <v>234</v>
      </c>
      <c r="G17" s="183" t="s">
        <v>122</v>
      </c>
      <c r="H17" s="183" t="s">
        <v>238</v>
      </c>
      <c r="I17" s="111">
        <v>1</v>
      </c>
      <c r="J17" s="144">
        <v>0</v>
      </c>
      <c r="K17" s="140">
        <f t="shared" ref="K17:K19" si="1">I17*J17</f>
        <v>0</v>
      </c>
      <c r="L17" s="116"/>
      <c r="M17" s="104"/>
    </row>
    <row r="18" spans="2:13" x14ac:dyDescent="0.35">
      <c r="B18" s="236">
        <v>2.2000000000000002</v>
      </c>
      <c r="C18" s="238" t="s">
        <v>364</v>
      </c>
      <c r="D18" s="105" t="s">
        <v>272</v>
      </c>
      <c r="E18" s="170" t="s">
        <v>249</v>
      </c>
      <c r="F18" s="106" t="s">
        <v>245</v>
      </c>
      <c r="G18" s="105" t="s">
        <v>302</v>
      </c>
      <c r="H18" s="105" t="s">
        <v>301</v>
      </c>
      <c r="I18" s="111">
        <v>1</v>
      </c>
      <c r="J18" s="144">
        <v>0</v>
      </c>
      <c r="K18" s="140">
        <f t="shared" si="1"/>
        <v>0</v>
      </c>
      <c r="L18" s="116" t="s">
        <v>124</v>
      </c>
      <c r="M18" s="212"/>
    </row>
    <row r="19" spans="2:13" ht="26" x14ac:dyDescent="0.35">
      <c r="B19" s="239">
        <v>2.2999999999999998</v>
      </c>
      <c r="C19" s="240" t="s">
        <v>390</v>
      </c>
      <c r="D19" s="106" t="s">
        <v>389</v>
      </c>
      <c r="E19" s="170" t="s">
        <v>277</v>
      </c>
      <c r="F19" s="106" t="s">
        <v>233</v>
      </c>
      <c r="G19" s="111" t="s">
        <v>122</v>
      </c>
      <c r="H19" s="199" t="s">
        <v>254</v>
      </c>
      <c r="I19" s="200">
        <v>1</v>
      </c>
      <c r="J19" s="144">
        <v>0</v>
      </c>
      <c r="K19" s="140">
        <f t="shared" si="1"/>
        <v>0</v>
      </c>
      <c r="L19" s="116" t="s">
        <v>124</v>
      </c>
      <c r="M19" s="212"/>
    </row>
    <row r="20" spans="2:13" s="90" customFormat="1" ht="15" customHeight="1" thickBot="1" x14ac:dyDescent="0.4">
      <c r="B20" s="135" t="s">
        <v>169</v>
      </c>
      <c r="C20" s="136"/>
      <c r="D20" s="218"/>
      <c r="E20" s="137"/>
      <c r="F20" s="136"/>
      <c r="G20" s="136"/>
      <c r="H20" s="195"/>
      <c r="I20" s="196"/>
      <c r="J20" s="138"/>
      <c r="K20" s="243">
        <f>SUBTOTAL(9,K17:K19)</f>
        <v>0</v>
      </c>
      <c r="L20" s="136"/>
      <c r="M20" s="139"/>
    </row>
    <row r="21" spans="2:13" ht="13.5" thickTop="1" x14ac:dyDescent="0.35">
      <c r="B21" s="244" t="s">
        <v>503</v>
      </c>
      <c r="C21" s="114" t="s">
        <v>239</v>
      </c>
      <c r="D21" s="99"/>
      <c r="E21" s="100"/>
      <c r="F21" s="99"/>
      <c r="G21" s="99"/>
      <c r="H21" s="197"/>
      <c r="I21" s="198"/>
      <c r="J21" s="102"/>
      <c r="K21" s="241" t="s">
        <v>167</v>
      </c>
      <c r="L21" s="103"/>
      <c r="M21" s="104"/>
    </row>
    <row r="22" spans="2:13" ht="52" x14ac:dyDescent="0.35">
      <c r="B22" s="203">
        <v>3.1</v>
      </c>
      <c r="C22" s="175" t="s">
        <v>365</v>
      </c>
      <c r="D22" s="106" t="s">
        <v>292</v>
      </c>
      <c r="E22" s="112" t="s">
        <v>257</v>
      </c>
      <c r="F22" s="176" t="s">
        <v>234</v>
      </c>
      <c r="G22" s="173" t="s">
        <v>263</v>
      </c>
      <c r="H22" s="111" t="s">
        <v>236</v>
      </c>
      <c r="I22" s="111">
        <v>1</v>
      </c>
      <c r="J22" s="144">
        <v>0</v>
      </c>
      <c r="K22" s="140">
        <f>I22*J22</f>
        <v>0</v>
      </c>
      <c r="L22" s="116" t="s">
        <v>124</v>
      </c>
      <c r="M22" s="212"/>
    </row>
    <row r="23" spans="2:13" x14ac:dyDescent="0.35">
      <c r="B23" s="203">
        <v>3.2</v>
      </c>
      <c r="C23" s="178" t="s">
        <v>366</v>
      </c>
      <c r="D23" s="106" t="s">
        <v>273</v>
      </c>
      <c r="E23" s="170" t="s">
        <v>267</v>
      </c>
      <c r="F23" s="106" t="s">
        <v>234</v>
      </c>
      <c r="G23" s="105" t="s">
        <v>261</v>
      </c>
      <c r="H23" s="111" t="s">
        <v>236</v>
      </c>
      <c r="I23" s="111">
        <v>1</v>
      </c>
      <c r="J23" s="144">
        <v>0</v>
      </c>
      <c r="K23" s="140">
        <f t="shared" ref="K23:K26" si="2">I23*J23</f>
        <v>0</v>
      </c>
      <c r="L23" s="116" t="s">
        <v>124</v>
      </c>
      <c r="M23" s="212"/>
    </row>
    <row r="24" spans="2:13" x14ac:dyDescent="0.35">
      <c r="B24" s="203">
        <v>3.3</v>
      </c>
      <c r="C24" s="175" t="s">
        <v>256</v>
      </c>
      <c r="D24" s="106" t="s">
        <v>274</v>
      </c>
      <c r="E24" s="112" t="s">
        <v>250</v>
      </c>
      <c r="F24" s="176" t="s">
        <v>234</v>
      </c>
      <c r="G24" s="173" t="s">
        <v>251</v>
      </c>
      <c r="H24" s="111" t="s">
        <v>255</v>
      </c>
      <c r="I24" s="111">
        <v>1</v>
      </c>
      <c r="J24" s="144">
        <v>0</v>
      </c>
      <c r="K24" s="140">
        <f t="shared" si="2"/>
        <v>0</v>
      </c>
      <c r="L24" s="116" t="s">
        <v>124</v>
      </c>
      <c r="M24" s="212"/>
    </row>
    <row r="25" spans="2:13" ht="26" x14ac:dyDescent="0.35">
      <c r="B25" s="203">
        <v>3.4</v>
      </c>
      <c r="C25" s="175" t="s">
        <v>367</v>
      </c>
      <c r="D25" s="106" t="s">
        <v>275</v>
      </c>
      <c r="E25" s="170" t="s">
        <v>247</v>
      </c>
      <c r="F25" s="106" t="s">
        <v>245</v>
      </c>
      <c r="G25" s="105" t="s">
        <v>261</v>
      </c>
      <c r="H25" s="111" t="s">
        <v>236</v>
      </c>
      <c r="I25" s="111">
        <v>1</v>
      </c>
      <c r="J25" s="144">
        <v>0</v>
      </c>
      <c r="K25" s="140">
        <f t="shared" si="2"/>
        <v>0</v>
      </c>
      <c r="L25" s="116" t="s">
        <v>124</v>
      </c>
      <c r="M25" s="212"/>
    </row>
    <row r="26" spans="2:13" x14ac:dyDescent="0.35">
      <c r="B26" s="203">
        <v>3.5</v>
      </c>
      <c r="C26" s="171" t="s">
        <v>368</v>
      </c>
      <c r="D26" s="106" t="s">
        <v>276</v>
      </c>
      <c r="E26" s="106" t="s">
        <v>299</v>
      </c>
      <c r="F26" s="106" t="s">
        <v>245</v>
      </c>
      <c r="G26" s="105" t="s">
        <v>262</v>
      </c>
      <c r="H26" s="111" t="s">
        <v>236</v>
      </c>
      <c r="I26" s="111">
        <v>1</v>
      </c>
      <c r="J26" s="144">
        <v>0</v>
      </c>
      <c r="K26" s="140">
        <f t="shared" si="2"/>
        <v>0</v>
      </c>
      <c r="L26" s="116" t="s">
        <v>124</v>
      </c>
      <c r="M26" s="212"/>
    </row>
    <row r="27" spans="2:13" ht="1.75" customHeight="1" x14ac:dyDescent="0.35">
      <c r="B27" s="156"/>
      <c r="C27" s="157"/>
      <c r="D27" s="158"/>
      <c r="E27" s="159"/>
      <c r="F27" s="159"/>
      <c r="G27" s="158"/>
      <c r="H27" s="158"/>
      <c r="I27" s="158"/>
      <c r="J27" s="161"/>
      <c r="K27" s="162"/>
      <c r="L27" s="163"/>
      <c r="M27" s="212"/>
    </row>
    <row r="28" spans="2:13" s="90" customFormat="1" ht="15" customHeight="1" thickBot="1" x14ac:dyDescent="0.4">
      <c r="B28" s="135" t="s">
        <v>170</v>
      </c>
      <c r="C28" s="136"/>
      <c r="D28" s="218"/>
      <c r="E28" s="137"/>
      <c r="F28" s="136"/>
      <c r="G28" s="136"/>
      <c r="H28" s="195"/>
      <c r="I28" s="196"/>
      <c r="J28" s="138"/>
      <c r="K28" s="243">
        <f>SUBTOTAL(9,K22:K27)</f>
        <v>0</v>
      </c>
      <c r="L28" s="136"/>
      <c r="M28" s="212"/>
    </row>
    <row r="29" spans="2:13" ht="13.5" thickTop="1" x14ac:dyDescent="0.35">
      <c r="B29" s="244">
        <v>4</v>
      </c>
      <c r="C29" s="114" t="s">
        <v>303</v>
      </c>
      <c r="D29" s="99"/>
      <c r="E29" s="100"/>
      <c r="F29" s="99"/>
      <c r="G29" s="99"/>
      <c r="H29" s="197"/>
      <c r="I29" s="198"/>
      <c r="J29" s="102"/>
      <c r="K29" s="141" t="s">
        <v>167</v>
      </c>
      <c r="L29" s="103"/>
      <c r="M29" s="104"/>
    </row>
    <row r="30" spans="2:13" x14ac:dyDescent="0.35">
      <c r="B30" s="234">
        <v>4.0999999999999996</v>
      </c>
      <c r="C30" s="114" t="s">
        <v>304</v>
      </c>
      <c r="D30" s="106" t="s">
        <v>431</v>
      </c>
      <c r="E30" s="112"/>
      <c r="F30" s="176"/>
      <c r="G30" s="173"/>
      <c r="H30" s="111"/>
      <c r="I30" s="111"/>
      <c r="J30" s="111"/>
      <c r="K30" s="111"/>
      <c r="L30" s="116"/>
      <c r="M30" s="212"/>
    </row>
    <row r="31" spans="2:13" ht="52" x14ac:dyDescent="0.35">
      <c r="B31" s="203" t="s">
        <v>305</v>
      </c>
      <c r="C31" s="178" t="s">
        <v>369</v>
      </c>
      <c r="D31" s="106" t="s">
        <v>432</v>
      </c>
      <c r="E31" s="112" t="s">
        <v>350</v>
      </c>
      <c r="F31" s="106" t="s">
        <v>245</v>
      </c>
      <c r="G31" s="105" t="s">
        <v>348</v>
      </c>
      <c r="H31" s="111" t="s">
        <v>349</v>
      </c>
      <c r="I31" s="111">
        <v>1</v>
      </c>
      <c r="J31" s="144">
        <v>0</v>
      </c>
      <c r="K31" s="140">
        <f>I31*J31</f>
        <v>0</v>
      </c>
      <c r="L31" s="116" t="s">
        <v>124</v>
      </c>
      <c r="M31" s="212"/>
    </row>
    <row r="32" spans="2:13" ht="39" x14ac:dyDescent="0.35">
      <c r="B32" s="203" t="s">
        <v>306</v>
      </c>
      <c r="C32" s="175" t="s">
        <v>370</v>
      </c>
      <c r="D32" s="106" t="s">
        <v>433</v>
      </c>
      <c r="E32" s="112" t="s">
        <v>350</v>
      </c>
      <c r="F32" s="106" t="s">
        <v>245</v>
      </c>
      <c r="G32" s="105" t="s">
        <v>348</v>
      </c>
      <c r="H32" s="111" t="s">
        <v>349</v>
      </c>
      <c r="I32" s="111">
        <v>1</v>
      </c>
      <c r="J32" s="144">
        <v>0</v>
      </c>
      <c r="K32" s="140">
        <f>I32*J32</f>
        <v>0</v>
      </c>
      <c r="L32" s="116" t="s">
        <v>124</v>
      </c>
      <c r="M32" s="212"/>
    </row>
    <row r="33" spans="2:13" ht="65" x14ac:dyDescent="0.35">
      <c r="B33" s="203" t="s">
        <v>307</v>
      </c>
      <c r="C33" s="175" t="s">
        <v>371</v>
      </c>
      <c r="D33" s="106" t="s">
        <v>434</v>
      </c>
      <c r="E33" s="112" t="s">
        <v>350</v>
      </c>
      <c r="F33" s="106" t="s">
        <v>245</v>
      </c>
      <c r="G33" s="105" t="s">
        <v>348</v>
      </c>
      <c r="H33" s="111" t="s">
        <v>349</v>
      </c>
      <c r="I33" s="111">
        <v>1</v>
      </c>
      <c r="J33" s="144">
        <v>0</v>
      </c>
      <c r="K33" s="140">
        <f t="shared" ref="K33:K37" si="3">I33*J33</f>
        <v>0</v>
      </c>
      <c r="L33" s="116" t="s">
        <v>124</v>
      </c>
      <c r="M33" s="212"/>
    </row>
    <row r="34" spans="2:13" ht="26" x14ac:dyDescent="0.35">
      <c r="B34" s="203" t="s">
        <v>308</v>
      </c>
      <c r="C34" s="171" t="s">
        <v>372</v>
      </c>
      <c r="D34" s="106" t="s">
        <v>435</v>
      </c>
      <c r="E34" s="112" t="s">
        <v>350</v>
      </c>
      <c r="F34" s="106" t="s">
        <v>245</v>
      </c>
      <c r="G34" s="105" t="s">
        <v>348</v>
      </c>
      <c r="H34" s="111" t="s">
        <v>349</v>
      </c>
      <c r="I34" s="111">
        <v>26</v>
      </c>
      <c r="J34" s="144">
        <v>0</v>
      </c>
      <c r="K34" s="140">
        <f t="shared" si="3"/>
        <v>0</v>
      </c>
      <c r="L34" s="116" t="s">
        <v>124</v>
      </c>
      <c r="M34" s="212"/>
    </row>
    <row r="35" spans="2:13" ht="39" x14ac:dyDescent="0.35">
      <c r="B35" s="203" t="s">
        <v>309</v>
      </c>
      <c r="C35" s="214" t="s">
        <v>373</v>
      </c>
      <c r="D35" s="106" t="s">
        <v>436</v>
      </c>
      <c r="E35" s="112" t="s">
        <v>350</v>
      </c>
      <c r="F35" s="106" t="s">
        <v>245</v>
      </c>
      <c r="G35" s="105" t="s">
        <v>348</v>
      </c>
      <c r="H35" s="111" t="s">
        <v>349</v>
      </c>
      <c r="I35" s="111">
        <v>1</v>
      </c>
      <c r="J35" s="144">
        <v>0</v>
      </c>
      <c r="K35" s="140">
        <f t="shared" si="3"/>
        <v>0</v>
      </c>
      <c r="L35" s="116" t="s">
        <v>124</v>
      </c>
      <c r="M35" s="212"/>
    </row>
    <row r="36" spans="2:13" ht="39" x14ac:dyDescent="0.35">
      <c r="B36" s="203" t="s">
        <v>310</v>
      </c>
      <c r="C36" s="214" t="s">
        <v>374</v>
      </c>
      <c r="D36" s="106" t="s">
        <v>437</v>
      </c>
      <c r="E36" s="112" t="s">
        <v>350</v>
      </c>
      <c r="F36" s="106" t="s">
        <v>245</v>
      </c>
      <c r="G36" s="105" t="s">
        <v>348</v>
      </c>
      <c r="H36" s="111" t="s">
        <v>349</v>
      </c>
      <c r="I36" s="111">
        <v>1</v>
      </c>
      <c r="J36" s="144">
        <v>0</v>
      </c>
      <c r="K36" s="140">
        <f t="shared" si="3"/>
        <v>0</v>
      </c>
      <c r="L36" s="116" t="s">
        <v>124</v>
      </c>
      <c r="M36" s="212"/>
    </row>
    <row r="37" spans="2:13" ht="26" x14ac:dyDescent="0.35">
      <c r="B37" s="203" t="s">
        <v>311</v>
      </c>
      <c r="C37" s="215" t="s">
        <v>375</v>
      </c>
      <c r="D37" s="106" t="s">
        <v>438</v>
      </c>
      <c r="E37" s="112" t="s">
        <v>350</v>
      </c>
      <c r="F37" s="106" t="s">
        <v>245</v>
      </c>
      <c r="G37" s="105" t="s">
        <v>348</v>
      </c>
      <c r="H37" s="111" t="s">
        <v>349</v>
      </c>
      <c r="I37" s="111">
        <v>1</v>
      </c>
      <c r="J37" s="144">
        <v>0</v>
      </c>
      <c r="K37" s="140">
        <f t="shared" si="3"/>
        <v>0</v>
      </c>
      <c r="L37" s="116" t="s">
        <v>124</v>
      </c>
      <c r="M37" s="212"/>
    </row>
    <row r="38" spans="2:13" ht="26" x14ac:dyDescent="0.35">
      <c r="B38" s="203" t="s">
        <v>312</v>
      </c>
      <c r="C38" s="171" t="s">
        <v>376</v>
      </c>
      <c r="D38" s="106" t="s">
        <v>439</v>
      </c>
      <c r="E38" s="112" t="s">
        <v>350</v>
      </c>
      <c r="F38" s="106" t="s">
        <v>245</v>
      </c>
      <c r="G38" s="105" t="s">
        <v>348</v>
      </c>
      <c r="H38" s="111" t="s">
        <v>349</v>
      </c>
      <c r="I38" s="111">
        <v>1</v>
      </c>
      <c r="J38" s="144">
        <v>0</v>
      </c>
      <c r="K38" s="140">
        <f>I38*J38</f>
        <v>0</v>
      </c>
      <c r="L38" s="116" t="s">
        <v>124</v>
      </c>
      <c r="M38" s="212"/>
    </row>
    <row r="39" spans="2:13" x14ac:dyDescent="0.35">
      <c r="B39" s="234">
        <v>4.2</v>
      </c>
      <c r="C39" s="114" t="s">
        <v>313</v>
      </c>
      <c r="D39" s="106" t="s">
        <v>440</v>
      </c>
      <c r="E39" s="112"/>
      <c r="F39" s="176"/>
      <c r="G39" s="173"/>
      <c r="H39" s="111"/>
      <c r="I39" s="111"/>
      <c r="J39" s="111"/>
      <c r="K39" s="111"/>
      <c r="L39" s="116"/>
      <c r="M39" s="212"/>
    </row>
    <row r="40" spans="2:13" ht="65" x14ac:dyDescent="0.35">
      <c r="B40" s="203" t="s">
        <v>314</v>
      </c>
      <c r="C40" s="178" t="s">
        <v>369</v>
      </c>
      <c r="D40" s="106" t="s">
        <v>441</v>
      </c>
      <c r="E40" s="112" t="s">
        <v>350</v>
      </c>
      <c r="F40" s="106" t="s">
        <v>245</v>
      </c>
      <c r="G40" s="105" t="s">
        <v>348</v>
      </c>
      <c r="H40" s="111" t="s">
        <v>349</v>
      </c>
      <c r="I40" s="111">
        <v>1</v>
      </c>
      <c r="J40" s="144">
        <v>0</v>
      </c>
      <c r="K40" s="140">
        <f>I40*J40</f>
        <v>0</v>
      </c>
      <c r="L40" s="116" t="s">
        <v>124</v>
      </c>
      <c r="M40" s="212"/>
    </row>
    <row r="41" spans="2:13" ht="52" x14ac:dyDescent="0.35">
      <c r="B41" s="203" t="s">
        <v>315</v>
      </c>
      <c r="C41" s="175" t="s">
        <v>371</v>
      </c>
      <c r="D41" s="106" t="s">
        <v>442</v>
      </c>
      <c r="E41" s="112" t="s">
        <v>350</v>
      </c>
      <c r="F41" s="106" t="s">
        <v>245</v>
      </c>
      <c r="G41" s="105" t="s">
        <v>348</v>
      </c>
      <c r="H41" s="111" t="s">
        <v>349</v>
      </c>
      <c r="I41" s="111">
        <v>1</v>
      </c>
      <c r="J41" s="144">
        <v>0</v>
      </c>
      <c r="K41" s="140">
        <f t="shared" ref="K41:K45" si="4">I41*J41</f>
        <v>0</v>
      </c>
      <c r="L41" s="116" t="s">
        <v>124</v>
      </c>
      <c r="M41" s="212"/>
    </row>
    <row r="42" spans="2:13" x14ac:dyDescent="0.35">
      <c r="B42" s="203" t="s">
        <v>316</v>
      </c>
      <c r="C42" s="171" t="s">
        <v>377</v>
      </c>
      <c r="D42" s="106" t="s">
        <v>443</v>
      </c>
      <c r="E42" s="112" t="s">
        <v>350</v>
      </c>
      <c r="F42" s="106" t="s">
        <v>245</v>
      </c>
      <c r="G42" s="105" t="s">
        <v>348</v>
      </c>
      <c r="H42" s="111" t="s">
        <v>349</v>
      </c>
      <c r="I42" s="111">
        <v>18</v>
      </c>
      <c r="J42" s="144">
        <v>0</v>
      </c>
      <c r="K42" s="140">
        <f t="shared" si="4"/>
        <v>0</v>
      </c>
      <c r="L42" s="116" t="s">
        <v>124</v>
      </c>
      <c r="M42" s="212"/>
    </row>
    <row r="43" spans="2:13" ht="26" x14ac:dyDescent="0.35">
      <c r="B43" s="203" t="s">
        <v>317</v>
      </c>
      <c r="C43" s="214" t="s">
        <v>373</v>
      </c>
      <c r="D43" s="106" t="s">
        <v>444</v>
      </c>
      <c r="E43" s="112" t="s">
        <v>350</v>
      </c>
      <c r="F43" s="106" t="s">
        <v>245</v>
      </c>
      <c r="G43" s="105" t="s">
        <v>348</v>
      </c>
      <c r="H43" s="111" t="s">
        <v>349</v>
      </c>
      <c r="I43" s="111">
        <v>1</v>
      </c>
      <c r="J43" s="144">
        <v>0</v>
      </c>
      <c r="K43" s="140">
        <f t="shared" si="4"/>
        <v>0</v>
      </c>
      <c r="L43" s="116" t="s">
        <v>124</v>
      </c>
      <c r="M43" s="212"/>
    </row>
    <row r="44" spans="2:13" ht="26" x14ac:dyDescent="0.35">
      <c r="B44" s="203" t="s">
        <v>300</v>
      </c>
      <c r="C44" s="214" t="s">
        <v>378</v>
      </c>
      <c r="D44" s="106" t="s">
        <v>445</v>
      </c>
      <c r="E44" s="112" t="s">
        <v>350</v>
      </c>
      <c r="F44" s="106" t="s">
        <v>245</v>
      </c>
      <c r="G44" s="105" t="s">
        <v>348</v>
      </c>
      <c r="H44" s="111" t="s">
        <v>349</v>
      </c>
      <c r="I44" s="111">
        <v>1</v>
      </c>
      <c r="J44" s="144">
        <v>0</v>
      </c>
      <c r="K44" s="140">
        <f t="shared" si="4"/>
        <v>0</v>
      </c>
      <c r="L44" s="116" t="s">
        <v>124</v>
      </c>
      <c r="M44" s="212"/>
    </row>
    <row r="45" spans="2:13" ht="52" x14ac:dyDescent="0.35">
      <c r="B45" s="203" t="s">
        <v>318</v>
      </c>
      <c r="C45" s="215" t="s">
        <v>374</v>
      </c>
      <c r="D45" s="106" t="s">
        <v>446</v>
      </c>
      <c r="E45" s="112" t="s">
        <v>350</v>
      </c>
      <c r="F45" s="106" t="s">
        <v>245</v>
      </c>
      <c r="G45" s="105" t="s">
        <v>348</v>
      </c>
      <c r="H45" s="111" t="s">
        <v>349</v>
      </c>
      <c r="I45" s="111">
        <v>1</v>
      </c>
      <c r="J45" s="144">
        <v>0</v>
      </c>
      <c r="K45" s="140">
        <f t="shared" si="4"/>
        <v>0</v>
      </c>
      <c r="L45" s="116" t="s">
        <v>124</v>
      </c>
      <c r="M45" s="212"/>
    </row>
    <row r="46" spans="2:13" x14ac:dyDescent="0.35">
      <c r="B46" s="234">
        <v>4.3</v>
      </c>
      <c r="C46" s="114" t="s">
        <v>319</v>
      </c>
      <c r="D46" s="106" t="s">
        <v>447</v>
      </c>
      <c r="E46" s="112"/>
      <c r="F46" s="176"/>
      <c r="G46" s="173"/>
      <c r="H46" s="111"/>
      <c r="I46" s="111"/>
      <c r="J46" s="111"/>
      <c r="K46" s="111"/>
      <c r="L46" s="116"/>
      <c r="M46" s="212"/>
    </row>
    <row r="47" spans="2:13" ht="26" x14ac:dyDescent="0.35">
      <c r="B47" s="203" t="s">
        <v>320</v>
      </c>
      <c r="C47" s="178" t="s">
        <v>369</v>
      </c>
      <c r="D47" s="106" t="s">
        <v>448</v>
      </c>
      <c r="E47" s="112" t="s">
        <v>350</v>
      </c>
      <c r="F47" s="106" t="s">
        <v>245</v>
      </c>
      <c r="G47" s="105" t="s">
        <v>348</v>
      </c>
      <c r="H47" s="111" t="s">
        <v>349</v>
      </c>
      <c r="I47" s="111">
        <v>1</v>
      </c>
      <c r="J47" s="144">
        <v>0</v>
      </c>
      <c r="K47" s="140">
        <f>I47*J47</f>
        <v>0</v>
      </c>
      <c r="L47" s="116" t="s">
        <v>124</v>
      </c>
      <c r="M47" s="212"/>
    </row>
    <row r="48" spans="2:13" x14ac:dyDescent="0.35">
      <c r="B48" s="203" t="s">
        <v>321</v>
      </c>
      <c r="C48" s="175" t="s">
        <v>371</v>
      </c>
      <c r="D48" s="106" t="s">
        <v>449</v>
      </c>
      <c r="E48" s="112" t="s">
        <v>350</v>
      </c>
      <c r="F48" s="106" t="s">
        <v>245</v>
      </c>
      <c r="G48" s="105" t="s">
        <v>348</v>
      </c>
      <c r="H48" s="111" t="s">
        <v>349</v>
      </c>
      <c r="I48" s="111">
        <v>1</v>
      </c>
      <c r="J48" s="144">
        <v>0</v>
      </c>
      <c r="K48" s="140">
        <f t="shared" ref="K48:K53" si="5">I48*J48</f>
        <v>0</v>
      </c>
      <c r="L48" s="116" t="s">
        <v>124</v>
      </c>
      <c r="M48" s="212"/>
    </row>
    <row r="49" spans="2:13" x14ac:dyDescent="0.35">
      <c r="B49" s="203" t="s">
        <v>322</v>
      </c>
      <c r="C49" s="175" t="s">
        <v>377</v>
      </c>
      <c r="D49" s="106" t="s">
        <v>450</v>
      </c>
      <c r="E49" s="112" t="s">
        <v>350</v>
      </c>
      <c r="F49" s="106" t="s">
        <v>245</v>
      </c>
      <c r="G49" s="105" t="s">
        <v>348</v>
      </c>
      <c r="H49" s="111" t="s">
        <v>349</v>
      </c>
      <c r="I49" s="111">
        <v>21</v>
      </c>
      <c r="J49" s="144">
        <v>0</v>
      </c>
      <c r="K49" s="140">
        <f t="shared" si="5"/>
        <v>0</v>
      </c>
      <c r="L49" s="116" t="s">
        <v>124</v>
      </c>
      <c r="M49" s="212"/>
    </row>
    <row r="50" spans="2:13" x14ac:dyDescent="0.35">
      <c r="B50" s="203" t="s">
        <v>323</v>
      </c>
      <c r="C50" s="171" t="s">
        <v>379</v>
      </c>
      <c r="D50" s="106" t="s">
        <v>451</v>
      </c>
      <c r="E50" s="112" t="s">
        <v>350</v>
      </c>
      <c r="F50" s="106" t="s">
        <v>245</v>
      </c>
      <c r="G50" s="105" t="s">
        <v>348</v>
      </c>
      <c r="H50" s="111" t="s">
        <v>349</v>
      </c>
      <c r="I50" s="111">
        <v>2</v>
      </c>
      <c r="J50" s="144">
        <v>0</v>
      </c>
      <c r="K50" s="140">
        <f t="shared" si="5"/>
        <v>0</v>
      </c>
      <c r="L50" s="116" t="s">
        <v>124</v>
      </c>
      <c r="M50" s="212"/>
    </row>
    <row r="51" spans="2:13" x14ac:dyDescent="0.35">
      <c r="B51" s="203" t="s">
        <v>324</v>
      </c>
      <c r="C51" s="214" t="s">
        <v>373</v>
      </c>
      <c r="D51" s="106" t="s">
        <v>452</v>
      </c>
      <c r="E51" s="112" t="s">
        <v>350</v>
      </c>
      <c r="F51" s="106" t="s">
        <v>245</v>
      </c>
      <c r="G51" s="105" t="s">
        <v>348</v>
      </c>
      <c r="H51" s="111" t="s">
        <v>349</v>
      </c>
      <c r="I51" s="111">
        <v>1</v>
      </c>
      <c r="J51" s="144">
        <v>0</v>
      </c>
      <c r="K51" s="140">
        <f t="shared" si="5"/>
        <v>0</v>
      </c>
      <c r="L51" s="116" t="s">
        <v>124</v>
      </c>
      <c r="M51" s="212"/>
    </row>
    <row r="52" spans="2:13" x14ac:dyDescent="0.35">
      <c r="B52" s="203" t="s">
        <v>325</v>
      </c>
      <c r="C52" s="214" t="s">
        <v>380</v>
      </c>
      <c r="D52" s="106" t="s">
        <v>453</v>
      </c>
      <c r="E52" s="112" t="s">
        <v>350</v>
      </c>
      <c r="F52" s="106" t="s">
        <v>245</v>
      </c>
      <c r="G52" s="105" t="s">
        <v>348</v>
      </c>
      <c r="H52" s="111" t="s">
        <v>349</v>
      </c>
      <c r="I52" s="111">
        <v>20</v>
      </c>
      <c r="J52" s="144">
        <v>0</v>
      </c>
      <c r="K52" s="140">
        <f t="shared" si="5"/>
        <v>0</v>
      </c>
      <c r="L52" s="116" t="s">
        <v>124</v>
      </c>
      <c r="M52" s="212"/>
    </row>
    <row r="53" spans="2:13" ht="26" x14ac:dyDescent="0.35">
      <c r="B53" s="203" t="s">
        <v>326</v>
      </c>
      <c r="C53" s="214" t="s">
        <v>376</v>
      </c>
      <c r="D53" s="106" t="s">
        <v>454</v>
      </c>
      <c r="E53" s="112" t="s">
        <v>350</v>
      </c>
      <c r="F53" s="106" t="s">
        <v>245</v>
      </c>
      <c r="G53" s="105" t="s">
        <v>348</v>
      </c>
      <c r="H53" s="111" t="s">
        <v>349</v>
      </c>
      <c r="I53" s="111">
        <v>1</v>
      </c>
      <c r="J53" s="144">
        <v>0</v>
      </c>
      <c r="K53" s="140">
        <f t="shared" si="5"/>
        <v>0</v>
      </c>
      <c r="L53" s="116" t="s">
        <v>124</v>
      </c>
      <c r="M53" s="212"/>
    </row>
    <row r="54" spans="2:13" x14ac:dyDescent="0.35">
      <c r="B54" s="234">
        <v>4.4000000000000004</v>
      </c>
      <c r="C54" s="114" t="s">
        <v>327</v>
      </c>
      <c r="D54" s="106" t="s">
        <v>455</v>
      </c>
      <c r="E54" s="112"/>
      <c r="F54" s="176"/>
      <c r="G54" s="173"/>
      <c r="H54" s="111"/>
      <c r="I54" s="111"/>
      <c r="J54" s="231"/>
      <c r="K54" s="232"/>
      <c r="L54" s="116"/>
      <c r="M54" s="212"/>
    </row>
    <row r="55" spans="2:13" x14ac:dyDescent="0.35">
      <c r="B55" s="203" t="s">
        <v>328</v>
      </c>
      <c r="C55" s="178" t="s">
        <v>369</v>
      </c>
      <c r="D55" s="106" t="s">
        <v>456</v>
      </c>
      <c r="E55" s="112" t="s">
        <v>350</v>
      </c>
      <c r="F55" s="106" t="s">
        <v>245</v>
      </c>
      <c r="G55" s="105" t="s">
        <v>348</v>
      </c>
      <c r="H55" s="111" t="s">
        <v>349</v>
      </c>
      <c r="I55" s="111">
        <v>1</v>
      </c>
      <c r="J55" s="144">
        <v>0</v>
      </c>
      <c r="K55" s="140">
        <f t="shared" ref="K55:K58" si="6">I55*J55</f>
        <v>0</v>
      </c>
      <c r="L55" s="116" t="s">
        <v>124</v>
      </c>
      <c r="M55" s="212"/>
    </row>
    <row r="56" spans="2:13" x14ac:dyDescent="0.35">
      <c r="B56" s="203" t="s">
        <v>329</v>
      </c>
      <c r="C56" s="175" t="s">
        <v>371</v>
      </c>
      <c r="D56" s="106" t="s">
        <v>457</v>
      </c>
      <c r="E56" s="112" t="s">
        <v>350</v>
      </c>
      <c r="F56" s="106" t="s">
        <v>245</v>
      </c>
      <c r="G56" s="105" t="s">
        <v>348</v>
      </c>
      <c r="H56" s="111" t="s">
        <v>349</v>
      </c>
      <c r="I56" s="111">
        <v>1</v>
      </c>
      <c r="J56" s="144">
        <v>0</v>
      </c>
      <c r="K56" s="140">
        <f t="shared" si="6"/>
        <v>0</v>
      </c>
      <c r="L56" s="116" t="s">
        <v>124</v>
      </c>
      <c r="M56" s="212"/>
    </row>
    <row r="57" spans="2:13" x14ac:dyDescent="0.35">
      <c r="B57" s="203" t="s">
        <v>333</v>
      </c>
      <c r="C57" s="171" t="s">
        <v>377</v>
      </c>
      <c r="D57" s="106" t="s">
        <v>458</v>
      </c>
      <c r="E57" s="112" t="s">
        <v>350</v>
      </c>
      <c r="F57" s="106" t="s">
        <v>245</v>
      </c>
      <c r="G57" s="105" t="s">
        <v>348</v>
      </c>
      <c r="H57" s="111" t="s">
        <v>349</v>
      </c>
      <c r="I57" s="111">
        <v>13</v>
      </c>
      <c r="J57" s="144">
        <v>0</v>
      </c>
      <c r="K57" s="140">
        <f t="shared" si="6"/>
        <v>0</v>
      </c>
      <c r="L57" s="116" t="s">
        <v>124</v>
      </c>
      <c r="M57" s="212"/>
    </row>
    <row r="58" spans="2:13" x14ac:dyDescent="0.35">
      <c r="B58" s="203" t="s">
        <v>330</v>
      </c>
      <c r="C58" s="214" t="s">
        <v>373</v>
      </c>
      <c r="D58" s="106" t="s">
        <v>459</v>
      </c>
      <c r="E58" s="112" t="s">
        <v>350</v>
      </c>
      <c r="F58" s="106" t="s">
        <v>245</v>
      </c>
      <c r="G58" s="105" t="s">
        <v>348</v>
      </c>
      <c r="H58" s="111" t="s">
        <v>349</v>
      </c>
      <c r="I58" s="111">
        <v>1</v>
      </c>
      <c r="J58" s="144">
        <v>0</v>
      </c>
      <c r="K58" s="140">
        <f t="shared" si="6"/>
        <v>0</v>
      </c>
      <c r="L58" s="116" t="s">
        <v>124</v>
      </c>
      <c r="M58" s="212"/>
    </row>
    <row r="59" spans="2:13" x14ac:dyDescent="0.35">
      <c r="B59" s="234">
        <v>4.5</v>
      </c>
      <c r="C59" s="114" t="s">
        <v>331</v>
      </c>
      <c r="D59" s="106" t="s">
        <v>460</v>
      </c>
      <c r="E59" s="112"/>
      <c r="F59" s="176"/>
      <c r="G59" s="173"/>
      <c r="H59" s="111"/>
      <c r="I59" s="111"/>
      <c r="J59" s="231"/>
      <c r="K59" s="232"/>
      <c r="L59" s="116"/>
      <c r="M59" s="212"/>
    </row>
    <row r="60" spans="2:13" x14ac:dyDescent="0.35">
      <c r="B60" s="203" t="s">
        <v>334</v>
      </c>
      <c r="C60" s="178" t="s">
        <v>369</v>
      </c>
      <c r="D60" s="106" t="s">
        <v>461</v>
      </c>
      <c r="E60" s="112" t="s">
        <v>350</v>
      </c>
      <c r="F60" s="106" t="s">
        <v>245</v>
      </c>
      <c r="G60" s="105" t="s">
        <v>348</v>
      </c>
      <c r="H60" s="111" t="s">
        <v>349</v>
      </c>
      <c r="I60" s="111">
        <v>1</v>
      </c>
      <c r="J60" s="144">
        <v>0</v>
      </c>
      <c r="K60" s="140">
        <f t="shared" ref="K60:K63" si="7">I60*J60</f>
        <v>0</v>
      </c>
      <c r="L60" s="116" t="s">
        <v>124</v>
      </c>
      <c r="M60" s="212"/>
    </row>
    <row r="61" spans="2:13" x14ac:dyDescent="0.35">
      <c r="B61" s="203" t="s">
        <v>335</v>
      </c>
      <c r="C61" s="175" t="s">
        <v>371</v>
      </c>
      <c r="D61" s="106" t="s">
        <v>462</v>
      </c>
      <c r="E61" s="112" t="s">
        <v>350</v>
      </c>
      <c r="F61" s="106" t="s">
        <v>245</v>
      </c>
      <c r="G61" s="105" t="s">
        <v>348</v>
      </c>
      <c r="H61" s="111" t="s">
        <v>349</v>
      </c>
      <c r="I61" s="111">
        <v>1</v>
      </c>
      <c r="J61" s="144">
        <v>0</v>
      </c>
      <c r="K61" s="140">
        <f t="shared" si="7"/>
        <v>0</v>
      </c>
      <c r="L61" s="116" t="s">
        <v>124</v>
      </c>
      <c r="M61" s="212"/>
    </row>
    <row r="62" spans="2:13" x14ac:dyDescent="0.35">
      <c r="B62" s="203" t="s">
        <v>336</v>
      </c>
      <c r="C62" s="171" t="s">
        <v>377</v>
      </c>
      <c r="D62" s="106" t="s">
        <v>463</v>
      </c>
      <c r="E62" s="112" t="s">
        <v>350</v>
      </c>
      <c r="F62" s="106" t="s">
        <v>245</v>
      </c>
      <c r="G62" s="105" t="s">
        <v>348</v>
      </c>
      <c r="H62" s="111" t="s">
        <v>349</v>
      </c>
      <c r="I62" s="111">
        <v>13</v>
      </c>
      <c r="J62" s="144">
        <v>0</v>
      </c>
      <c r="K62" s="140">
        <f t="shared" si="7"/>
        <v>0</v>
      </c>
      <c r="L62" s="116" t="s">
        <v>124</v>
      </c>
      <c r="M62" s="212"/>
    </row>
    <row r="63" spans="2:13" x14ac:dyDescent="0.35">
      <c r="B63" s="203" t="s">
        <v>337</v>
      </c>
      <c r="C63" s="214" t="s">
        <v>373</v>
      </c>
      <c r="D63" s="106" t="s">
        <v>464</v>
      </c>
      <c r="E63" s="112" t="s">
        <v>350</v>
      </c>
      <c r="F63" s="106" t="s">
        <v>245</v>
      </c>
      <c r="G63" s="105" t="s">
        <v>348</v>
      </c>
      <c r="H63" s="111" t="s">
        <v>349</v>
      </c>
      <c r="I63" s="111">
        <v>1</v>
      </c>
      <c r="J63" s="144">
        <v>0</v>
      </c>
      <c r="K63" s="140">
        <f t="shared" si="7"/>
        <v>0</v>
      </c>
      <c r="L63" s="116" t="s">
        <v>124</v>
      </c>
      <c r="M63" s="212"/>
    </row>
    <row r="64" spans="2:13" x14ac:dyDescent="0.35">
      <c r="B64" s="234">
        <v>4.5999999999999996</v>
      </c>
      <c r="C64" s="114" t="s">
        <v>332</v>
      </c>
      <c r="D64" s="106" t="s">
        <v>465</v>
      </c>
      <c r="E64" s="112"/>
      <c r="G64" s="173"/>
      <c r="H64" s="111"/>
      <c r="I64" s="111"/>
      <c r="J64" s="231"/>
      <c r="K64" s="232"/>
      <c r="L64" s="116"/>
      <c r="M64" s="212"/>
    </row>
    <row r="65" spans="2:13" x14ac:dyDescent="0.35">
      <c r="B65" s="203" t="s">
        <v>338</v>
      </c>
      <c r="C65" s="178" t="s">
        <v>369</v>
      </c>
      <c r="D65" s="106" t="s">
        <v>466</v>
      </c>
      <c r="E65" s="112" t="s">
        <v>350</v>
      </c>
      <c r="F65" s="106" t="s">
        <v>245</v>
      </c>
      <c r="G65" s="105" t="s">
        <v>348</v>
      </c>
      <c r="H65" s="111" t="s">
        <v>349</v>
      </c>
      <c r="I65" s="111">
        <v>1</v>
      </c>
      <c r="J65" s="144">
        <v>0</v>
      </c>
      <c r="K65" s="140">
        <f t="shared" ref="K65:K69" si="8">I65*J65</f>
        <v>0</v>
      </c>
      <c r="L65" s="116" t="s">
        <v>124</v>
      </c>
      <c r="M65" s="212"/>
    </row>
    <row r="66" spans="2:13" x14ac:dyDescent="0.35">
      <c r="B66" s="203" t="s">
        <v>339</v>
      </c>
      <c r="C66" s="175" t="s">
        <v>371</v>
      </c>
      <c r="D66" s="106" t="s">
        <v>467</v>
      </c>
      <c r="E66" s="112" t="s">
        <v>350</v>
      </c>
      <c r="F66" s="106" t="s">
        <v>245</v>
      </c>
      <c r="G66" s="105" t="s">
        <v>348</v>
      </c>
      <c r="H66" s="111" t="s">
        <v>349</v>
      </c>
      <c r="I66" s="111">
        <v>1</v>
      </c>
      <c r="J66" s="144">
        <v>0</v>
      </c>
      <c r="K66" s="140">
        <f t="shared" si="8"/>
        <v>0</v>
      </c>
      <c r="L66" s="116" t="s">
        <v>124</v>
      </c>
      <c r="M66" s="212"/>
    </row>
    <row r="67" spans="2:13" x14ac:dyDescent="0.35">
      <c r="B67" s="203" t="s">
        <v>340</v>
      </c>
      <c r="C67" s="171" t="s">
        <v>377</v>
      </c>
      <c r="D67" s="106" t="s">
        <v>468</v>
      </c>
      <c r="E67" s="112" t="s">
        <v>350</v>
      </c>
      <c r="F67" s="106" t="s">
        <v>245</v>
      </c>
      <c r="G67" s="105" t="s">
        <v>348</v>
      </c>
      <c r="H67" s="111" t="s">
        <v>349</v>
      </c>
      <c r="I67" s="111">
        <v>2</v>
      </c>
      <c r="J67" s="144">
        <v>0</v>
      </c>
      <c r="K67" s="140">
        <f t="shared" si="8"/>
        <v>0</v>
      </c>
      <c r="L67" s="116" t="s">
        <v>124</v>
      </c>
      <c r="M67" s="212"/>
    </row>
    <row r="68" spans="2:13" x14ac:dyDescent="0.35">
      <c r="B68" s="203" t="s">
        <v>341</v>
      </c>
      <c r="C68" s="214" t="s">
        <v>373</v>
      </c>
      <c r="D68" s="106" t="s">
        <v>469</v>
      </c>
      <c r="E68" s="112" t="s">
        <v>350</v>
      </c>
      <c r="F68" s="106" t="s">
        <v>245</v>
      </c>
      <c r="G68" s="105" t="s">
        <v>348</v>
      </c>
      <c r="H68" s="111" t="s">
        <v>349</v>
      </c>
      <c r="I68" s="111">
        <v>1</v>
      </c>
      <c r="J68" s="144">
        <v>0</v>
      </c>
      <c r="K68" s="140">
        <f t="shared" si="8"/>
        <v>0</v>
      </c>
      <c r="L68" s="116" t="s">
        <v>124</v>
      </c>
      <c r="M68" s="212"/>
    </row>
    <row r="69" spans="2:13" x14ac:dyDescent="0.35">
      <c r="B69" s="203" t="s">
        <v>342</v>
      </c>
      <c r="C69" s="214" t="s">
        <v>376</v>
      </c>
      <c r="D69" s="106" t="s">
        <v>470</v>
      </c>
      <c r="E69" s="112" t="s">
        <v>350</v>
      </c>
      <c r="F69" s="106" t="s">
        <v>245</v>
      </c>
      <c r="G69" s="105" t="s">
        <v>348</v>
      </c>
      <c r="H69" s="111" t="s">
        <v>349</v>
      </c>
      <c r="I69" s="111">
        <v>1</v>
      </c>
      <c r="J69" s="144">
        <v>0</v>
      </c>
      <c r="K69" s="140">
        <f t="shared" si="8"/>
        <v>0</v>
      </c>
      <c r="L69" s="116" t="s">
        <v>124</v>
      </c>
      <c r="M69" s="212"/>
    </row>
    <row r="70" spans="2:13" x14ac:dyDescent="0.35">
      <c r="B70" s="234">
        <v>4.7</v>
      </c>
      <c r="C70" s="114" t="s">
        <v>343</v>
      </c>
      <c r="D70" s="106" t="s">
        <v>471</v>
      </c>
      <c r="E70" s="112"/>
      <c r="F70" s="176"/>
      <c r="G70" s="173"/>
      <c r="H70" s="111"/>
      <c r="I70" s="111"/>
      <c r="J70" s="231"/>
      <c r="K70" s="232"/>
      <c r="L70" s="116"/>
      <c r="M70" s="212"/>
    </row>
    <row r="71" spans="2:13" x14ac:dyDescent="0.35">
      <c r="B71" s="203" t="s">
        <v>344</v>
      </c>
      <c r="C71" s="178" t="s">
        <v>369</v>
      </c>
      <c r="D71" s="106" t="s">
        <v>472</v>
      </c>
      <c r="E71" s="112" t="s">
        <v>350</v>
      </c>
      <c r="F71" s="106" t="s">
        <v>245</v>
      </c>
      <c r="G71" s="105" t="s">
        <v>348</v>
      </c>
      <c r="H71" s="111" t="s">
        <v>349</v>
      </c>
      <c r="I71" s="111">
        <v>1</v>
      </c>
      <c r="J71" s="144">
        <v>0</v>
      </c>
      <c r="K71" s="140">
        <f t="shared" ref="K71:K74" si="9">I71*J71</f>
        <v>0</v>
      </c>
      <c r="L71" s="116" t="s">
        <v>124</v>
      </c>
      <c r="M71" s="212"/>
    </row>
    <row r="72" spans="2:13" x14ac:dyDescent="0.35">
      <c r="B72" s="203" t="s">
        <v>345</v>
      </c>
      <c r="C72" s="175" t="s">
        <v>371</v>
      </c>
      <c r="D72" s="106" t="s">
        <v>473</v>
      </c>
      <c r="E72" s="112" t="s">
        <v>350</v>
      </c>
      <c r="F72" s="106" t="s">
        <v>245</v>
      </c>
      <c r="G72" s="105" t="s">
        <v>348</v>
      </c>
      <c r="H72" s="111" t="s">
        <v>349</v>
      </c>
      <c r="I72" s="111">
        <v>1</v>
      </c>
      <c r="J72" s="144">
        <v>0</v>
      </c>
      <c r="K72" s="140">
        <f t="shared" si="9"/>
        <v>0</v>
      </c>
      <c r="L72" s="116" t="s">
        <v>124</v>
      </c>
      <c r="M72" s="212"/>
    </row>
    <row r="73" spans="2:13" x14ac:dyDescent="0.35">
      <c r="B73" s="203" t="s">
        <v>346</v>
      </c>
      <c r="C73" s="171" t="s">
        <v>377</v>
      </c>
      <c r="D73" s="106" t="s">
        <v>474</v>
      </c>
      <c r="E73" s="112" t="s">
        <v>350</v>
      </c>
      <c r="F73" s="106" t="s">
        <v>245</v>
      </c>
      <c r="G73" s="105" t="s">
        <v>348</v>
      </c>
      <c r="H73" s="111" t="s">
        <v>349</v>
      </c>
      <c r="I73" s="111">
        <v>9</v>
      </c>
      <c r="J73" s="144">
        <v>0</v>
      </c>
      <c r="K73" s="140">
        <f t="shared" si="9"/>
        <v>0</v>
      </c>
      <c r="L73" s="116" t="s">
        <v>124</v>
      </c>
      <c r="M73" s="212"/>
    </row>
    <row r="74" spans="2:13" x14ac:dyDescent="0.35">
      <c r="B74" s="203" t="s">
        <v>347</v>
      </c>
      <c r="C74" s="214" t="s">
        <v>373</v>
      </c>
      <c r="D74" s="106" t="s">
        <v>475</v>
      </c>
      <c r="E74" s="112" t="s">
        <v>350</v>
      </c>
      <c r="F74" s="106" t="s">
        <v>245</v>
      </c>
      <c r="G74" s="105" t="s">
        <v>348</v>
      </c>
      <c r="H74" s="111" t="s">
        <v>349</v>
      </c>
      <c r="I74" s="111">
        <v>1</v>
      </c>
      <c r="J74" s="144">
        <v>0</v>
      </c>
      <c r="K74" s="140">
        <f t="shared" si="9"/>
        <v>0</v>
      </c>
      <c r="L74" s="116" t="s">
        <v>124</v>
      </c>
      <c r="M74" s="212"/>
    </row>
    <row r="75" spans="2:13" s="90" customFormat="1" ht="15" customHeight="1" thickBot="1" x14ac:dyDescent="0.4">
      <c r="B75" s="135" t="s">
        <v>171</v>
      </c>
      <c r="C75" s="136"/>
      <c r="D75" s="218"/>
      <c r="E75" s="137"/>
      <c r="F75" s="136"/>
      <c r="G75" s="136"/>
      <c r="H75" s="195"/>
      <c r="I75" s="196"/>
      <c r="J75" s="138"/>
      <c r="K75" s="243">
        <f>SUBTOTAL(9,K31:K74)</f>
        <v>0</v>
      </c>
      <c r="L75" s="136"/>
      <c r="M75" s="212"/>
    </row>
    <row r="76" spans="2:13" ht="13.5" thickTop="1" x14ac:dyDescent="0.35">
      <c r="B76" s="244">
        <v>5</v>
      </c>
      <c r="C76" s="114" t="s">
        <v>478</v>
      </c>
      <c r="D76" s="108"/>
      <c r="E76" s="109"/>
      <c r="F76" s="109"/>
      <c r="G76" s="108"/>
      <c r="H76" s="108"/>
      <c r="I76" s="108"/>
      <c r="J76" s="103"/>
      <c r="K76" s="143" t="s">
        <v>167</v>
      </c>
      <c r="L76" s="103"/>
      <c r="M76" s="212"/>
    </row>
    <row r="77" spans="2:13" x14ac:dyDescent="0.35">
      <c r="B77" s="204">
        <v>5.0999999999999996</v>
      </c>
      <c r="C77" s="168" t="s">
        <v>381</v>
      </c>
      <c r="D77" s="106" t="s">
        <v>278</v>
      </c>
      <c r="E77" s="177" t="s">
        <v>252</v>
      </c>
      <c r="F77" s="106" t="s">
        <v>234</v>
      </c>
      <c r="G77" s="111" t="s">
        <v>122</v>
      </c>
      <c r="H77" s="199" t="s">
        <v>254</v>
      </c>
      <c r="I77" s="200">
        <v>1</v>
      </c>
      <c r="J77" s="144">
        <v>0</v>
      </c>
      <c r="K77" s="140">
        <f t="shared" ref="K77:K78" si="10">I77*J77</f>
        <v>0</v>
      </c>
      <c r="L77" s="116" t="s">
        <v>124</v>
      </c>
      <c r="M77" s="212"/>
    </row>
    <row r="78" spans="2:13" x14ac:dyDescent="0.35">
      <c r="B78" s="205">
        <v>5.2</v>
      </c>
      <c r="C78" s="168" t="s">
        <v>382</v>
      </c>
      <c r="D78" s="172" t="s">
        <v>279</v>
      </c>
      <c r="E78" s="170" t="s">
        <v>248</v>
      </c>
      <c r="F78" s="106" t="s">
        <v>245</v>
      </c>
      <c r="G78" s="111" t="s">
        <v>260</v>
      </c>
      <c r="H78" s="111" t="s">
        <v>236</v>
      </c>
      <c r="I78" s="111">
        <v>1</v>
      </c>
      <c r="J78" s="144">
        <v>0</v>
      </c>
      <c r="K78" s="140">
        <f t="shared" si="10"/>
        <v>0</v>
      </c>
      <c r="L78" s="116" t="s">
        <v>124</v>
      </c>
      <c r="M78" s="212"/>
    </row>
    <row r="79" spans="2:13" s="90" customFormat="1" ht="15" customHeight="1" thickBot="1" x14ac:dyDescent="0.4">
      <c r="B79" s="135" t="s">
        <v>172</v>
      </c>
      <c r="C79" s="136"/>
      <c r="D79" s="218"/>
      <c r="E79" s="137"/>
      <c r="F79" s="136"/>
      <c r="G79" s="136"/>
      <c r="H79" s="195"/>
      <c r="I79" s="196"/>
      <c r="J79" s="138"/>
      <c r="K79" s="243">
        <f>SUBTOTAL(9,K77:K78)</f>
        <v>0</v>
      </c>
      <c r="L79" s="136"/>
      <c r="M79" s="212"/>
    </row>
    <row r="80" spans="2:13" ht="13.5" thickTop="1" x14ac:dyDescent="0.35">
      <c r="B80" s="244">
        <v>6</v>
      </c>
      <c r="C80" s="114" t="s">
        <v>479</v>
      </c>
      <c r="D80" s="108"/>
      <c r="E80" s="109"/>
      <c r="F80" s="109"/>
      <c r="G80" s="108"/>
      <c r="H80" s="108"/>
      <c r="I80" s="108"/>
      <c r="J80" s="103"/>
      <c r="K80" s="143" t="s">
        <v>167</v>
      </c>
      <c r="L80" s="103"/>
      <c r="M80" s="212"/>
    </row>
    <row r="81" spans="2:13" x14ac:dyDescent="0.35">
      <c r="B81" s="204">
        <v>6.1</v>
      </c>
      <c r="C81" s="168" t="s">
        <v>383</v>
      </c>
      <c r="D81" s="106" t="s">
        <v>280</v>
      </c>
      <c r="E81" s="170" t="s">
        <v>244</v>
      </c>
      <c r="F81" s="106" t="s">
        <v>232</v>
      </c>
      <c r="G81" s="111" t="s">
        <v>302</v>
      </c>
      <c r="H81" s="111" t="s">
        <v>236</v>
      </c>
      <c r="I81" s="111">
        <v>1</v>
      </c>
      <c r="J81" s="144">
        <v>0</v>
      </c>
      <c r="K81" s="140">
        <f t="shared" ref="K81:K85" si="11">I81*J81</f>
        <v>0</v>
      </c>
      <c r="L81" s="116" t="s">
        <v>124</v>
      </c>
      <c r="M81" s="212"/>
    </row>
    <row r="82" spans="2:13" x14ac:dyDescent="0.35">
      <c r="B82" s="204">
        <v>6.2</v>
      </c>
      <c r="C82" s="168" t="s">
        <v>384</v>
      </c>
      <c r="D82" s="106" t="s">
        <v>281</v>
      </c>
      <c r="E82" s="106" t="s">
        <v>231</v>
      </c>
      <c r="F82" s="106" t="s">
        <v>245</v>
      </c>
      <c r="G82" s="111" t="s">
        <v>302</v>
      </c>
      <c r="H82" s="111" t="s">
        <v>236</v>
      </c>
      <c r="I82" s="111">
        <v>1</v>
      </c>
      <c r="J82" s="144">
        <v>0</v>
      </c>
      <c r="K82" s="140">
        <f t="shared" si="11"/>
        <v>0</v>
      </c>
      <c r="L82" s="116" t="s">
        <v>124</v>
      </c>
      <c r="M82" s="212"/>
    </row>
    <row r="83" spans="2:13" x14ac:dyDescent="0.35">
      <c r="B83" s="204">
        <v>6.3</v>
      </c>
      <c r="C83" s="168" t="s">
        <v>385</v>
      </c>
      <c r="D83" s="106" t="s">
        <v>300</v>
      </c>
      <c r="E83" s="106" t="s">
        <v>253</v>
      </c>
      <c r="F83" s="173" t="s">
        <v>233</v>
      </c>
      <c r="G83" s="173" t="s">
        <v>122</v>
      </c>
      <c r="H83" s="111" t="s">
        <v>254</v>
      </c>
      <c r="I83" s="111">
        <v>1</v>
      </c>
      <c r="J83" s="144">
        <v>0</v>
      </c>
      <c r="K83" s="140">
        <f t="shared" si="11"/>
        <v>0</v>
      </c>
      <c r="L83" s="116" t="s">
        <v>124</v>
      </c>
      <c r="M83" s="212"/>
    </row>
    <row r="84" spans="2:13" x14ac:dyDescent="0.35">
      <c r="B84" s="204">
        <v>6.4</v>
      </c>
      <c r="C84" s="168" t="s">
        <v>386</v>
      </c>
      <c r="D84" s="106" t="s">
        <v>282</v>
      </c>
      <c r="E84" s="170" t="s">
        <v>230</v>
      </c>
      <c r="F84" s="173" t="s">
        <v>233</v>
      </c>
      <c r="G84" s="111" t="s">
        <v>302</v>
      </c>
      <c r="H84" s="111" t="s">
        <v>236</v>
      </c>
      <c r="I84" s="111">
        <v>1</v>
      </c>
      <c r="J84" s="144">
        <v>0</v>
      </c>
      <c r="K84" s="140">
        <f t="shared" si="11"/>
        <v>0</v>
      </c>
      <c r="L84" s="116" t="s">
        <v>124</v>
      </c>
      <c r="M84" s="212"/>
    </row>
    <row r="85" spans="2:13" x14ac:dyDescent="0.35">
      <c r="B85" s="204">
        <v>6.5</v>
      </c>
      <c r="C85" s="168" t="s">
        <v>387</v>
      </c>
      <c r="D85" s="106" t="s">
        <v>283</v>
      </c>
      <c r="E85" s="106" t="s">
        <v>240</v>
      </c>
      <c r="F85" s="106" t="s">
        <v>233</v>
      </c>
      <c r="G85" s="111" t="s">
        <v>302</v>
      </c>
      <c r="H85" s="111" t="s">
        <v>236</v>
      </c>
      <c r="I85" s="111">
        <v>1</v>
      </c>
      <c r="J85" s="144">
        <v>0</v>
      </c>
      <c r="K85" s="140">
        <f t="shared" si="11"/>
        <v>0</v>
      </c>
      <c r="L85" s="116" t="s">
        <v>124</v>
      </c>
      <c r="M85" s="212"/>
    </row>
    <row r="86" spans="2:13" ht="2.15" customHeight="1" x14ac:dyDescent="0.35">
      <c r="B86" s="164"/>
      <c r="C86" s="165"/>
      <c r="D86" s="158"/>
      <c r="E86" s="159"/>
      <c r="F86" s="159"/>
      <c r="G86" s="158"/>
      <c r="H86" s="160"/>
      <c r="I86" s="160"/>
      <c r="J86" s="161"/>
      <c r="K86" s="162"/>
      <c r="L86" s="163"/>
      <c r="M86" s="213"/>
    </row>
    <row r="87" spans="2:13" s="90" customFormat="1" ht="15" customHeight="1" thickBot="1" x14ac:dyDescent="0.4">
      <c r="B87" s="135" t="s">
        <v>174</v>
      </c>
      <c r="C87" s="136"/>
      <c r="D87" s="218"/>
      <c r="E87" s="137"/>
      <c r="F87" s="136"/>
      <c r="G87" s="136"/>
      <c r="H87" s="136"/>
      <c r="I87" s="138"/>
      <c r="J87" s="138"/>
      <c r="K87" s="243">
        <f>SUBTOTAL(9,K81:K86)</f>
        <v>0</v>
      </c>
      <c r="L87" s="136"/>
      <c r="M87" s="139"/>
    </row>
    <row r="88" spans="2:13" ht="14.4" customHeight="1" thickTop="1" thickBot="1" x14ac:dyDescent="0.4">
      <c r="B88" s="128" t="s">
        <v>49</v>
      </c>
      <c r="C88" s="129"/>
      <c r="D88" s="219"/>
      <c r="E88" s="130"/>
      <c r="F88" s="129"/>
      <c r="G88" s="129"/>
      <c r="H88" s="129"/>
      <c r="I88" s="131"/>
      <c r="J88" s="132"/>
      <c r="K88" s="142">
        <f>SUBTOTAL(9,K6:K87)</f>
        <v>0</v>
      </c>
      <c r="L88" s="133"/>
      <c r="M88" s="134"/>
    </row>
    <row r="89" spans="2:13" ht="13.5" thickBot="1" x14ac:dyDescent="0.4">
      <c r="E89" s="94"/>
      <c r="M89" s="94"/>
    </row>
    <row r="90" spans="2:13" ht="14.5" x14ac:dyDescent="0.35">
      <c r="B90" s="194" t="s">
        <v>504</v>
      </c>
      <c r="C90" s="121"/>
      <c r="D90" s="216"/>
      <c r="E90" s="121"/>
      <c r="F90" s="121"/>
      <c r="G90" s="121"/>
      <c r="H90" s="121"/>
      <c r="I90" s="121"/>
      <c r="J90" s="121"/>
      <c r="K90" s="121"/>
      <c r="L90" s="121"/>
      <c r="M90" s="123"/>
    </row>
    <row r="91" spans="2:13" x14ac:dyDescent="0.35">
      <c r="B91" s="244">
        <v>7</v>
      </c>
      <c r="C91" s="179" t="s">
        <v>480</v>
      </c>
      <c r="D91" s="110"/>
      <c r="E91" s="180"/>
      <c r="F91" s="110"/>
      <c r="G91" s="173"/>
      <c r="H91" s="105"/>
      <c r="I91" s="105"/>
      <c r="J91" s="181"/>
      <c r="K91" s="182" t="s">
        <v>167</v>
      </c>
      <c r="L91" s="103"/>
      <c r="M91" s="168"/>
    </row>
    <row r="92" spans="2:13" x14ac:dyDescent="0.35">
      <c r="B92" s="203">
        <v>7.1</v>
      </c>
      <c r="C92" s="214" t="s">
        <v>388</v>
      </c>
      <c r="D92" s="183" t="s">
        <v>284</v>
      </c>
      <c r="E92" s="184" t="s">
        <v>258</v>
      </c>
      <c r="F92" s="185" t="s">
        <v>245</v>
      </c>
      <c r="G92" s="173" t="s">
        <v>259</v>
      </c>
      <c r="H92" s="111" t="s">
        <v>264</v>
      </c>
      <c r="I92" s="111">
        <v>1</v>
      </c>
      <c r="J92" s="144">
        <v>0</v>
      </c>
      <c r="K92" s="140">
        <f t="shared" ref="K92" si="12">I92*J92</f>
        <v>0</v>
      </c>
      <c r="L92" s="186" t="s">
        <v>124</v>
      </c>
      <c r="M92" s="104"/>
    </row>
    <row r="93" spans="2:13" ht="13.5" thickBot="1" x14ac:dyDescent="0.4">
      <c r="B93" s="135" t="s">
        <v>502</v>
      </c>
      <c r="C93" s="136"/>
      <c r="D93" s="218"/>
      <c r="E93" s="137"/>
      <c r="F93" s="136"/>
      <c r="G93" s="136"/>
      <c r="H93" s="195"/>
      <c r="I93" s="196"/>
      <c r="J93" s="138"/>
      <c r="K93" s="243">
        <f>SUBTOTAL(9,K92)</f>
        <v>0</v>
      </c>
      <c r="L93" s="136"/>
      <c r="M93" s="139"/>
    </row>
    <row r="94" spans="2:13" ht="14" thickTop="1" thickBot="1" x14ac:dyDescent="0.4">
      <c r="B94" s="187" t="s">
        <v>287</v>
      </c>
      <c r="C94" s="188"/>
      <c r="D94" s="220"/>
      <c r="E94" s="190"/>
      <c r="F94" s="189"/>
      <c r="G94" s="189"/>
      <c r="H94" s="189"/>
      <c r="I94" s="191"/>
      <c r="J94" s="191"/>
      <c r="K94" s="192">
        <f>SUBTOTAL(9,K92:K93)</f>
        <v>0</v>
      </c>
      <c r="L94" s="189"/>
      <c r="M94" s="193"/>
    </row>
    <row r="95" spans="2:13" ht="13.5" thickBot="1" x14ac:dyDescent="0.4"/>
    <row r="96" spans="2:13" ht="14.5" x14ac:dyDescent="0.35">
      <c r="B96" s="194" t="s">
        <v>505</v>
      </c>
      <c r="C96" s="121"/>
      <c r="D96" s="216"/>
      <c r="E96" s="121"/>
      <c r="F96" s="121"/>
      <c r="G96" s="121"/>
      <c r="H96" s="121"/>
      <c r="I96" s="121"/>
      <c r="J96" s="121"/>
      <c r="K96" s="121"/>
      <c r="L96" s="121"/>
      <c r="M96" s="123"/>
    </row>
    <row r="97" spans="2:13" x14ac:dyDescent="0.35">
      <c r="B97" s="244">
        <v>8</v>
      </c>
      <c r="C97" s="179" t="s">
        <v>481</v>
      </c>
      <c r="D97" s="110"/>
      <c r="E97" s="180"/>
      <c r="F97" s="110"/>
      <c r="G97" s="173"/>
      <c r="H97" s="105"/>
      <c r="I97" s="105"/>
      <c r="J97" s="181"/>
      <c r="K97" s="182" t="s">
        <v>167</v>
      </c>
      <c r="L97" s="103"/>
      <c r="M97" s="168"/>
    </row>
    <row r="98" spans="2:13" x14ac:dyDescent="0.35">
      <c r="B98" s="234">
        <v>8.1</v>
      </c>
      <c r="C98" s="233" t="s">
        <v>391</v>
      </c>
      <c r="D98" s="183" t="s">
        <v>410</v>
      </c>
      <c r="E98" s="184" t="s">
        <v>508</v>
      </c>
      <c r="F98" s="185" t="s">
        <v>509</v>
      </c>
      <c r="G98" s="173" t="s">
        <v>71</v>
      </c>
      <c r="H98" s="111" t="s">
        <v>349</v>
      </c>
      <c r="I98" s="111">
        <v>1</v>
      </c>
      <c r="J98" s="144">
        <v>0</v>
      </c>
      <c r="K98" s="140">
        <f t="shared" ref="K98:K117" si="13">I98*J98</f>
        <v>0</v>
      </c>
      <c r="L98" s="186" t="s">
        <v>124</v>
      </c>
      <c r="M98" s="104"/>
    </row>
    <row r="99" spans="2:13" x14ac:dyDescent="0.35">
      <c r="B99" s="203" t="s">
        <v>482</v>
      </c>
      <c r="C99" s="214" t="s">
        <v>392</v>
      </c>
      <c r="D99" s="183" t="s">
        <v>411</v>
      </c>
      <c r="E99" s="184" t="s">
        <v>508</v>
      </c>
      <c r="F99" s="185" t="s">
        <v>509</v>
      </c>
      <c r="G99" s="173" t="s">
        <v>71</v>
      </c>
      <c r="H99" s="111" t="s">
        <v>349</v>
      </c>
      <c r="I99" s="111">
        <v>1</v>
      </c>
      <c r="J99" s="144">
        <v>0</v>
      </c>
      <c r="K99" s="140">
        <f>I99*J99</f>
        <v>0</v>
      </c>
      <c r="L99" s="186" t="s">
        <v>124</v>
      </c>
      <c r="M99" s="104"/>
    </row>
    <row r="100" spans="2:13" x14ac:dyDescent="0.35">
      <c r="B100" s="203" t="s">
        <v>483</v>
      </c>
      <c r="C100" s="214" t="s">
        <v>393</v>
      </c>
      <c r="D100" s="183" t="s">
        <v>412</v>
      </c>
      <c r="E100" s="184" t="s">
        <v>508</v>
      </c>
      <c r="F100" s="185" t="s">
        <v>509</v>
      </c>
      <c r="G100" s="173" t="s">
        <v>71</v>
      </c>
      <c r="H100" s="111" t="s">
        <v>349</v>
      </c>
      <c r="I100" s="111">
        <v>1</v>
      </c>
      <c r="J100" s="144">
        <v>0</v>
      </c>
      <c r="K100" s="140">
        <f t="shared" si="13"/>
        <v>0</v>
      </c>
      <c r="L100" s="186" t="s">
        <v>124</v>
      </c>
      <c r="M100" s="104"/>
    </row>
    <row r="101" spans="2:13" x14ac:dyDescent="0.35">
      <c r="B101" s="203" t="s">
        <v>484</v>
      </c>
      <c r="C101" s="214" t="s">
        <v>394</v>
      </c>
      <c r="D101" s="183" t="s">
        <v>413</v>
      </c>
      <c r="E101" s="184" t="s">
        <v>508</v>
      </c>
      <c r="F101" s="185" t="s">
        <v>509</v>
      </c>
      <c r="G101" s="173" t="s">
        <v>71</v>
      </c>
      <c r="H101" s="111" t="s">
        <v>349</v>
      </c>
      <c r="I101" s="111">
        <v>1</v>
      </c>
      <c r="J101" s="144">
        <v>0</v>
      </c>
      <c r="K101" s="140">
        <f t="shared" si="13"/>
        <v>0</v>
      </c>
      <c r="L101" s="186" t="s">
        <v>124</v>
      </c>
      <c r="M101" s="104"/>
    </row>
    <row r="102" spans="2:13" x14ac:dyDescent="0.35">
      <c r="B102" s="203" t="s">
        <v>485</v>
      </c>
      <c r="C102" s="214" t="s">
        <v>395</v>
      </c>
      <c r="D102" s="183" t="s">
        <v>414</v>
      </c>
      <c r="E102" s="184" t="s">
        <v>508</v>
      </c>
      <c r="F102" s="185" t="s">
        <v>509</v>
      </c>
      <c r="G102" s="173" t="s">
        <v>71</v>
      </c>
      <c r="H102" s="111" t="s">
        <v>349</v>
      </c>
      <c r="I102" s="111">
        <v>1</v>
      </c>
      <c r="J102" s="144">
        <v>0</v>
      </c>
      <c r="K102" s="140">
        <f t="shared" si="13"/>
        <v>0</v>
      </c>
      <c r="L102" s="186" t="s">
        <v>124</v>
      </c>
      <c r="M102" s="104"/>
    </row>
    <row r="103" spans="2:13" x14ac:dyDescent="0.35">
      <c r="B103" s="203" t="s">
        <v>486</v>
      </c>
      <c r="C103" s="214" t="s">
        <v>396</v>
      </c>
      <c r="D103" s="183" t="s">
        <v>415</v>
      </c>
      <c r="E103" s="184" t="s">
        <v>508</v>
      </c>
      <c r="F103" s="185" t="s">
        <v>509</v>
      </c>
      <c r="G103" s="173" t="s">
        <v>71</v>
      </c>
      <c r="H103" s="111" t="s">
        <v>349</v>
      </c>
      <c r="I103" s="111">
        <v>1</v>
      </c>
      <c r="J103" s="144">
        <v>0</v>
      </c>
      <c r="K103" s="140">
        <f t="shared" si="13"/>
        <v>0</v>
      </c>
      <c r="L103" s="186" t="s">
        <v>124</v>
      </c>
      <c r="M103" s="104"/>
    </row>
    <row r="104" spans="2:13" x14ac:dyDescent="0.35">
      <c r="B104" s="203" t="s">
        <v>487</v>
      </c>
      <c r="C104" s="214" t="s">
        <v>507</v>
      </c>
      <c r="D104" s="183" t="s">
        <v>416</v>
      </c>
      <c r="E104" s="184" t="s">
        <v>508</v>
      </c>
      <c r="F104" s="185" t="s">
        <v>509</v>
      </c>
      <c r="G104" s="173" t="s">
        <v>71</v>
      </c>
      <c r="H104" s="111" t="s">
        <v>349</v>
      </c>
      <c r="I104" s="111">
        <v>1</v>
      </c>
      <c r="J104" s="144">
        <v>0</v>
      </c>
      <c r="K104" s="140">
        <f t="shared" si="13"/>
        <v>0</v>
      </c>
      <c r="L104" s="186" t="s">
        <v>124</v>
      </c>
      <c r="M104" s="104"/>
    </row>
    <row r="105" spans="2:13" x14ac:dyDescent="0.35">
      <c r="B105" s="203" t="s">
        <v>488</v>
      </c>
      <c r="C105" s="214" t="s">
        <v>397</v>
      </c>
      <c r="D105" s="183" t="s">
        <v>417</v>
      </c>
      <c r="E105" s="184" t="s">
        <v>508</v>
      </c>
      <c r="F105" s="185" t="s">
        <v>509</v>
      </c>
      <c r="G105" s="173" t="s">
        <v>71</v>
      </c>
      <c r="H105" s="111" t="s">
        <v>349</v>
      </c>
      <c r="I105" s="111">
        <v>1</v>
      </c>
      <c r="J105" s="144">
        <v>0</v>
      </c>
      <c r="K105" s="140">
        <f t="shared" si="13"/>
        <v>0</v>
      </c>
      <c r="L105" s="186" t="s">
        <v>124</v>
      </c>
      <c r="M105" s="104"/>
    </row>
    <row r="106" spans="2:13" x14ac:dyDescent="0.35">
      <c r="B106" s="203" t="s">
        <v>489</v>
      </c>
      <c r="C106" s="214" t="s">
        <v>398</v>
      </c>
      <c r="D106" s="183" t="s">
        <v>418</v>
      </c>
      <c r="E106" s="184" t="s">
        <v>508</v>
      </c>
      <c r="F106" s="185" t="s">
        <v>509</v>
      </c>
      <c r="G106" s="173" t="s">
        <v>71</v>
      </c>
      <c r="H106" s="111" t="s">
        <v>349</v>
      </c>
      <c r="I106" s="111">
        <v>1</v>
      </c>
      <c r="J106" s="144">
        <v>0</v>
      </c>
      <c r="K106" s="140">
        <f t="shared" si="13"/>
        <v>0</v>
      </c>
      <c r="L106" s="186" t="s">
        <v>124</v>
      </c>
      <c r="M106" s="104"/>
    </row>
    <row r="107" spans="2:13" x14ac:dyDescent="0.35">
      <c r="B107" s="203" t="s">
        <v>490</v>
      </c>
      <c r="C107" s="214" t="s">
        <v>399</v>
      </c>
      <c r="D107" s="183" t="s">
        <v>419</v>
      </c>
      <c r="E107" s="184" t="s">
        <v>508</v>
      </c>
      <c r="F107" s="185" t="s">
        <v>509</v>
      </c>
      <c r="G107" s="173" t="s">
        <v>71</v>
      </c>
      <c r="H107" s="111" t="s">
        <v>349</v>
      </c>
      <c r="I107" s="111">
        <v>1</v>
      </c>
      <c r="J107" s="144">
        <v>0</v>
      </c>
      <c r="K107" s="140">
        <f t="shared" si="13"/>
        <v>0</v>
      </c>
      <c r="L107" s="186" t="s">
        <v>124</v>
      </c>
      <c r="M107" s="104"/>
    </row>
    <row r="108" spans="2:13" x14ac:dyDescent="0.35">
      <c r="B108" s="203" t="s">
        <v>491</v>
      </c>
      <c r="C108" s="214" t="s">
        <v>400</v>
      </c>
      <c r="D108" s="183" t="s">
        <v>420</v>
      </c>
      <c r="E108" s="184" t="s">
        <v>508</v>
      </c>
      <c r="F108" s="185" t="s">
        <v>509</v>
      </c>
      <c r="G108" s="173" t="s">
        <v>71</v>
      </c>
      <c r="H108" s="111" t="s">
        <v>349</v>
      </c>
      <c r="I108" s="111">
        <v>1</v>
      </c>
      <c r="J108" s="144">
        <v>0</v>
      </c>
      <c r="K108" s="140">
        <f t="shared" si="13"/>
        <v>0</v>
      </c>
      <c r="L108" s="186" t="s">
        <v>124</v>
      </c>
      <c r="M108" s="104"/>
    </row>
    <row r="109" spans="2:13" x14ac:dyDescent="0.35">
      <c r="B109" s="203" t="s">
        <v>492</v>
      </c>
      <c r="C109" s="214" t="s">
        <v>401</v>
      </c>
      <c r="D109" s="183" t="s">
        <v>421</v>
      </c>
      <c r="E109" s="184" t="s">
        <v>508</v>
      </c>
      <c r="F109" s="185" t="s">
        <v>509</v>
      </c>
      <c r="G109" s="173" t="s">
        <v>71</v>
      </c>
      <c r="H109" s="111" t="s">
        <v>349</v>
      </c>
      <c r="I109" s="111">
        <v>1</v>
      </c>
      <c r="J109" s="144">
        <v>0</v>
      </c>
      <c r="K109" s="140">
        <f t="shared" si="13"/>
        <v>0</v>
      </c>
      <c r="L109" s="186" t="s">
        <v>124</v>
      </c>
      <c r="M109" s="104"/>
    </row>
    <row r="110" spans="2:13" x14ac:dyDescent="0.35">
      <c r="B110" s="203" t="s">
        <v>493</v>
      </c>
      <c r="C110" s="214" t="s">
        <v>402</v>
      </c>
      <c r="D110" s="183" t="s">
        <v>422</v>
      </c>
      <c r="E110" s="184" t="s">
        <v>508</v>
      </c>
      <c r="F110" s="185" t="s">
        <v>509</v>
      </c>
      <c r="G110" s="173" t="s">
        <v>71</v>
      </c>
      <c r="H110" s="111" t="s">
        <v>349</v>
      </c>
      <c r="I110" s="111">
        <v>1</v>
      </c>
      <c r="J110" s="144">
        <v>0</v>
      </c>
      <c r="K110" s="140">
        <f t="shared" si="13"/>
        <v>0</v>
      </c>
      <c r="L110" s="186" t="s">
        <v>124</v>
      </c>
      <c r="M110" s="104"/>
    </row>
    <row r="111" spans="2:13" x14ac:dyDescent="0.35">
      <c r="B111" s="203" t="s">
        <v>494</v>
      </c>
      <c r="C111" s="214" t="s">
        <v>403</v>
      </c>
      <c r="D111" s="183" t="s">
        <v>423</v>
      </c>
      <c r="E111" s="184" t="s">
        <v>508</v>
      </c>
      <c r="F111" s="185" t="s">
        <v>509</v>
      </c>
      <c r="G111" s="173" t="s">
        <v>71</v>
      </c>
      <c r="H111" s="111" t="s">
        <v>349</v>
      </c>
      <c r="I111" s="111">
        <v>20</v>
      </c>
      <c r="J111" s="144">
        <v>0</v>
      </c>
      <c r="K111" s="140">
        <f t="shared" si="13"/>
        <v>0</v>
      </c>
      <c r="L111" s="186" t="s">
        <v>124</v>
      </c>
      <c r="M111" s="104"/>
    </row>
    <row r="112" spans="2:13" x14ac:dyDescent="0.35">
      <c r="B112" s="203" t="s">
        <v>495</v>
      </c>
      <c r="C112" s="214" t="s">
        <v>404</v>
      </c>
      <c r="D112" s="183" t="s">
        <v>424</v>
      </c>
      <c r="E112" s="184" t="s">
        <v>508</v>
      </c>
      <c r="F112" s="185" t="s">
        <v>509</v>
      </c>
      <c r="G112" s="173" t="s">
        <v>71</v>
      </c>
      <c r="H112" s="111" t="s">
        <v>349</v>
      </c>
      <c r="I112" s="111">
        <v>20</v>
      </c>
      <c r="J112" s="144">
        <v>0</v>
      </c>
      <c r="K112" s="140">
        <f t="shared" si="13"/>
        <v>0</v>
      </c>
      <c r="L112" s="186" t="s">
        <v>124</v>
      </c>
      <c r="M112" s="104"/>
    </row>
    <row r="113" spans="2:13" x14ac:dyDescent="0.35">
      <c r="B113" s="203" t="s">
        <v>496</v>
      </c>
      <c r="C113" s="214" t="s">
        <v>506</v>
      </c>
      <c r="D113" s="183" t="s">
        <v>429</v>
      </c>
      <c r="E113" s="184" t="s">
        <v>508</v>
      </c>
      <c r="F113" s="185" t="s">
        <v>509</v>
      </c>
      <c r="G113" s="173" t="s">
        <v>71</v>
      </c>
      <c r="H113" s="111" t="s">
        <v>349</v>
      </c>
      <c r="I113" s="111">
        <v>20</v>
      </c>
      <c r="J113" s="144">
        <v>0</v>
      </c>
      <c r="K113" s="140">
        <f t="shared" si="13"/>
        <v>0</v>
      </c>
      <c r="L113" s="186" t="s">
        <v>124</v>
      </c>
      <c r="M113" s="104"/>
    </row>
    <row r="114" spans="2:13" x14ac:dyDescent="0.35">
      <c r="B114" s="203" t="s">
        <v>496</v>
      </c>
      <c r="C114" s="214" t="s">
        <v>405</v>
      </c>
      <c r="D114" s="183" t="s">
        <v>430</v>
      </c>
      <c r="E114" s="184" t="s">
        <v>508</v>
      </c>
      <c r="F114" s="185" t="s">
        <v>509</v>
      </c>
      <c r="G114" s="173" t="s">
        <v>71</v>
      </c>
      <c r="H114" s="111" t="s">
        <v>349</v>
      </c>
      <c r="I114" s="111">
        <v>1</v>
      </c>
      <c r="J114" s="144">
        <v>0</v>
      </c>
      <c r="K114" s="140">
        <f t="shared" si="13"/>
        <v>0</v>
      </c>
      <c r="L114" s="186" t="s">
        <v>124</v>
      </c>
      <c r="M114" s="104"/>
    </row>
    <row r="115" spans="2:13" x14ac:dyDescent="0.35">
      <c r="B115" s="203" t="s">
        <v>497</v>
      </c>
      <c r="C115" s="214" t="s">
        <v>406</v>
      </c>
      <c r="D115" s="183" t="s">
        <v>425</v>
      </c>
      <c r="E115" s="184" t="s">
        <v>508</v>
      </c>
      <c r="F115" s="185" t="s">
        <v>509</v>
      </c>
      <c r="G115" s="173" t="s">
        <v>71</v>
      </c>
      <c r="H115" s="111" t="s">
        <v>349</v>
      </c>
      <c r="I115" s="111">
        <v>3</v>
      </c>
      <c r="J115" s="144">
        <v>0</v>
      </c>
      <c r="K115" s="140">
        <f t="shared" si="13"/>
        <v>0</v>
      </c>
      <c r="L115" s="186" t="s">
        <v>124</v>
      </c>
      <c r="M115" s="104"/>
    </row>
    <row r="116" spans="2:13" x14ac:dyDescent="0.35">
      <c r="B116" s="203" t="s">
        <v>498</v>
      </c>
      <c r="C116" s="214" t="s">
        <v>407</v>
      </c>
      <c r="D116" s="183" t="s">
        <v>426</v>
      </c>
      <c r="E116" s="184" t="s">
        <v>508</v>
      </c>
      <c r="F116" s="185" t="s">
        <v>509</v>
      </c>
      <c r="G116" s="173" t="s">
        <v>71</v>
      </c>
      <c r="H116" s="111" t="s">
        <v>349</v>
      </c>
      <c r="I116" s="111">
        <v>1</v>
      </c>
      <c r="J116" s="144">
        <v>0</v>
      </c>
      <c r="K116" s="140">
        <f t="shared" si="13"/>
        <v>0</v>
      </c>
      <c r="L116" s="186" t="s">
        <v>124</v>
      </c>
      <c r="M116" s="104"/>
    </row>
    <row r="117" spans="2:13" x14ac:dyDescent="0.35">
      <c r="B117" s="203" t="s">
        <v>499</v>
      </c>
      <c r="C117" s="214" t="s">
        <v>408</v>
      </c>
      <c r="D117" s="183" t="s">
        <v>427</v>
      </c>
      <c r="E117" s="184" t="s">
        <v>508</v>
      </c>
      <c r="F117" s="185" t="s">
        <v>509</v>
      </c>
      <c r="G117" s="173" t="s">
        <v>71</v>
      </c>
      <c r="H117" s="111" t="s">
        <v>349</v>
      </c>
      <c r="I117" s="111">
        <v>1</v>
      </c>
      <c r="J117" s="144">
        <v>0</v>
      </c>
      <c r="K117" s="140">
        <f t="shared" si="13"/>
        <v>0</v>
      </c>
      <c r="L117" s="186" t="s">
        <v>124</v>
      </c>
      <c r="M117" s="104"/>
    </row>
    <row r="118" spans="2:13" x14ac:dyDescent="0.35">
      <c r="B118" s="203" t="s">
        <v>500</v>
      </c>
      <c r="C118" s="214" t="s">
        <v>409</v>
      </c>
      <c r="D118" s="183" t="s">
        <v>428</v>
      </c>
      <c r="E118" s="184" t="s">
        <v>508</v>
      </c>
      <c r="F118" s="185" t="s">
        <v>509</v>
      </c>
      <c r="G118" s="173" t="s">
        <v>71</v>
      </c>
      <c r="H118" s="111" t="s">
        <v>349</v>
      </c>
      <c r="I118" s="111">
        <v>1</v>
      </c>
      <c r="J118" s="144">
        <v>0</v>
      </c>
      <c r="K118" s="140">
        <f>I118*J118</f>
        <v>0</v>
      </c>
      <c r="L118" s="186" t="s">
        <v>124</v>
      </c>
      <c r="M118" s="104"/>
    </row>
    <row r="119" spans="2:13" ht="13.5" thickBot="1" x14ac:dyDescent="0.4">
      <c r="B119" s="135" t="s">
        <v>288</v>
      </c>
      <c r="C119" s="136"/>
      <c r="D119" s="218"/>
      <c r="E119" s="137"/>
      <c r="F119" s="136"/>
      <c r="G119" s="136"/>
      <c r="H119" s="136"/>
      <c r="I119" s="138"/>
      <c r="J119" s="138"/>
      <c r="K119" s="243">
        <f>SUBTOTAL(9,K98:K118)</f>
        <v>0</v>
      </c>
      <c r="L119" s="136"/>
      <c r="M119" s="139"/>
    </row>
    <row r="120" spans="2:13" ht="14" thickTop="1" thickBot="1" x14ac:dyDescent="0.4">
      <c r="B120" s="187" t="s">
        <v>289</v>
      </c>
      <c r="C120" s="188"/>
      <c r="D120" s="220"/>
      <c r="E120" s="190"/>
      <c r="F120" s="189"/>
      <c r="G120" s="189"/>
      <c r="H120" s="189"/>
      <c r="I120" s="191"/>
      <c r="J120" s="191"/>
      <c r="K120" s="192">
        <f>SUBTOTAL(9,K119)</f>
        <v>0</v>
      </c>
      <c r="L120" s="189"/>
      <c r="M120" s="193"/>
    </row>
  </sheetData>
  <autoFilter ref="J1:J87"/>
  <dataValidations count="1">
    <dataValidation type="list" allowBlank="1" showInputMessage="1" showErrorMessage="1" sqref="L77:L78 L22:L26 L81:L85 L91:L92 L30:L74 L97:L118 L6:L14 L18:L19">
      <formula1>"Investment, O&amp;M"</formula1>
    </dataValidation>
  </dataValidations>
  <pageMargins left="0.70866141732283472" right="0.70866141732283472" top="0.74803149606299213" bottom="0.74803149606299213" header="0.31496062992125984" footer="0.31496062992125984"/>
  <pageSetup paperSize="9" scale="47" fitToHeight="15" orientation="landscape" verticalDpi="1200" r:id="rId1"/>
  <headerFooter>
    <oddHeader>&amp;CNATO UNCLASSIFIED&amp;RCO-14252-NNMS</oddHeader>
    <oddFooter>&amp;CNATO UNCLASSIFIED&amp;RCO-14252-NNMS</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'NATO member currencies'!$A$1:$A$18</xm:f>
          </x14:formula1>
          <xm:sqref>K4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B1:AA87"/>
  <sheetViews>
    <sheetView zoomScaleNormal="100" workbookViewId="0">
      <pane xSplit="1" ySplit="2" topLeftCell="B3" activePane="bottomRight" state="frozen"/>
      <selection activeCell="D21" sqref="C21:D21"/>
      <selection pane="topRight" activeCell="D21" sqref="C21:D21"/>
      <selection pane="bottomLeft" activeCell="D21" sqref="C21:D21"/>
      <selection pane="bottomRight" activeCell="B4" sqref="B4"/>
    </sheetView>
  </sheetViews>
  <sheetFormatPr defaultRowHeight="14.5" x14ac:dyDescent="0.35"/>
  <cols>
    <col min="1" max="1" width="1.6328125" customWidth="1"/>
    <col min="2" max="2" width="20.6328125" customWidth="1"/>
    <col min="3" max="3" width="28.6328125" bestFit="1" customWidth="1"/>
    <col min="4" max="4" width="17.54296875" customWidth="1"/>
    <col min="5" max="8" width="10.54296875" customWidth="1"/>
    <col min="9" max="12" width="11.6328125" customWidth="1"/>
    <col min="13" max="13" width="17.36328125" customWidth="1"/>
    <col min="14" max="14" width="19.453125" customWidth="1"/>
    <col min="15" max="15" width="19.6328125" customWidth="1"/>
    <col min="16" max="16" width="15" style="7" bestFit="1" customWidth="1"/>
    <col min="17" max="17" width="23.6328125" style="7" customWidth="1"/>
    <col min="18" max="18" width="3.6328125" customWidth="1"/>
  </cols>
  <sheetData>
    <row r="1" spans="2:27" ht="144.5" x14ac:dyDescent="0.35">
      <c r="B1" s="64" t="s">
        <v>180</v>
      </c>
      <c r="C1" s="64" t="s">
        <v>127</v>
      </c>
      <c r="D1" s="64" t="s">
        <v>128</v>
      </c>
      <c r="E1" s="64" t="s">
        <v>293</v>
      </c>
      <c r="F1" s="64" t="s">
        <v>189</v>
      </c>
      <c r="G1" s="64" t="s">
        <v>190</v>
      </c>
      <c r="H1" s="64" t="s">
        <v>191</v>
      </c>
      <c r="I1" s="64" t="s">
        <v>192</v>
      </c>
      <c r="J1" s="64" t="s">
        <v>193</v>
      </c>
      <c r="K1" s="64" t="s">
        <v>194</v>
      </c>
      <c r="L1" s="64" t="s">
        <v>195</v>
      </c>
      <c r="M1" s="64" t="s">
        <v>129</v>
      </c>
      <c r="N1" s="64"/>
      <c r="O1" s="64" t="s">
        <v>130</v>
      </c>
      <c r="P1" s="64" t="s">
        <v>131</v>
      </c>
      <c r="Q1" s="71" t="s">
        <v>142</v>
      </c>
      <c r="S1" s="245" t="s">
        <v>143</v>
      </c>
      <c r="T1" s="245"/>
      <c r="W1" s="82"/>
      <c r="X1" s="82"/>
      <c r="Y1" s="82"/>
      <c r="Z1" s="82"/>
      <c r="AA1" s="82"/>
    </row>
    <row r="2" spans="2:27" ht="29" x14ac:dyDescent="0.35">
      <c r="B2" s="8" t="s">
        <v>12</v>
      </c>
      <c r="C2" s="8" t="s">
        <v>8</v>
      </c>
      <c r="D2" s="11" t="s">
        <v>0</v>
      </c>
      <c r="E2" s="13" t="s">
        <v>185</v>
      </c>
      <c r="F2" s="13" t="s">
        <v>186</v>
      </c>
      <c r="G2" s="13" t="s">
        <v>187</v>
      </c>
      <c r="H2" s="13" t="s">
        <v>188</v>
      </c>
      <c r="I2" s="13" t="s">
        <v>196</v>
      </c>
      <c r="J2" s="13" t="s">
        <v>197</v>
      </c>
      <c r="K2" s="13" t="s">
        <v>198</v>
      </c>
      <c r="L2" s="13" t="s">
        <v>199</v>
      </c>
      <c r="M2" s="13" t="s">
        <v>78</v>
      </c>
      <c r="N2" s="21" t="s">
        <v>56</v>
      </c>
      <c r="O2" s="8" t="s">
        <v>25</v>
      </c>
      <c r="P2" s="12" t="s">
        <v>95</v>
      </c>
      <c r="Q2" s="12" t="s">
        <v>44</v>
      </c>
      <c r="R2" s="1"/>
      <c r="S2" s="75" t="s">
        <v>125</v>
      </c>
      <c r="T2" s="76">
        <v>0</v>
      </c>
    </row>
    <row r="3" spans="2:27" ht="15" customHeight="1" x14ac:dyDescent="0.45">
      <c r="B3" s="51" t="s">
        <v>183</v>
      </c>
      <c r="C3" s="51" t="s">
        <v>104</v>
      </c>
      <c r="D3" s="53" t="s">
        <v>26</v>
      </c>
      <c r="E3" s="72" t="s">
        <v>135</v>
      </c>
      <c r="F3" s="72" t="s">
        <v>136</v>
      </c>
      <c r="G3" s="72" t="s">
        <v>134</v>
      </c>
      <c r="H3" s="72" t="s">
        <v>123</v>
      </c>
      <c r="I3" s="73" t="s">
        <v>222</v>
      </c>
      <c r="J3" s="73" t="s">
        <v>223</v>
      </c>
      <c r="K3" s="73" t="s">
        <v>224</v>
      </c>
      <c r="L3" s="73" t="s">
        <v>225</v>
      </c>
      <c r="M3" s="210" t="s">
        <v>295</v>
      </c>
      <c r="N3" s="72"/>
      <c r="O3" s="85" t="s">
        <v>200</v>
      </c>
      <c r="P3" s="84" t="s">
        <v>294</v>
      </c>
      <c r="Q3" s="74" t="s">
        <v>105</v>
      </c>
      <c r="R3" s="50"/>
      <c r="S3" s="50" t="s">
        <v>103</v>
      </c>
    </row>
    <row r="4" spans="2:27" ht="15" customHeight="1" x14ac:dyDescent="0.35">
      <c r="B4" s="221">
        <v>1.1000000000000001</v>
      </c>
      <c r="C4" t="s">
        <v>83</v>
      </c>
      <c r="D4" s="41"/>
      <c r="E4" s="86"/>
      <c r="F4" s="86"/>
      <c r="G4" s="86"/>
      <c r="H4" s="86"/>
      <c r="I4" s="77"/>
      <c r="J4" s="77"/>
      <c r="K4" s="77"/>
      <c r="L4" s="77"/>
      <c r="M4" s="83">
        <f>SUMPRODUCT(CLIN2_Labour102[[#This Row],[Man-Days
2020]:[Man-Days
2023]],CLIN2_Labour102[[#This Row],[Labour rate
2020]:[Labour rate
2023]])</f>
        <v>0</v>
      </c>
      <c r="N4" s="9"/>
      <c r="O4" s="83">
        <f>(CLIN2_Labour102[[#This Row],[Extended cost]]+CLIN2_Labour102[[#This Row],[Expat Allowance (ONLY if applicable)]])*$T$2</f>
        <v>0</v>
      </c>
      <c r="P4" s="83">
        <f>CLIN2_Labour102[[#This Row],[Extended cost]]+CLIN2_Labour102[[#This Row],[Expat Allowance (ONLY if applicable)]]+CLIN2_Labour102[[#This Row],[Profit ]]</f>
        <v>0</v>
      </c>
    </row>
    <row r="5" spans="2:27" ht="15" customHeight="1" x14ac:dyDescent="0.35">
      <c r="B5" s="221">
        <v>1.2</v>
      </c>
      <c r="C5" t="s">
        <v>83</v>
      </c>
      <c r="D5" s="41"/>
      <c r="E5" s="86"/>
      <c r="F5" s="86"/>
      <c r="G5" s="86"/>
      <c r="H5" s="86"/>
      <c r="I5" s="77"/>
      <c r="J5" s="77"/>
      <c r="K5" s="77"/>
      <c r="L5" s="77"/>
      <c r="M5" s="83">
        <f>SUMPRODUCT(CLIN2_Labour102[[#This Row],[Man-Days
2020]:[Man-Days
2023]],CLIN2_Labour102[[#This Row],[Labour rate
2020]:[Labour rate
2023]])</f>
        <v>0</v>
      </c>
      <c r="N5" s="9"/>
      <c r="O5" s="83">
        <f>(CLIN2_Labour102[[#This Row],[Extended cost]]+CLIN2_Labour102[[#This Row],[Expat Allowance (ONLY if applicable)]])*$T$2</f>
        <v>0</v>
      </c>
      <c r="P5" s="83">
        <f>CLIN2_Labour102[[#This Row],[Extended cost]]+CLIN2_Labour102[[#This Row],[Expat Allowance (ONLY if applicable)]]+CLIN2_Labour102[[#This Row],[Profit ]]</f>
        <v>0</v>
      </c>
    </row>
    <row r="6" spans="2:27" ht="15" customHeight="1" x14ac:dyDescent="0.35">
      <c r="B6" s="221">
        <v>1.3</v>
      </c>
      <c r="C6" t="s">
        <v>83</v>
      </c>
      <c r="D6" s="41"/>
      <c r="E6" s="86"/>
      <c r="F6" s="86"/>
      <c r="G6" s="86"/>
      <c r="H6" s="86"/>
      <c r="I6" s="77"/>
      <c r="J6" s="77"/>
      <c r="K6" s="77"/>
      <c r="L6" s="77"/>
      <c r="M6" s="83">
        <f t="array" ref="M6">SUMPRODUCT(CLIN2_Labour102[[#This Row],[Man-Days
2020]:[Man-Days
2023]],CLIN2_Labour102[[#This Row],[Labour rate
2020]:[Labour rate
2023]])</f>
        <v>0</v>
      </c>
      <c r="N6" s="9"/>
      <c r="O6" s="83">
        <f>(CLIN2_Labour102[[#This Row],[Extended cost]]+CLIN2_Labour102[[#This Row],[Expat Allowance (ONLY if applicable)]])*$T$2</f>
        <v>0</v>
      </c>
      <c r="P6" s="83">
        <f>CLIN2_Labour102[[#This Row],[Extended cost]]+CLIN2_Labour102[[#This Row],[Expat Allowance (ONLY if applicable)]]+CLIN2_Labour102[[#This Row],[Profit ]]</f>
        <v>0</v>
      </c>
    </row>
    <row r="7" spans="2:27" ht="15" customHeight="1" x14ac:dyDescent="0.35">
      <c r="B7" s="221">
        <v>1.4</v>
      </c>
      <c r="C7" t="s">
        <v>83</v>
      </c>
      <c r="D7" s="41"/>
      <c r="E7" s="86"/>
      <c r="F7" s="86"/>
      <c r="G7" s="86"/>
      <c r="H7" s="86"/>
      <c r="I7" s="77"/>
      <c r="J7" s="77"/>
      <c r="K7" s="77"/>
      <c r="L7" s="77"/>
      <c r="M7" s="83">
        <f t="array" ref="M7">SUMPRODUCT(CLIN2_Labour102[[#This Row],[Man-Days
2020]:[Man-Days
2023]],CLIN2_Labour102[[#This Row],[Labour rate
2020]:[Labour rate
2023]])</f>
        <v>0</v>
      </c>
      <c r="N7" s="9"/>
      <c r="O7" s="83">
        <f>(CLIN2_Labour102[[#This Row],[Extended cost]]+CLIN2_Labour102[[#This Row],[Expat Allowance (ONLY if applicable)]])*$T$2</f>
        <v>0</v>
      </c>
      <c r="P7" s="83">
        <f>CLIN2_Labour102[[#This Row],[Extended cost]]+CLIN2_Labour102[[#This Row],[Expat Allowance (ONLY if applicable)]]+CLIN2_Labour102[[#This Row],[Profit ]]</f>
        <v>0</v>
      </c>
    </row>
    <row r="8" spans="2:27" ht="15" customHeight="1" x14ac:dyDescent="0.35">
      <c r="B8" s="221">
        <v>1.5</v>
      </c>
      <c r="C8" t="s">
        <v>83</v>
      </c>
      <c r="D8" s="41"/>
      <c r="E8" s="86"/>
      <c r="F8" s="86"/>
      <c r="G8" s="86"/>
      <c r="H8" s="86"/>
      <c r="I8" s="77"/>
      <c r="J8" s="77"/>
      <c r="K8" s="77"/>
      <c r="L8" s="77"/>
      <c r="M8" s="83">
        <f t="array" ref="M8">SUMPRODUCT(CLIN2_Labour102[[#This Row],[Man-Days
2020]:[Man-Days
2023]],CLIN2_Labour102[[#This Row],[Labour rate
2020]:[Labour rate
2023]])</f>
        <v>0</v>
      </c>
      <c r="N8" s="9"/>
      <c r="O8" s="83">
        <f>(CLIN2_Labour102[[#This Row],[Extended cost]]+CLIN2_Labour102[[#This Row],[Expat Allowance (ONLY if applicable)]])*$T$2</f>
        <v>0</v>
      </c>
      <c r="P8" s="83">
        <f>CLIN2_Labour102[[#This Row],[Extended cost]]+CLIN2_Labour102[[#This Row],[Expat Allowance (ONLY if applicable)]]+CLIN2_Labour102[[#This Row],[Profit ]]</f>
        <v>0</v>
      </c>
    </row>
    <row r="9" spans="2:27" ht="15" customHeight="1" x14ac:dyDescent="0.35">
      <c r="B9" s="221">
        <v>1.6</v>
      </c>
      <c r="C9" t="s">
        <v>83</v>
      </c>
      <c r="D9" s="41"/>
      <c r="E9" s="86"/>
      <c r="F9" s="86"/>
      <c r="G9" s="86"/>
      <c r="H9" s="86"/>
      <c r="I9" s="77"/>
      <c r="J9" s="77"/>
      <c r="K9" s="77"/>
      <c r="L9" s="77"/>
      <c r="M9" s="83">
        <f>SUMPRODUCT(CLIN2_Labour102[[#This Row],[Man-Days
2020]:[Man-Days
2023]],CLIN2_Labour102[[#This Row],[Labour rate
2020]:[Labour rate
2023]])</f>
        <v>0</v>
      </c>
      <c r="N9" s="9"/>
      <c r="O9" s="83">
        <f>(CLIN2_Labour102[[#This Row],[Extended cost]]+CLIN2_Labour102[[#This Row],[Expat Allowance (ONLY if applicable)]])*$T$2</f>
        <v>0</v>
      </c>
      <c r="P9" s="83">
        <f>CLIN2_Labour102[[#This Row],[Extended cost]]+CLIN2_Labour102[[#This Row],[Expat Allowance (ONLY if applicable)]]+CLIN2_Labour102[[#This Row],[Profit ]]</f>
        <v>0</v>
      </c>
    </row>
    <row r="10" spans="2:27" ht="15" customHeight="1" x14ac:dyDescent="0.35">
      <c r="B10" s="221">
        <v>1.7</v>
      </c>
      <c r="C10" t="s">
        <v>83</v>
      </c>
      <c r="D10" s="41"/>
      <c r="E10" s="86"/>
      <c r="F10" s="86"/>
      <c r="G10" s="86"/>
      <c r="H10" s="86"/>
      <c r="I10" s="77"/>
      <c r="J10" s="77"/>
      <c r="K10" s="77"/>
      <c r="L10" s="77"/>
      <c r="M10" s="83">
        <f t="array" ref="M10">SUMPRODUCT(CLIN2_Labour102[[#This Row],[Man-Days
2020]:[Man-Days
2023]],CLIN2_Labour102[[#This Row],[Labour rate
2020]:[Labour rate
2023]])</f>
        <v>0</v>
      </c>
      <c r="N10" s="9"/>
      <c r="O10" s="83">
        <f>(CLIN2_Labour102[[#This Row],[Extended cost]]+CLIN2_Labour102[[#This Row],[Expat Allowance (ONLY if applicable)]])*$T$2</f>
        <v>0</v>
      </c>
      <c r="P10" s="83">
        <f>CLIN2_Labour102[[#This Row],[Extended cost]]+CLIN2_Labour102[[#This Row],[Expat Allowance (ONLY if applicable)]]+CLIN2_Labour102[[#This Row],[Profit ]]</f>
        <v>0</v>
      </c>
    </row>
    <row r="11" spans="2:27" ht="15" customHeight="1" x14ac:dyDescent="0.35">
      <c r="B11" s="221">
        <v>1.8</v>
      </c>
      <c r="C11" t="s">
        <v>83</v>
      </c>
      <c r="D11" s="41"/>
      <c r="E11" s="86"/>
      <c r="F11" s="86"/>
      <c r="G11" s="86"/>
      <c r="H11" s="86"/>
      <c r="I11" s="77"/>
      <c r="J11" s="77"/>
      <c r="K11" s="77"/>
      <c r="L11" s="77"/>
      <c r="M11" s="83">
        <f t="array" ref="M11">SUMPRODUCT(CLIN2_Labour102[[#This Row],[Man-Days
2020]:[Man-Days
2023]],CLIN2_Labour102[[#This Row],[Labour rate
2020]:[Labour rate
2023]])</f>
        <v>0</v>
      </c>
      <c r="N11" s="9"/>
      <c r="O11" s="83">
        <f>(CLIN2_Labour102[[#This Row],[Extended cost]]+CLIN2_Labour102[[#This Row],[Expat Allowance (ONLY if applicable)]])*$T$2</f>
        <v>0</v>
      </c>
      <c r="P11" s="83">
        <f>CLIN2_Labour102[[#This Row],[Extended cost]]+CLIN2_Labour102[[#This Row],[Expat Allowance (ONLY if applicable)]]+CLIN2_Labour102[[#This Row],[Profit ]]</f>
        <v>0</v>
      </c>
    </row>
    <row r="12" spans="2:27" ht="15" customHeight="1" x14ac:dyDescent="0.35">
      <c r="B12" s="221">
        <v>1.9</v>
      </c>
      <c r="C12" t="s">
        <v>83</v>
      </c>
      <c r="D12" s="41"/>
      <c r="E12" s="86"/>
      <c r="F12" s="86"/>
      <c r="G12" s="86"/>
      <c r="H12" s="86"/>
      <c r="I12" s="77"/>
      <c r="J12" s="77"/>
      <c r="K12" s="77"/>
      <c r="L12" s="77"/>
      <c r="M12" s="83">
        <f t="array" ref="M12">SUMPRODUCT(CLIN2_Labour102[[#This Row],[Man-Days
2020]:[Man-Days
2023]],CLIN2_Labour102[[#This Row],[Labour rate
2020]:[Labour rate
2023]])</f>
        <v>0</v>
      </c>
      <c r="N12" s="9"/>
      <c r="O12" s="83">
        <f>(CLIN2_Labour102[[#This Row],[Extended cost]]+CLIN2_Labour102[[#This Row],[Expat Allowance (ONLY if applicable)]])*$T$2</f>
        <v>0</v>
      </c>
      <c r="P12" s="83">
        <f>CLIN2_Labour102[[#This Row],[Extended cost]]+CLIN2_Labour102[[#This Row],[Expat Allowance (ONLY if applicable)]]+CLIN2_Labour102[[#This Row],[Profit ]]</f>
        <v>0</v>
      </c>
    </row>
    <row r="13" spans="2:27" ht="15" customHeight="1" x14ac:dyDescent="0.35">
      <c r="B13" s="221">
        <v>2.1</v>
      </c>
      <c r="C13" t="s">
        <v>83</v>
      </c>
      <c r="D13" s="41"/>
      <c r="E13" s="86"/>
      <c r="F13" s="86"/>
      <c r="G13" s="86"/>
      <c r="H13" s="86"/>
      <c r="I13" s="77"/>
      <c r="J13" s="77"/>
      <c r="K13" s="77"/>
      <c r="L13" s="77"/>
      <c r="M13" s="83">
        <f t="array" ref="M13">SUMPRODUCT(CLIN2_Labour102[[#This Row],[Man-Days
2020]:[Man-Days
2023]],CLIN2_Labour102[[#This Row],[Labour rate
2020]:[Labour rate
2023]])</f>
        <v>0</v>
      </c>
      <c r="N13" s="9"/>
      <c r="O13" s="83">
        <f>(CLIN2_Labour102[[#This Row],[Extended cost]]+CLIN2_Labour102[[#This Row],[Expat Allowance (ONLY if applicable)]])*$T$2</f>
        <v>0</v>
      </c>
      <c r="P13" s="83">
        <f>CLIN2_Labour102[[#This Row],[Extended cost]]+CLIN2_Labour102[[#This Row],[Expat Allowance (ONLY if applicable)]]+CLIN2_Labour102[[#This Row],[Profit ]]</f>
        <v>0</v>
      </c>
    </row>
    <row r="14" spans="2:27" ht="15" customHeight="1" x14ac:dyDescent="0.35">
      <c r="B14" s="221">
        <v>2.2000000000000002</v>
      </c>
      <c r="C14" t="s">
        <v>83</v>
      </c>
      <c r="D14" s="41"/>
      <c r="E14" s="86"/>
      <c r="F14" s="86"/>
      <c r="G14" s="86"/>
      <c r="H14" s="86"/>
      <c r="I14" s="77"/>
      <c r="J14" s="77"/>
      <c r="K14" s="77"/>
      <c r="L14" s="77"/>
      <c r="M14" s="83">
        <f t="array" ref="M14">SUMPRODUCT(CLIN2_Labour102[[#This Row],[Man-Days
2020]:[Man-Days
2023]],CLIN2_Labour102[[#This Row],[Labour rate
2020]:[Labour rate
2023]])</f>
        <v>0</v>
      </c>
      <c r="N14" s="9"/>
      <c r="O14" s="83">
        <f>(CLIN2_Labour102[[#This Row],[Extended cost]]+CLIN2_Labour102[[#This Row],[Expat Allowance (ONLY if applicable)]])*$T$2</f>
        <v>0</v>
      </c>
      <c r="P14" s="83">
        <f>CLIN2_Labour102[[#This Row],[Extended cost]]+CLIN2_Labour102[[#This Row],[Expat Allowance (ONLY if applicable)]]+CLIN2_Labour102[[#This Row],[Profit ]]</f>
        <v>0</v>
      </c>
    </row>
    <row r="15" spans="2:27" ht="15" customHeight="1" x14ac:dyDescent="0.35">
      <c r="B15" s="221">
        <v>2.2999999999999998</v>
      </c>
      <c r="C15" t="s">
        <v>83</v>
      </c>
      <c r="D15" s="41"/>
      <c r="E15" s="86"/>
      <c r="F15" s="86"/>
      <c r="G15" s="86"/>
      <c r="H15" s="86"/>
      <c r="I15" s="77"/>
      <c r="J15" s="77"/>
      <c r="K15" s="77"/>
      <c r="L15" s="77"/>
      <c r="M15" s="83">
        <f t="array" ref="M15">SUMPRODUCT(CLIN2_Labour102[[#This Row],[Man-Days
2020]:[Man-Days
2023]],CLIN2_Labour102[[#This Row],[Labour rate
2020]:[Labour rate
2023]])</f>
        <v>0</v>
      </c>
      <c r="N15" s="9"/>
      <c r="O15" s="83">
        <f>(CLIN2_Labour102[[#This Row],[Extended cost]]+CLIN2_Labour102[[#This Row],[Expat Allowance (ONLY if applicable)]])*$T$2</f>
        <v>0</v>
      </c>
      <c r="P15" s="83">
        <f>CLIN2_Labour102[[#This Row],[Extended cost]]+CLIN2_Labour102[[#This Row],[Expat Allowance (ONLY if applicable)]]+CLIN2_Labour102[[#This Row],[Profit ]]</f>
        <v>0</v>
      </c>
    </row>
    <row r="16" spans="2:27" ht="15" customHeight="1" x14ac:dyDescent="0.35">
      <c r="B16" s="221">
        <v>3.1</v>
      </c>
      <c r="C16" t="s">
        <v>83</v>
      </c>
      <c r="D16" s="41"/>
      <c r="E16" s="86"/>
      <c r="F16" s="86"/>
      <c r="G16" s="86"/>
      <c r="H16" s="86"/>
      <c r="I16" s="77"/>
      <c r="J16" s="77"/>
      <c r="K16" s="77"/>
      <c r="L16" s="77"/>
      <c r="M16" s="83">
        <f t="array" ref="M16">SUMPRODUCT(CLIN2_Labour102[[#This Row],[Man-Days
2020]:[Man-Days
2023]],CLIN2_Labour102[[#This Row],[Labour rate
2020]:[Labour rate
2023]])</f>
        <v>0</v>
      </c>
      <c r="N16" s="9"/>
      <c r="O16" s="83">
        <f>(CLIN2_Labour102[[#This Row],[Extended cost]]+CLIN2_Labour102[[#This Row],[Expat Allowance (ONLY if applicable)]])*$T$2</f>
        <v>0</v>
      </c>
      <c r="P16" s="83">
        <f>CLIN2_Labour102[[#This Row],[Extended cost]]+CLIN2_Labour102[[#This Row],[Expat Allowance (ONLY if applicable)]]+CLIN2_Labour102[[#This Row],[Profit ]]</f>
        <v>0</v>
      </c>
    </row>
    <row r="17" spans="2:17" ht="15" customHeight="1" x14ac:dyDescent="0.35">
      <c r="B17" s="221">
        <v>3.2</v>
      </c>
      <c r="C17" t="s">
        <v>83</v>
      </c>
      <c r="D17" s="41"/>
      <c r="E17" s="86"/>
      <c r="F17" s="86"/>
      <c r="G17" s="86"/>
      <c r="H17" s="86"/>
      <c r="I17" s="77"/>
      <c r="J17" s="77"/>
      <c r="K17" s="77"/>
      <c r="L17" s="77"/>
      <c r="M17" s="83">
        <f t="array" ref="M17">SUMPRODUCT(CLIN2_Labour102[[#This Row],[Man-Days
2020]:[Man-Days
2023]],CLIN2_Labour102[[#This Row],[Labour rate
2020]:[Labour rate
2023]])</f>
        <v>0</v>
      </c>
      <c r="N17" s="9"/>
      <c r="O17" s="83">
        <f>(CLIN2_Labour102[[#This Row],[Extended cost]]+CLIN2_Labour102[[#This Row],[Expat Allowance (ONLY if applicable)]])*$T$2</f>
        <v>0</v>
      </c>
      <c r="P17" s="83">
        <f>CLIN2_Labour102[[#This Row],[Extended cost]]+CLIN2_Labour102[[#This Row],[Expat Allowance (ONLY if applicable)]]+CLIN2_Labour102[[#This Row],[Profit ]]</f>
        <v>0</v>
      </c>
    </row>
    <row r="18" spans="2:17" ht="15" customHeight="1" x14ac:dyDescent="0.35">
      <c r="B18" s="221">
        <v>3.3</v>
      </c>
      <c r="C18" t="s">
        <v>83</v>
      </c>
      <c r="D18" s="41"/>
      <c r="E18" s="86"/>
      <c r="F18" s="86"/>
      <c r="G18" s="86"/>
      <c r="H18" s="86"/>
      <c r="I18" s="77"/>
      <c r="J18" s="77"/>
      <c r="K18" s="77"/>
      <c r="L18" s="77"/>
      <c r="M18" s="83">
        <f t="array" ref="M18">SUMPRODUCT(CLIN2_Labour102[[#This Row],[Man-Days
2020]:[Man-Days
2023]],CLIN2_Labour102[[#This Row],[Labour rate
2020]:[Labour rate
2023]])</f>
        <v>0</v>
      </c>
      <c r="N18" s="9"/>
      <c r="O18" s="83">
        <f>(CLIN2_Labour102[[#This Row],[Extended cost]]+CLIN2_Labour102[[#This Row],[Expat Allowance (ONLY if applicable)]])*$T$2</f>
        <v>0</v>
      </c>
      <c r="P18" s="83">
        <f>CLIN2_Labour102[[#This Row],[Extended cost]]+CLIN2_Labour102[[#This Row],[Expat Allowance (ONLY if applicable)]]+CLIN2_Labour102[[#This Row],[Profit ]]</f>
        <v>0</v>
      </c>
    </row>
    <row r="19" spans="2:17" ht="15" customHeight="1" x14ac:dyDescent="0.35">
      <c r="B19" s="221">
        <v>3.4</v>
      </c>
      <c r="C19" t="s">
        <v>83</v>
      </c>
      <c r="D19" s="41"/>
      <c r="E19" s="86"/>
      <c r="F19" s="86"/>
      <c r="G19" s="86"/>
      <c r="H19" s="86"/>
      <c r="I19" s="77"/>
      <c r="J19" s="77"/>
      <c r="K19" s="77"/>
      <c r="L19" s="77"/>
      <c r="M19" s="83">
        <f t="array" ref="M19">SUMPRODUCT(CLIN2_Labour102[[#This Row],[Man-Days
2020]:[Man-Days
2023]],CLIN2_Labour102[[#This Row],[Labour rate
2020]:[Labour rate
2023]])</f>
        <v>0</v>
      </c>
      <c r="N19" s="9"/>
      <c r="O19" s="83">
        <f>(CLIN2_Labour102[[#This Row],[Extended cost]]+CLIN2_Labour102[[#This Row],[Expat Allowance (ONLY if applicable)]])*$T$2</f>
        <v>0</v>
      </c>
      <c r="P19" s="83">
        <f>CLIN2_Labour102[[#This Row],[Extended cost]]+CLIN2_Labour102[[#This Row],[Expat Allowance (ONLY if applicable)]]+CLIN2_Labour102[[#This Row],[Profit ]]</f>
        <v>0</v>
      </c>
    </row>
    <row r="20" spans="2:17" ht="15" customHeight="1" x14ac:dyDescent="0.35">
      <c r="B20" s="221">
        <v>3.5</v>
      </c>
      <c r="C20" t="s">
        <v>83</v>
      </c>
      <c r="D20" s="41"/>
      <c r="E20" s="86"/>
      <c r="F20" s="86"/>
      <c r="G20" s="86"/>
      <c r="H20" s="86"/>
      <c r="I20" s="77"/>
      <c r="J20" s="77"/>
      <c r="K20" s="77"/>
      <c r="L20" s="77"/>
      <c r="M20" s="83">
        <f t="array" ref="M20">SUMPRODUCT(CLIN2_Labour102[[#This Row],[Man-Days
2020]:[Man-Days
2023]],CLIN2_Labour102[[#This Row],[Labour rate
2020]:[Labour rate
2023]])</f>
        <v>0</v>
      </c>
      <c r="N20" s="9"/>
      <c r="O20" s="83">
        <f>(CLIN2_Labour102[[#This Row],[Extended cost]]+CLIN2_Labour102[[#This Row],[Expat Allowance (ONLY if applicable)]])*$T$2</f>
        <v>0</v>
      </c>
      <c r="P20" s="83">
        <f>CLIN2_Labour102[[#This Row],[Extended cost]]+CLIN2_Labour102[[#This Row],[Expat Allowance (ONLY if applicable)]]+CLIN2_Labour102[[#This Row],[Profit ]]</f>
        <v>0</v>
      </c>
    </row>
    <row r="21" spans="2:17" ht="15" customHeight="1" x14ac:dyDescent="0.35">
      <c r="B21" s="221" t="s">
        <v>305</v>
      </c>
      <c r="C21" t="s">
        <v>83</v>
      </c>
      <c r="D21" s="41"/>
      <c r="E21" s="86"/>
      <c r="F21" s="86"/>
      <c r="G21" s="86"/>
      <c r="H21" s="86"/>
      <c r="I21" s="77"/>
      <c r="J21" s="77"/>
      <c r="K21" s="77"/>
      <c r="L21" s="77"/>
      <c r="M21" s="83">
        <f t="array" ref="M21">SUMPRODUCT(CLIN2_Labour102[[#This Row],[Man-Days
2020]:[Man-Days
2023]],CLIN2_Labour102[[#This Row],[Labour rate
2020]:[Labour rate
2023]])</f>
        <v>0</v>
      </c>
      <c r="N21" s="9"/>
      <c r="O21" s="83">
        <f>(CLIN2_Labour102[[#This Row],[Extended cost]]+CLIN2_Labour102[[#This Row],[Expat Allowance (ONLY if applicable)]])*$T$2</f>
        <v>0</v>
      </c>
      <c r="P21" s="83">
        <f>CLIN2_Labour102[[#This Row],[Extended cost]]+CLIN2_Labour102[[#This Row],[Expat Allowance (ONLY if applicable)]]+CLIN2_Labour102[[#This Row],[Profit ]]</f>
        <v>0</v>
      </c>
    </row>
    <row r="22" spans="2:17" ht="15" customHeight="1" x14ac:dyDescent="0.35">
      <c r="B22" s="221" t="s">
        <v>306</v>
      </c>
      <c r="C22" t="s">
        <v>83</v>
      </c>
      <c r="D22" s="41"/>
      <c r="E22" s="86"/>
      <c r="F22" s="86"/>
      <c r="G22" s="86"/>
      <c r="H22" s="86"/>
      <c r="I22" s="77"/>
      <c r="J22" s="77"/>
      <c r="K22" s="77"/>
      <c r="L22" s="77"/>
      <c r="M22" s="83">
        <f t="array" ref="M22">SUMPRODUCT(CLIN2_Labour102[[#This Row],[Man-Days
2020]:[Man-Days
2023]],CLIN2_Labour102[[#This Row],[Labour rate
2020]:[Labour rate
2023]])</f>
        <v>0</v>
      </c>
      <c r="N22" s="9"/>
      <c r="O22" s="83">
        <f>(CLIN2_Labour102[[#This Row],[Extended cost]]+CLIN2_Labour102[[#This Row],[Expat Allowance (ONLY if applicable)]])*$T$2</f>
        <v>0</v>
      </c>
      <c r="P22" s="83">
        <f>CLIN2_Labour102[[#This Row],[Extended cost]]+CLIN2_Labour102[[#This Row],[Expat Allowance (ONLY if applicable)]]+CLIN2_Labour102[[#This Row],[Profit ]]</f>
        <v>0</v>
      </c>
    </row>
    <row r="23" spans="2:17" ht="15" customHeight="1" x14ac:dyDescent="0.35">
      <c r="B23" s="221" t="s">
        <v>307</v>
      </c>
      <c r="C23" t="s">
        <v>83</v>
      </c>
      <c r="D23" s="41"/>
      <c r="E23" s="86"/>
      <c r="F23" s="86"/>
      <c r="G23" s="86"/>
      <c r="H23" s="86"/>
      <c r="I23" s="77"/>
      <c r="J23" s="77"/>
      <c r="K23" s="77"/>
      <c r="L23" s="77"/>
      <c r="M23" s="83">
        <f t="array" ref="M23">SUMPRODUCT(CLIN2_Labour102[[#This Row],[Man-Days
2020]:[Man-Days
2023]],CLIN2_Labour102[[#This Row],[Labour rate
2020]:[Labour rate
2023]])</f>
        <v>0</v>
      </c>
      <c r="N23" s="9"/>
      <c r="O23" s="83">
        <f>(CLIN2_Labour102[[#This Row],[Extended cost]]+CLIN2_Labour102[[#This Row],[Expat Allowance (ONLY if applicable)]])*$T$2</f>
        <v>0</v>
      </c>
      <c r="P23" s="83">
        <f>CLIN2_Labour102[[#This Row],[Extended cost]]+CLIN2_Labour102[[#This Row],[Expat Allowance (ONLY if applicable)]]+CLIN2_Labour102[[#This Row],[Profit ]]</f>
        <v>0</v>
      </c>
    </row>
    <row r="24" spans="2:17" ht="15" customHeight="1" x14ac:dyDescent="0.35">
      <c r="B24" s="221" t="s">
        <v>308</v>
      </c>
      <c r="C24" t="s">
        <v>83</v>
      </c>
      <c r="D24" s="41"/>
      <c r="E24" s="86"/>
      <c r="F24" s="86"/>
      <c r="G24" s="86"/>
      <c r="H24" s="86"/>
      <c r="I24" s="77"/>
      <c r="J24" s="77"/>
      <c r="K24" s="77"/>
      <c r="L24" s="77"/>
      <c r="M24" s="83">
        <f t="array" ref="M24">SUMPRODUCT(CLIN2_Labour102[[#This Row],[Man-Days
2020]:[Man-Days
2023]],CLIN2_Labour102[[#This Row],[Labour rate
2020]:[Labour rate
2023]])</f>
        <v>0</v>
      </c>
      <c r="N24" s="9"/>
      <c r="O24" s="83">
        <f>(CLIN2_Labour102[[#This Row],[Extended cost]]+CLIN2_Labour102[[#This Row],[Expat Allowance (ONLY if applicable)]])*$T$2</f>
        <v>0</v>
      </c>
      <c r="P24" s="83">
        <f>CLIN2_Labour102[[#This Row],[Extended cost]]+CLIN2_Labour102[[#This Row],[Expat Allowance (ONLY if applicable)]]+CLIN2_Labour102[[#This Row],[Profit ]]</f>
        <v>0</v>
      </c>
    </row>
    <row r="25" spans="2:17" ht="15" customHeight="1" x14ac:dyDescent="0.35">
      <c r="B25" s="221" t="s">
        <v>309</v>
      </c>
      <c r="C25" t="s">
        <v>83</v>
      </c>
      <c r="D25" s="41"/>
      <c r="E25" s="86"/>
      <c r="F25" s="86"/>
      <c r="G25" s="86"/>
      <c r="H25" s="86"/>
      <c r="I25" s="77"/>
      <c r="J25" s="77"/>
      <c r="K25" s="77"/>
      <c r="L25" s="77"/>
      <c r="M25" s="83">
        <f t="array" ref="M25">SUMPRODUCT(CLIN2_Labour102[[#This Row],[Man-Days
2020]:[Man-Days
2023]],CLIN2_Labour102[[#This Row],[Labour rate
2020]:[Labour rate
2023]])</f>
        <v>0</v>
      </c>
      <c r="N25" s="9"/>
      <c r="O25" s="83">
        <f>(CLIN2_Labour102[[#This Row],[Extended cost]]+CLIN2_Labour102[[#This Row],[Expat Allowance (ONLY if applicable)]])*$T$2</f>
        <v>0</v>
      </c>
      <c r="P25" s="83">
        <f>CLIN2_Labour102[[#This Row],[Extended cost]]+CLIN2_Labour102[[#This Row],[Expat Allowance (ONLY if applicable)]]+CLIN2_Labour102[[#This Row],[Profit ]]</f>
        <v>0</v>
      </c>
    </row>
    <row r="26" spans="2:17" ht="15" customHeight="1" x14ac:dyDescent="0.35">
      <c r="B26" s="221" t="s">
        <v>310</v>
      </c>
      <c r="C26" t="s">
        <v>83</v>
      </c>
      <c r="D26" s="41"/>
      <c r="E26" s="86"/>
      <c r="F26" s="86"/>
      <c r="G26" s="86"/>
      <c r="H26" s="86"/>
      <c r="I26" s="77"/>
      <c r="J26" s="77"/>
      <c r="K26" s="77"/>
      <c r="L26" s="77"/>
      <c r="M26" s="83">
        <f t="array" ref="M26">SUMPRODUCT(CLIN2_Labour102[[#This Row],[Man-Days
2020]:[Man-Days
2023]],CLIN2_Labour102[[#This Row],[Labour rate
2020]:[Labour rate
2023]])</f>
        <v>0</v>
      </c>
      <c r="N26" s="9"/>
      <c r="O26" s="83">
        <f>(CLIN2_Labour102[[#This Row],[Extended cost]]+CLIN2_Labour102[[#This Row],[Expat Allowance (ONLY if applicable)]])*$T$2</f>
        <v>0</v>
      </c>
      <c r="P26" s="83">
        <f>CLIN2_Labour102[[#This Row],[Extended cost]]+CLIN2_Labour102[[#This Row],[Expat Allowance (ONLY if applicable)]]+CLIN2_Labour102[[#This Row],[Profit ]]</f>
        <v>0</v>
      </c>
    </row>
    <row r="27" spans="2:17" ht="15" customHeight="1" x14ac:dyDescent="0.35">
      <c r="B27" s="221" t="s">
        <v>311</v>
      </c>
      <c r="C27" t="s">
        <v>83</v>
      </c>
      <c r="D27" s="41"/>
      <c r="E27" s="86"/>
      <c r="F27" s="86"/>
      <c r="G27" s="86"/>
      <c r="H27" s="86"/>
      <c r="I27" s="77"/>
      <c r="J27" s="77"/>
      <c r="K27" s="77"/>
      <c r="L27" s="77"/>
      <c r="M27" s="83">
        <f t="array" ref="M27">SUMPRODUCT(CLIN2_Labour102[[#This Row],[Man-Days
2020]:[Man-Days
2023]],CLIN2_Labour102[[#This Row],[Labour rate
2020]:[Labour rate
2023]])</f>
        <v>0</v>
      </c>
      <c r="N27" s="9"/>
      <c r="O27" s="83">
        <f>(CLIN2_Labour102[[#This Row],[Extended cost]]+CLIN2_Labour102[[#This Row],[Expat Allowance (ONLY if applicable)]])*$T$2</f>
        <v>0</v>
      </c>
      <c r="P27" s="83">
        <f>CLIN2_Labour102[[#This Row],[Extended cost]]+CLIN2_Labour102[[#This Row],[Expat Allowance (ONLY if applicable)]]+CLIN2_Labour102[[#This Row],[Profit ]]</f>
        <v>0</v>
      </c>
    </row>
    <row r="28" spans="2:17" ht="15" customHeight="1" x14ac:dyDescent="0.35">
      <c r="B28" s="221" t="s">
        <v>312</v>
      </c>
      <c r="C28" t="s">
        <v>83</v>
      </c>
      <c r="D28" s="41"/>
      <c r="E28" s="86"/>
      <c r="F28" s="86"/>
      <c r="G28" s="86"/>
      <c r="H28" s="86"/>
      <c r="I28" s="77"/>
      <c r="J28" s="77"/>
      <c r="K28" s="77"/>
      <c r="L28" s="77"/>
      <c r="M28" s="83">
        <f t="array" ref="M28">SUMPRODUCT(CLIN2_Labour102[[#This Row],[Man-Days
2020]:[Man-Days
2023]],CLIN2_Labour102[[#This Row],[Labour rate
2020]:[Labour rate
2023]])</f>
        <v>0</v>
      </c>
      <c r="N28" s="9"/>
      <c r="O28" s="83">
        <f>(CLIN2_Labour102[[#This Row],[Extended cost]]+CLIN2_Labour102[[#This Row],[Expat Allowance (ONLY if applicable)]])*$T$2</f>
        <v>0</v>
      </c>
      <c r="P28" s="83">
        <f>CLIN2_Labour102[[#This Row],[Extended cost]]+CLIN2_Labour102[[#This Row],[Expat Allowance (ONLY if applicable)]]+CLIN2_Labour102[[#This Row],[Profit ]]</f>
        <v>0</v>
      </c>
    </row>
    <row r="29" spans="2:17" ht="15" customHeight="1" x14ac:dyDescent="0.35">
      <c r="B29" s="221" t="s">
        <v>314</v>
      </c>
      <c r="C29" t="s">
        <v>83</v>
      </c>
      <c r="D29" s="41"/>
      <c r="E29" s="86"/>
      <c r="F29" s="86"/>
      <c r="G29" s="86"/>
      <c r="H29" s="86"/>
      <c r="I29" s="77"/>
      <c r="J29" s="77"/>
      <c r="K29" s="77"/>
      <c r="L29" s="77"/>
      <c r="M29" s="83">
        <f t="array" ref="M29">SUMPRODUCT(CLIN2_Labour102[[#This Row],[Man-Days
2020]:[Man-Days
2023]],CLIN2_Labour102[[#This Row],[Labour rate
2020]:[Labour rate
2023]])</f>
        <v>0</v>
      </c>
      <c r="N29" s="9"/>
      <c r="O29" s="83">
        <f>(CLIN2_Labour102[[#This Row],[Extended cost]]+CLIN2_Labour102[[#This Row],[Expat Allowance (ONLY if applicable)]])*$T$2</f>
        <v>0</v>
      </c>
      <c r="P29" s="83">
        <f>CLIN2_Labour102[[#This Row],[Extended cost]]+CLIN2_Labour102[[#This Row],[Expat Allowance (ONLY if applicable)]]+CLIN2_Labour102[[#This Row],[Profit ]]</f>
        <v>0</v>
      </c>
    </row>
    <row r="30" spans="2:17" ht="15" customHeight="1" x14ac:dyDescent="0.35">
      <c r="B30" s="221" t="s">
        <v>315</v>
      </c>
      <c r="C30" t="s">
        <v>83</v>
      </c>
      <c r="D30" s="41"/>
      <c r="E30" s="86"/>
      <c r="F30" s="86"/>
      <c r="G30" s="86"/>
      <c r="H30" s="86"/>
      <c r="I30" s="77"/>
      <c r="J30" s="77"/>
      <c r="K30" s="77"/>
      <c r="L30" s="77"/>
      <c r="M30" s="83">
        <f t="array" ref="M30">SUMPRODUCT(CLIN2_Labour102[[#This Row],[Man-Days
2020]:[Man-Days
2023]],CLIN2_Labour102[[#This Row],[Labour rate
2020]:[Labour rate
2023]])</f>
        <v>0</v>
      </c>
      <c r="N30" s="9"/>
      <c r="O30" s="83">
        <f>(CLIN2_Labour102[[#This Row],[Extended cost]]+CLIN2_Labour102[[#This Row],[Expat Allowance (ONLY if applicable)]])*$T$2</f>
        <v>0</v>
      </c>
      <c r="P30" s="83">
        <f>CLIN2_Labour102[[#This Row],[Extended cost]]+CLIN2_Labour102[[#This Row],[Expat Allowance (ONLY if applicable)]]+CLIN2_Labour102[[#This Row],[Profit ]]</f>
        <v>0</v>
      </c>
    </row>
    <row r="31" spans="2:17" ht="15" customHeight="1" x14ac:dyDescent="0.35">
      <c r="B31" s="221" t="s">
        <v>316</v>
      </c>
      <c r="C31" t="s">
        <v>83</v>
      </c>
      <c r="D31" s="41"/>
      <c r="E31" s="86"/>
      <c r="F31" s="86"/>
      <c r="G31" s="86"/>
      <c r="H31" s="86"/>
      <c r="I31" s="77"/>
      <c r="J31" s="77"/>
      <c r="K31" s="77"/>
      <c r="L31" s="77"/>
      <c r="M31" s="83">
        <f t="array" ref="M31">SUMPRODUCT(CLIN2_Labour102[[#This Row],[Man-Days
2020]:[Man-Days
2023]],CLIN2_Labour102[[#This Row],[Labour rate
2020]:[Labour rate
2023]])</f>
        <v>0</v>
      </c>
      <c r="N31" s="9"/>
      <c r="O31" s="83">
        <f>(CLIN2_Labour102[[#This Row],[Extended cost]]+CLIN2_Labour102[[#This Row],[Expat Allowance (ONLY if applicable)]])*$T$2</f>
        <v>0</v>
      </c>
      <c r="P31" s="83">
        <f>CLIN2_Labour102[[#This Row],[Extended cost]]+CLIN2_Labour102[[#This Row],[Expat Allowance (ONLY if applicable)]]+CLIN2_Labour102[[#This Row],[Profit ]]</f>
        <v>0</v>
      </c>
    </row>
    <row r="32" spans="2:17" ht="15" customHeight="1" x14ac:dyDescent="0.35">
      <c r="B32" s="221" t="s">
        <v>317</v>
      </c>
      <c r="C32" t="s">
        <v>83</v>
      </c>
      <c r="D32" s="222"/>
      <c r="E32" s="86"/>
      <c r="F32" s="86"/>
      <c r="G32" s="86"/>
      <c r="H32" s="86"/>
      <c r="I32" s="223"/>
      <c r="J32" s="223"/>
      <c r="K32" s="223"/>
      <c r="L32" s="223"/>
      <c r="M32" s="83">
        <f t="array" ref="M32">SUMPRODUCT(CLIN2_Labour102[[#This Row],[Man-Days
2020]:[Man-Days
2023]],CLIN2_Labour102[[#This Row],[Labour rate
2020]:[Labour rate
2023]])</f>
        <v>0</v>
      </c>
      <c r="N32" s="224"/>
      <c r="O32" s="83">
        <f>(CLIN2_Labour102[[#This Row],[Extended cost]]+CLIN2_Labour102[[#This Row],[Expat Allowance (ONLY if applicable)]])*$T$2</f>
        <v>0</v>
      </c>
      <c r="P32" s="225">
        <f>CLIN2_Labour102[[#This Row],[Extended cost]]+CLIN2_Labour102[[#This Row],[Expat Allowance (ONLY if applicable)]]+CLIN2_Labour102[[#This Row],[Profit ]]</f>
        <v>0</v>
      </c>
      <c r="Q32" s="226"/>
    </row>
    <row r="33" spans="2:17" ht="15" customHeight="1" x14ac:dyDescent="0.35">
      <c r="B33" s="221" t="s">
        <v>300</v>
      </c>
      <c r="C33" t="s">
        <v>83</v>
      </c>
      <c r="D33" s="222"/>
      <c r="E33" s="86"/>
      <c r="F33" s="86"/>
      <c r="G33" s="86"/>
      <c r="H33" s="86"/>
      <c r="I33" s="223"/>
      <c r="J33" s="223"/>
      <c r="K33" s="223"/>
      <c r="L33" s="223"/>
      <c r="M33" s="83">
        <f t="array" ref="M33">SUMPRODUCT(CLIN2_Labour102[[#This Row],[Man-Days
2020]:[Man-Days
2023]],CLIN2_Labour102[[#This Row],[Labour rate
2020]:[Labour rate
2023]])</f>
        <v>0</v>
      </c>
      <c r="N33" s="224"/>
      <c r="O33" s="83">
        <f>(CLIN2_Labour102[[#This Row],[Extended cost]]+CLIN2_Labour102[[#This Row],[Expat Allowance (ONLY if applicable)]])*$T$2</f>
        <v>0</v>
      </c>
      <c r="P33" s="225">
        <f>CLIN2_Labour102[[#This Row],[Extended cost]]+CLIN2_Labour102[[#This Row],[Expat Allowance (ONLY if applicable)]]+CLIN2_Labour102[[#This Row],[Profit ]]</f>
        <v>0</v>
      </c>
      <c r="Q33" s="226"/>
    </row>
    <row r="34" spans="2:17" ht="15" customHeight="1" x14ac:dyDescent="0.35">
      <c r="B34" s="221" t="s">
        <v>318</v>
      </c>
      <c r="C34" t="s">
        <v>83</v>
      </c>
      <c r="D34" s="222"/>
      <c r="E34" s="86"/>
      <c r="F34" s="86"/>
      <c r="G34" s="86"/>
      <c r="H34" s="86"/>
      <c r="I34" s="223"/>
      <c r="J34" s="223"/>
      <c r="K34" s="223"/>
      <c r="L34" s="223"/>
      <c r="M34" s="83">
        <f t="array" ref="M34">SUMPRODUCT(CLIN2_Labour102[[#This Row],[Man-Days
2020]:[Man-Days
2023]],CLIN2_Labour102[[#This Row],[Labour rate
2020]:[Labour rate
2023]])</f>
        <v>0</v>
      </c>
      <c r="N34" s="224"/>
      <c r="O34" s="83">
        <f>(CLIN2_Labour102[[#This Row],[Extended cost]]+CLIN2_Labour102[[#This Row],[Expat Allowance (ONLY if applicable)]])*$T$2</f>
        <v>0</v>
      </c>
      <c r="P34" s="225">
        <f>CLIN2_Labour102[[#This Row],[Extended cost]]+CLIN2_Labour102[[#This Row],[Expat Allowance (ONLY if applicable)]]+CLIN2_Labour102[[#This Row],[Profit ]]</f>
        <v>0</v>
      </c>
      <c r="Q34" s="226"/>
    </row>
    <row r="35" spans="2:17" ht="15" customHeight="1" x14ac:dyDescent="0.35">
      <c r="B35" s="221" t="s">
        <v>320</v>
      </c>
      <c r="C35" t="s">
        <v>83</v>
      </c>
      <c r="D35" s="222"/>
      <c r="E35" s="86"/>
      <c r="F35" s="86"/>
      <c r="G35" s="86"/>
      <c r="H35" s="86"/>
      <c r="I35" s="223"/>
      <c r="J35" s="223"/>
      <c r="K35" s="223"/>
      <c r="L35" s="223"/>
      <c r="M35" s="83">
        <f t="array" ref="M35">SUMPRODUCT(CLIN2_Labour102[[#This Row],[Man-Days
2020]:[Man-Days
2023]],CLIN2_Labour102[[#This Row],[Labour rate
2020]:[Labour rate
2023]])</f>
        <v>0</v>
      </c>
      <c r="N35" s="224"/>
      <c r="O35" s="83">
        <f>(CLIN2_Labour102[[#This Row],[Extended cost]]+CLIN2_Labour102[[#This Row],[Expat Allowance (ONLY if applicable)]])*$T$2</f>
        <v>0</v>
      </c>
      <c r="P35" s="225">
        <f>CLIN2_Labour102[[#This Row],[Extended cost]]+CLIN2_Labour102[[#This Row],[Expat Allowance (ONLY if applicable)]]+CLIN2_Labour102[[#This Row],[Profit ]]</f>
        <v>0</v>
      </c>
      <c r="Q35" s="226"/>
    </row>
    <row r="36" spans="2:17" ht="15" customHeight="1" x14ac:dyDescent="0.35">
      <c r="B36" s="221" t="s">
        <v>321</v>
      </c>
      <c r="C36" t="s">
        <v>83</v>
      </c>
      <c r="D36" s="222"/>
      <c r="E36" s="86"/>
      <c r="F36" s="86"/>
      <c r="G36" s="86"/>
      <c r="H36" s="86"/>
      <c r="I36" s="223"/>
      <c r="J36" s="223"/>
      <c r="K36" s="223"/>
      <c r="L36" s="223"/>
      <c r="M36" s="83">
        <f t="array" ref="M36">SUMPRODUCT(CLIN2_Labour102[[#This Row],[Man-Days
2020]:[Man-Days
2023]],CLIN2_Labour102[[#This Row],[Labour rate
2020]:[Labour rate
2023]])</f>
        <v>0</v>
      </c>
      <c r="N36" s="224"/>
      <c r="O36" s="83">
        <f>(CLIN2_Labour102[[#This Row],[Extended cost]]+CLIN2_Labour102[[#This Row],[Expat Allowance (ONLY if applicable)]])*$T$2</f>
        <v>0</v>
      </c>
      <c r="P36" s="225">
        <f>CLIN2_Labour102[[#This Row],[Extended cost]]+CLIN2_Labour102[[#This Row],[Expat Allowance (ONLY if applicable)]]+CLIN2_Labour102[[#This Row],[Profit ]]</f>
        <v>0</v>
      </c>
      <c r="Q36" s="226"/>
    </row>
    <row r="37" spans="2:17" ht="15" customHeight="1" x14ac:dyDescent="0.35">
      <c r="B37" s="221" t="s">
        <v>322</v>
      </c>
      <c r="C37" t="s">
        <v>83</v>
      </c>
      <c r="D37" s="222"/>
      <c r="E37" s="86"/>
      <c r="F37" s="86"/>
      <c r="G37" s="86"/>
      <c r="H37" s="86"/>
      <c r="I37" s="223"/>
      <c r="J37" s="223"/>
      <c r="K37" s="223"/>
      <c r="L37" s="223"/>
      <c r="M37" s="83">
        <f t="array" ref="M37">SUMPRODUCT(CLIN2_Labour102[[#This Row],[Man-Days
2020]:[Man-Days
2023]],CLIN2_Labour102[[#This Row],[Labour rate
2020]:[Labour rate
2023]])</f>
        <v>0</v>
      </c>
      <c r="N37" s="224"/>
      <c r="O37" s="83">
        <f>(CLIN2_Labour102[[#This Row],[Extended cost]]+CLIN2_Labour102[[#This Row],[Expat Allowance (ONLY if applicable)]])*$T$2</f>
        <v>0</v>
      </c>
      <c r="P37" s="225">
        <f>CLIN2_Labour102[[#This Row],[Extended cost]]+CLIN2_Labour102[[#This Row],[Expat Allowance (ONLY if applicable)]]+CLIN2_Labour102[[#This Row],[Profit ]]</f>
        <v>0</v>
      </c>
      <c r="Q37" s="226"/>
    </row>
    <row r="38" spans="2:17" ht="15" customHeight="1" x14ac:dyDescent="0.35">
      <c r="B38" s="221" t="s">
        <v>323</v>
      </c>
      <c r="C38" t="s">
        <v>83</v>
      </c>
      <c r="D38" s="222"/>
      <c r="E38" s="86"/>
      <c r="F38" s="86"/>
      <c r="G38" s="86"/>
      <c r="H38" s="86"/>
      <c r="I38" s="223"/>
      <c r="J38" s="223"/>
      <c r="K38" s="223"/>
      <c r="L38" s="223"/>
      <c r="M38" s="83">
        <f t="array" ref="M38">SUMPRODUCT(CLIN2_Labour102[[#This Row],[Man-Days
2020]:[Man-Days
2023]],CLIN2_Labour102[[#This Row],[Labour rate
2020]:[Labour rate
2023]])</f>
        <v>0</v>
      </c>
      <c r="N38" s="224"/>
      <c r="O38" s="83">
        <f>(CLIN2_Labour102[[#This Row],[Extended cost]]+CLIN2_Labour102[[#This Row],[Expat Allowance (ONLY if applicable)]])*$T$2</f>
        <v>0</v>
      </c>
      <c r="P38" s="225">
        <f>CLIN2_Labour102[[#This Row],[Extended cost]]+CLIN2_Labour102[[#This Row],[Expat Allowance (ONLY if applicable)]]+CLIN2_Labour102[[#This Row],[Profit ]]</f>
        <v>0</v>
      </c>
      <c r="Q38" s="226"/>
    </row>
    <row r="39" spans="2:17" ht="15" customHeight="1" x14ac:dyDescent="0.35">
      <c r="B39" s="221" t="s">
        <v>324</v>
      </c>
      <c r="C39" t="s">
        <v>83</v>
      </c>
      <c r="D39" s="222"/>
      <c r="E39" s="86"/>
      <c r="F39" s="86"/>
      <c r="G39" s="86"/>
      <c r="H39" s="86"/>
      <c r="I39" s="223"/>
      <c r="J39" s="223"/>
      <c r="K39" s="223"/>
      <c r="L39" s="223"/>
      <c r="M39" s="83">
        <f t="array" ref="M39">SUMPRODUCT(CLIN2_Labour102[[#This Row],[Man-Days
2020]:[Man-Days
2023]],CLIN2_Labour102[[#This Row],[Labour rate
2020]:[Labour rate
2023]])</f>
        <v>0</v>
      </c>
      <c r="N39" s="224"/>
      <c r="O39" s="83">
        <f>(CLIN2_Labour102[[#This Row],[Extended cost]]+CLIN2_Labour102[[#This Row],[Expat Allowance (ONLY if applicable)]])*$T$2</f>
        <v>0</v>
      </c>
      <c r="P39" s="225">
        <f>CLIN2_Labour102[[#This Row],[Extended cost]]+CLIN2_Labour102[[#This Row],[Expat Allowance (ONLY if applicable)]]+CLIN2_Labour102[[#This Row],[Profit ]]</f>
        <v>0</v>
      </c>
      <c r="Q39" s="226"/>
    </row>
    <row r="40" spans="2:17" ht="15" customHeight="1" x14ac:dyDescent="0.35">
      <c r="B40" s="221" t="s">
        <v>325</v>
      </c>
      <c r="C40" t="s">
        <v>83</v>
      </c>
      <c r="D40" s="222"/>
      <c r="E40" s="86"/>
      <c r="F40" s="86"/>
      <c r="G40" s="86"/>
      <c r="H40" s="86"/>
      <c r="I40" s="223"/>
      <c r="J40" s="223"/>
      <c r="K40" s="223"/>
      <c r="L40" s="223"/>
      <c r="M40" s="83">
        <f t="array" ref="M40">SUMPRODUCT(CLIN2_Labour102[[#This Row],[Man-Days
2020]:[Man-Days
2023]],CLIN2_Labour102[[#This Row],[Labour rate
2020]:[Labour rate
2023]])</f>
        <v>0</v>
      </c>
      <c r="N40" s="224"/>
      <c r="O40" s="83">
        <f>(CLIN2_Labour102[[#This Row],[Extended cost]]+CLIN2_Labour102[[#This Row],[Expat Allowance (ONLY if applicable)]])*$T$2</f>
        <v>0</v>
      </c>
      <c r="P40" s="225">
        <f>CLIN2_Labour102[[#This Row],[Extended cost]]+CLIN2_Labour102[[#This Row],[Expat Allowance (ONLY if applicable)]]+CLIN2_Labour102[[#This Row],[Profit ]]</f>
        <v>0</v>
      </c>
      <c r="Q40" s="226"/>
    </row>
    <row r="41" spans="2:17" ht="15" customHeight="1" x14ac:dyDescent="0.35">
      <c r="B41" s="221" t="s">
        <v>326</v>
      </c>
      <c r="C41" t="s">
        <v>83</v>
      </c>
      <c r="D41" s="222"/>
      <c r="E41" s="86"/>
      <c r="F41" s="86"/>
      <c r="G41" s="86"/>
      <c r="H41" s="86"/>
      <c r="I41" s="223"/>
      <c r="J41" s="223"/>
      <c r="K41" s="223"/>
      <c r="L41" s="223"/>
      <c r="M41" s="83">
        <f t="array" ref="M41">SUMPRODUCT(CLIN2_Labour102[[#This Row],[Man-Days
2020]:[Man-Days
2023]],CLIN2_Labour102[[#This Row],[Labour rate
2020]:[Labour rate
2023]])</f>
        <v>0</v>
      </c>
      <c r="N41" s="224"/>
      <c r="O41" s="83">
        <f>(CLIN2_Labour102[[#This Row],[Extended cost]]+CLIN2_Labour102[[#This Row],[Expat Allowance (ONLY if applicable)]])*$T$2</f>
        <v>0</v>
      </c>
      <c r="P41" s="225">
        <f>CLIN2_Labour102[[#This Row],[Extended cost]]+CLIN2_Labour102[[#This Row],[Expat Allowance (ONLY if applicable)]]+CLIN2_Labour102[[#This Row],[Profit ]]</f>
        <v>0</v>
      </c>
      <c r="Q41" s="226"/>
    </row>
    <row r="42" spans="2:17" ht="15" customHeight="1" x14ac:dyDescent="0.35">
      <c r="B42" s="221" t="s">
        <v>328</v>
      </c>
      <c r="C42" t="s">
        <v>83</v>
      </c>
      <c r="D42" s="222"/>
      <c r="E42" s="86"/>
      <c r="F42" s="86"/>
      <c r="G42" s="86"/>
      <c r="H42" s="86"/>
      <c r="I42" s="223"/>
      <c r="J42" s="223"/>
      <c r="K42" s="223"/>
      <c r="L42" s="223"/>
      <c r="M42" s="83">
        <f t="array" ref="M42">SUMPRODUCT(CLIN2_Labour102[[#This Row],[Man-Days
2020]:[Man-Days
2023]],CLIN2_Labour102[[#This Row],[Labour rate
2020]:[Labour rate
2023]])</f>
        <v>0</v>
      </c>
      <c r="N42" s="224"/>
      <c r="O42" s="83">
        <f>(CLIN2_Labour102[[#This Row],[Extended cost]]+CLIN2_Labour102[[#This Row],[Expat Allowance (ONLY if applicable)]])*$T$2</f>
        <v>0</v>
      </c>
      <c r="P42" s="225">
        <f>CLIN2_Labour102[[#This Row],[Extended cost]]+CLIN2_Labour102[[#This Row],[Expat Allowance (ONLY if applicable)]]+CLIN2_Labour102[[#This Row],[Profit ]]</f>
        <v>0</v>
      </c>
      <c r="Q42" s="226"/>
    </row>
    <row r="43" spans="2:17" ht="15" customHeight="1" x14ac:dyDescent="0.35">
      <c r="B43" s="221" t="s">
        <v>329</v>
      </c>
      <c r="C43" t="s">
        <v>83</v>
      </c>
      <c r="D43" s="222"/>
      <c r="E43" s="86"/>
      <c r="F43" s="86"/>
      <c r="G43" s="86"/>
      <c r="H43" s="86"/>
      <c r="I43" s="223"/>
      <c r="J43" s="223"/>
      <c r="K43" s="223"/>
      <c r="L43" s="223"/>
      <c r="M43" s="83">
        <f t="array" ref="M43">SUMPRODUCT(CLIN2_Labour102[[#This Row],[Man-Days
2020]:[Man-Days
2023]],CLIN2_Labour102[[#This Row],[Labour rate
2020]:[Labour rate
2023]])</f>
        <v>0</v>
      </c>
      <c r="N43" s="224"/>
      <c r="O43" s="83">
        <f>(CLIN2_Labour102[[#This Row],[Extended cost]]+CLIN2_Labour102[[#This Row],[Expat Allowance (ONLY if applicable)]])*$T$2</f>
        <v>0</v>
      </c>
      <c r="P43" s="225">
        <f>CLIN2_Labour102[[#This Row],[Extended cost]]+CLIN2_Labour102[[#This Row],[Expat Allowance (ONLY if applicable)]]+CLIN2_Labour102[[#This Row],[Profit ]]</f>
        <v>0</v>
      </c>
      <c r="Q43" s="226"/>
    </row>
    <row r="44" spans="2:17" ht="15" customHeight="1" x14ac:dyDescent="0.35">
      <c r="B44" s="221" t="s">
        <v>333</v>
      </c>
      <c r="C44" t="s">
        <v>83</v>
      </c>
      <c r="D44" s="222"/>
      <c r="E44" s="86"/>
      <c r="F44" s="86"/>
      <c r="G44" s="86"/>
      <c r="H44" s="86"/>
      <c r="I44" s="223"/>
      <c r="J44" s="223"/>
      <c r="K44" s="223"/>
      <c r="L44" s="223"/>
      <c r="M44" s="83">
        <f t="array" ref="M44">SUMPRODUCT(CLIN2_Labour102[[#This Row],[Man-Days
2020]:[Man-Days
2023]],CLIN2_Labour102[[#This Row],[Labour rate
2020]:[Labour rate
2023]])</f>
        <v>0</v>
      </c>
      <c r="N44" s="224"/>
      <c r="O44" s="83">
        <f>(CLIN2_Labour102[[#This Row],[Extended cost]]+CLIN2_Labour102[[#This Row],[Expat Allowance (ONLY if applicable)]])*$T$2</f>
        <v>0</v>
      </c>
      <c r="P44" s="225">
        <f>CLIN2_Labour102[[#This Row],[Extended cost]]+CLIN2_Labour102[[#This Row],[Expat Allowance (ONLY if applicable)]]+CLIN2_Labour102[[#This Row],[Profit ]]</f>
        <v>0</v>
      </c>
      <c r="Q44" s="226"/>
    </row>
    <row r="45" spans="2:17" ht="15" customHeight="1" x14ac:dyDescent="0.35">
      <c r="B45" s="221" t="s">
        <v>330</v>
      </c>
      <c r="C45" t="s">
        <v>83</v>
      </c>
      <c r="D45" s="222"/>
      <c r="E45" s="86"/>
      <c r="F45" s="86"/>
      <c r="G45" s="86"/>
      <c r="H45" s="86"/>
      <c r="I45" s="223"/>
      <c r="J45" s="223"/>
      <c r="K45" s="223"/>
      <c r="L45" s="223"/>
      <c r="M45" s="83">
        <f t="array" ref="M45">SUMPRODUCT(CLIN2_Labour102[[#This Row],[Man-Days
2020]:[Man-Days
2023]],CLIN2_Labour102[[#This Row],[Labour rate
2020]:[Labour rate
2023]])</f>
        <v>0</v>
      </c>
      <c r="N45" s="224"/>
      <c r="O45" s="83">
        <f>(CLIN2_Labour102[[#This Row],[Extended cost]]+CLIN2_Labour102[[#This Row],[Expat Allowance (ONLY if applicable)]])*$T$2</f>
        <v>0</v>
      </c>
      <c r="P45" s="225">
        <f>CLIN2_Labour102[[#This Row],[Extended cost]]+CLIN2_Labour102[[#This Row],[Expat Allowance (ONLY if applicable)]]+CLIN2_Labour102[[#This Row],[Profit ]]</f>
        <v>0</v>
      </c>
      <c r="Q45" s="226"/>
    </row>
    <row r="46" spans="2:17" ht="15" customHeight="1" x14ac:dyDescent="0.35">
      <c r="B46" s="221" t="s">
        <v>334</v>
      </c>
      <c r="C46" t="s">
        <v>83</v>
      </c>
      <c r="D46" s="222"/>
      <c r="E46" s="86"/>
      <c r="F46" s="86"/>
      <c r="G46" s="86"/>
      <c r="H46" s="86"/>
      <c r="I46" s="223"/>
      <c r="J46" s="223"/>
      <c r="K46" s="223"/>
      <c r="L46" s="223"/>
      <c r="M46" s="83">
        <f t="array" ref="M46">SUMPRODUCT(CLIN2_Labour102[[#This Row],[Man-Days
2020]:[Man-Days
2023]],CLIN2_Labour102[[#This Row],[Labour rate
2020]:[Labour rate
2023]])</f>
        <v>0</v>
      </c>
      <c r="N46" s="224"/>
      <c r="O46" s="83">
        <f>(CLIN2_Labour102[[#This Row],[Extended cost]]+CLIN2_Labour102[[#This Row],[Expat Allowance (ONLY if applicable)]])*$T$2</f>
        <v>0</v>
      </c>
      <c r="P46" s="225">
        <f>CLIN2_Labour102[[#This Row],[Extended cost]]+CLIN2_Labour102[[#This Row],[Expat Allowance (ONLY if applicable)]]+CLIN2_Labour102[[#This Row],[Profit ]]</f>
        <v>0</v>
      </c>
      <c r="Q46" s="226"/>
    </row>
    <row r="47" spans="2:17" ht="15" customHeight="1" x14ac:dyDescent="0.35">
      <c r="B47" s="221" t="s">
        <v>335</v>
      </c>
      <c r="C47" t="s">
        <v>83</v>
      </c>
      <c r="D47" s="222"/>
      <c r="E47" s="86"/>
      <c r="F47" s="86"/>
      <c r="G47" s="86"/>
      <c r="H47" s="86"/>
      <c r="I47" s="223"/>
      <c r="J47" s="223"/>
      <c r="K47" s="223"/>
      <c r="L47" s="223"/>
      <c r="M47" s="83">
        <f t="array" ref="M47">SUMPRODUCT(CLIN2_Labour102[[#This Row],[Man-Days
2020]:[Man-Days
2023]],CLIN2_Labour102[[#This Row],[Labour rate
2020]:[Labour rate
2023]])</f>
        <v>0</v>
      </c>
      <c r="N47" s="224"/>
      <c r="O47" s="83">
        <f>(CLIN2_Labour102[[#This Row],[Extended cost]]+CLIN2_Labour102[[#This Row],[Expat Allowance (ONLY if applicable)]])*$T$2</f>
        <v>0</v>
      </c>
      <c r="P47" s="225">
        <f>CLIN2_Labour102[[#This Row],[Extended cost]]+CLIN2_Labour102[[#This Row],[Expat Allowance (ONLY if applicable)]]+CLIN2_Labour102[[#This Row],[Profit ]]</f>
        <v>0</v>
      </c>
      <c r="Q47" s="226"/>
    </row>
    <row r="48" spans="2:17" ht="15" customHeight="1" x14ac:dyDescent="0.35">
      <c r="B48" s="221" t="s">
        <v>336</v>
      </c>
      <c r="C48" t="s">
        <v>83</v>
      </c>
      <c r="D48" s="222"/>
      <c r="E48" s="86"/>
      <c r="F48" s="86"/>
      <c r="G48" s="86"/>
      <c r="H48" s="86"/>
      <c r="I48" s="223"/>
      <c r="J48" s="223"/>
      <c r="K48" s="223"/>
      <c r="L48" s="223"/>
      <c r="M48" s="83">
        <f t="array" ref="M48">SUMPRODUCT(CLIN2_Labour102[[#This Row],[Man-Days
2020]:[Man-Days
2023]],CLIN2_Labour102[[#This Row],[Labour rate
2020]:[Labour rate
2023]])</f>
        <v>0</v>
      </c>
      <c r="N48" s="224"/>
      <c r="O48" s="83">
        <f>(CLIN2_Labour102[[#This Row],[Extended cost]]+CLIN2_Labour102[[#This Row],[Expat Allowance (ONLY if applicable)]])*$T$2</f>
        <v>0</v>
      </c>
      <c r="P48" s="225">
        <f>CLIN2_Labour102[[#This Row],[Extended cost]]+CLIN2_Labour102[[#This Row],[Expat Allowance (ONLY if applicable)]]+CLIN2_Labour102[[#This Row],[Profit ]]</f>
        <v>0</v>
      </c>
      <c r="Q48" s="226"/>
    </row>
    <row r="49" spans="2:17" ht="15" customHeight="1" x14ac:dyDescent="0.35">
      <c r="B49" s="221" t="s">
        <v>337</v>
      </c>
      <c r="C49" t="s">
        <v>83</v>
      </c>
      <c r="D49" s="222"/>
      <c r="E49" s="86"/>
      <c r="F49" s="86"/>
      <c r="G49" s="86"/>
      <c r="H49" s="86"/>
      <c r="I49" s="223"/>
      <c r="J49" s="223"/>
      <c r="K49" s="223"/>
      <c r="L49" s="223"/>
      <c r="M49" s="83">
        <f t="array" ref="M49">SUMPRODUCT(CLIN2_Labour102[[#This Row],[Man-Days
2020]:[Man-Days
2023]],CLIN2_Labour102[[#This Row],[Labour rate
2020]:[Labour rate
2023]])</f>
        <v>0</v>
      </c>
      <c r="N49" s="224"/>
      <c r="O49" s="83">
        <f>(CLIN2_Labour102[[#This Row],[Extended cost]]+CLIN2_Labour102[[#This Row],[Expat Allowance (ONLY if applicable)]])*$T$2</f>
        <v>0</v>
      </c>
      <c r="P49" s="225">
        <f>CLIN2_Labour102[[#This Row],[Extended cost]]+CLIN2_Labour102[[#This Row],[Expat Allowance (ONLY if applicable)]]+CLIN2_Labour102[[#This Row],[Profit ]]</f>
        <v>0</v>
      </c>
      <c r="Q49" s="226"/>
    </row>
    <row r="50" spans="2:17" ht="15" customHeight="1" x14ac:dyDescent="0.35">
      <c r="B50" s="221" t="s">
        <v>338</v>
      </c>
      <c r="C50" t="s">
        <v>83</v>
      </c>
      <c r="D50" s="222"/>
      <c r="E50" s="86"/>
      <c r="F50" s="86"/>
      <c r="G50" s="86"/>
      <c r="H50" s="86"/>
      <c r="I50" s="223"/>
      <c r="J50" s="223"/>
      <c r="K50" s="223"/>
      <c r="L50" s="223"/>
      <c r="M50" s="83">
        <f t="array" ref="M50">SUMPRODUCT(CLIN2_Labour102[[#This Row],[Man-Days
2020]:[Man-Days
2023]],CLIN2_Labour102[[#This Row],[Labour rate
2020]:[Labour rate
2023]])</f>
        <v>0</v>
      </c>
      <c r="N50" s="224"/>
      <c r="O50" s="83">
        <f>(CLIN2_Labour102[[#This Row],[Extended cost]]+CLIN2_Labour102[[#This Row],[Expat Allowance (ONLY if applicable)]])*$T$2</f>
        <v>0</v>
      </c>
      <c r="P50" s="225">
        <f>CLIN2_Labour102[[#This Row],[Extended cost]]+CLIN2_Labour102[[#This Row],[Expat Allowance (ONLY if applicable)]]+CLIN2_Labour102[[#This Row],[Profit ]]</f>
        <v>0</v>
      </c>
      <c r="Q50" s="226"/>
    </row>
    <row r="51" spans="2:17" ht="15" customHeight="1" x14ac:dyDescent="0.35">
      <c r="B51" s="221" t="s">
        <v>339</v>
      </c>
      <c r="C51" t="s">
        <v>83</v>
      </c>
      <c r="D51" s="222"/>
      <c r="E51" s="86"/>
      <c r="F51" s="86"/>
      <c r="G51" s="86"/>
      <c r="H51" s="86"/>
      <c r="I51" s="223"/>
      <c r="J51" s="223"/>
      <c r="K51" s="223"/>
      <c r="L51" s="223"/>
      <c r="M51" s="83">
        <f t="array" ref="M51">SUMPRODUCT(CLIN2_Labour102[[#This Row],[Man-Days
2020]:[Man-Days
2023]],CLIN2_Labour102[[#This Row],[Labour rate
2020]:[Labour rate
2023]])</f>
        <v>0</v>
      </c>
      <c r="N51" s="224"/>
      <c r="O51" s="83">
        <f>(CLIN2_Labour102[[#This Row],[Extended cost]]+CLIN2_Labour102[[#This Row],[Expat Allowance (ONLY if applicable)]])*$T$2</f>
        <v>0</v>
      </c>
      <c r="P51" s="225">
        <f>CLIN2_Labour102[[#This Row],[Extended cost]]+CLIN2_Labour102[[#This Row],[Expat Allowance (ONLY if applicable)]]+CLIN2_Labour102[[#This Row],[Profit ]]</f>
        <v>0</v>
      </c>
      <c r="Q51" s="226"/>
    </row>
    <row r="52" spans="2:17" ht="15" customHeight="1" x14ac:dyDescent="0.35">
      <c r="B52" s="221" t="s">
        <v>340</v>
      </c>
      <c r="C52" t="s">
        <v>83</v>
      </c>
      <c r="D52" s="222"/>
      <c r="E52" s="86"/>
      <c r="F52" s="86"/>
      <c r="G52" s="86"/>
      <c r="H52" s="86"/>
      <c r="I52" s="223"/>
      <c r="J52" s="223"/>
      <c r="K52" s="223"/>
      <c r="L52" s="223"/>
      <c r="M52" s="83">
        <f t="array" ref="M52">SUMPRODUCT(CLIN2_Labour102[[#This Row],[Man-Days
2020]:[Man-Days
2023]],CLIN2_Labour102[[#This Row],[Labour rate
2020]:[Labour rate
2023]])</f>
        <v>0</v>
      </c>
      <c r="N52" s="224"/>
      <c r="O52" s="83">
        <f>(CLIN2_Labour102[[#This Row],[Extended cost]]+CLIN2_Labour102[[#This Row],[Expat Allowance (ONLY if applicable)]])*$T$2</f>
        <v>0</v>
      </c>
      <c r="P52" s="225">
        <f>CLIN2_Labour102[[#This Row],[Extended cost]]+CLIN2_Labour102[[#This Row],[Expat Allowance (ONLY if applicable)]]+CLIN2_Labour102[[#This Row],[Profit ]]</f>
        <v>0</v>
      </c>
      <c r="Q52" s="226"/>
    </row>
    <row r="53" spans="2:17" ht="15" customHeight="1" x14ac:dyDescent="0.35">
      <c r="B53" s="221" t="s">
        <v>341</v>
      </c>
      <c r="C53" t="s">
        <v>83</v>
      </c>
      <c r="D53" s="222"/>
      <c r="E53" s="86"/>
      <c r="F53" s="86"/>
      <c r="G53" s="86"/>
      <c r="H53" s="86"/>
      <c r="I53" s="223"/>
      <c r="J53" s="223"/>
      <c r="K53" s="223"/>
      <c r="L53" s="223"/>
      <c r="M53" s="83">
        <f t="array" ref="M53">SUMPRODUCT(CLIN2_Labour102[[#This Row],[Man-Days
2020]:[Man-Days
2023]],CLIN2_Labour102[[#This Row],[Labour rate
2020]:[Labour rate
2023]])</f>
        <v>0</v>
      </c>
      <c r="N53" s="224"/>
      <c r="O53" s="83">
        <f>(CLIN2_Labour102[[#This Row],[Extended cost]]+CLIN2_Labour102[[#This Row],[Expat Allowance (ONLY if applicable)]])*$T$2</f>
        <v>0</v>
      </c>
      <c r="P53" s="225">
        <f>CLIN2_Labour102[[#This Row],[Extended cost]]+CLIN2_Labour102[[#This Row],[Expat Allowance (ONLY if applicable)]]+CLIN2_Labour102[[#This Row],[Profit ]]</f>
        <v>0</v>
      </c>
      <c r="Q53" s="226"/>
    </row>
    <row r="54" spans="2:17" ht="15" customHeight="1" x14ac:dyDescent="0.35">
      <c r="B54" s="221" t="s">
        <v>342</v>
      </c>
      <c r="C54" t="s">
        <v>83</v>
      </c>
      <c r="D54" s="222"/>
      <c r="E54" s="86"/>
      <c r="F54" s="86"/>
      <c r="G54" s="86"/>
      <c r="H54" s="86"/>
      <c r="I54" s="223"/>
      <c r="J54" s="223"/>
      <c r="K54" s="223"/>
      <c r="L54" s="223"/>
      <c r="M54" s="83">
        <f t="array" ref="M54">SUMPRODUCT(CLIN2_Labour102[[#This Row],[Man-Days
2020]:[Man-Days
2023]],CLIN2_Labour102[[#This Row],[Labour rate
2020]:[Labour rate
2023]])</f>
        <v>0</v>
      </c>
      <c r="N54" s="224"/>
      <c r="O54" s="83">
        <f>(CLIN2_Labour102[[#This Row],[Extended cost]]+CLIN2_Labour102[[#This Row],[Expat Allowance (ONLY if applicable)]])*$T$2</f>
        <v>0</v>
      </c>
      <c r="P54" s="225">
        <f>CLIN2_Labour102[[#This Row],[Extended cost]]+CLIN2_Labour102[[#This Row],[Expat Allowance (ONLY if applicable)]]+CLIN2_Labour102[[#This Row],[Profit ]]</f>
        <v>0</v>
      </c>
      <c r="Q54" s="226"/>
    </row>
    <row r="55" spans="2:17" ht="15" customHeight="1" x14ac:dyDescent="0.35">
      <c r="B55" s="221" t="s">
        <v>344</v>
      </c>
      <c r="C55" t="s">
        <v>83</v>
      </c>
      <c r="D55" s="222"/>
      <c r="E55" s="86"/>
      <c r="F55" s="86"/>
      <c r="G55" s="86"/>
      <c r="H55" s="86"/>
      <c r="I55" s="223"/>
      <c r="J55" s="223"/>
      <c r="K55" s="223"/>
      <c r="L55" s="223"/>
      <c r="M55" s="83">
        <f t="array" ref="M55">SUMPRODUCT(CLIN2_Labour102[[#This Row],[Man-Days
2020]:[Man-Days
2023]],CLIN2_Labour102[[#This Row],[Labour rate
2020]:[Labour rate
2023]])</f>
        <v>0</v>
      </c>
      <c r="N55" s="224"/>
      <c r="O55" s="83">
        <f>(CLIN2_Labour102[[#This Row],[Extended cost]]+CLIN2_Labour102[[#This Row],[Expat Allowance (ONLY if applicable)]])*$T$2</f>
        <v>0</v>
      </c>
      <c r="P55" s="225">
        <f>CLIN2_Labour102[[#This Row],[Extended cost]]+CLIN2_Labour102[[#This Row],[Expat Allowance (ONLY if applicable)]]+CLIN2_Labour102[[#This Row],[Profit ]]</f>
        <v>0</v>
      </c>
      <c r="Q55" s="226"/>
    </row>
    <row r="56" spans="2:17" ht="15" customHeight="1" x14ac:dyDescent="0.35">
      <c r="B56" s="221" t="s">
        <v>345</v>
      </c>
      <c r="C56" t="s">
        <v>83</v>
      </c>
      <c r="D56" s="222"/>
      <c r="E56" s="86"/>
      <c r="F56" s="86"/>
      <c r="G56" s="86"/>
      <c r="H56" s="86"/>
      <c r="I56" s="223"/>
      <c r="J56" s="223"/>
      <c r="K56" s="223"/>
      <c r="L56" s="223"/>
      <c r="M56" s="83">
        <f t="array" ref="M56">SUMPRODUCT(CLIN2_Labour102[[#This Row],[Man-Days
2020]:[Man-Days
2023]],CLIN2_Labour102[[#This Row],[Labour rate
2020]:[Labour rate
2023]])</f>
        <v>0</v>
      </c>
      <c r="N56" s="224"/>
      <c r="O56" s="83">
        <f>(CLIN2_Labour102[[#This Row],[Extended cost]]+CLIN2_Labour102[[#This Row],[Expat Allowance (ONLY if applicable)]])*$T$2</f>
        <v>0</v>
      </c>
      <c r="P56" s="225">
        <f>CLIN2_Labour102[[#This Row],[Extended cost]]+CLIN2_Labour102[[#This Row],[Expat Allowance (ONLY if applicable)]]+CLIN2_Labour102[[#This Row],[Profit ]]</f>
        <v>0</v>
      </c>
      <c r="Q56" s="226"/>
    </row>
    <row r="57" spans="2:17" ht="15" customHeight="1" x14ac:dyDescent="0.35">
      <c r="B57" s="221" t="s">
        <v>346</v>
      </c>
      <c r="C57" t="s">
        <v>83</v>
      </c>
      <c r="D57" s="222"/>
      <c r="E57" s="86"/>
      <c r="F57" s="86"/>
      <c r="G57" s="86"/>
      <c r="H57" s="86"/>
      <c r="I57" s="223"/>
      <c r="J57" s="223"/>
      <c r="K57" s="223"/>
      <c r="L57" s="223"/>
      <c r="M57" s="83">
        <f t="array" ref="M57">SUMPRODUCT(CLIN2_Labour102[[#This Row],[Man-Days
2020]:[Man-Days
2023]],CLIN2_Labour102[[#This Row],[Labour rate
2020]:[Labour rate
2023]])</f>
        <v>0</v>
      </c>
      <c r="N57" s="224"/>
      <c r="O57" s="83">
        <f>(CLIN2_Labour102[[#This Row],[Extended cost]]+CLIN2_Labour102[[#This Row],[Expat Allowance (ONLY if applicable)]])*$T$2</f>
        <v>0</v>
      </c>
      <c r="P57" s="225">
        <f>CLIN2_Labour102[[#This Row],[Extended cost]]+CLIN2_Labour102[[#This Row],[Expat Allowance (ONLY if applicable)]]+CLIN2_Labour102[[#This Row],[Profit ]]</f>
        <v>0</v>
      </c>
      <c r="Q57" s="226"/>
    </row>
    <row r="58" spans="2:17" ht="15" customHeight="1" x14ac:dyDescent="0.35">
      <c r="B58" s="221" t="s">
        <v>347</v>
      </c>
      <c r="C58" t="s">
        <v>83</v>
      </c>
      <c r="D58" s="222"/>
      <c r="E58" s="86"/>
      <c r="F58" s="86"/>
      <c r="G58" s="86"/>
      <c r="H58" s="86"/>
      <c r="I58" s="223"/>
      <c r="J58" s="223"/>
      <c r="K58" s="223"/>
      <c r="L58" s="223"/>
      <c r="M58" s="83">
        <f t="array" ref="M58">SUMPRODUCT(CLIN2_Labour102[[#This Row],[Man-Days
2020]:[Man-Days
2023]],CLIN2_Labour102[[#This Row],[Labour rate
2020]:[Labour rate
2023]])</f>
        <v>0</v>
      </c>
      <c r="N58" s="224"/>
      <c r="O58" s="83">
        <f>(CLIN2_Labour102[[#This Row],[Extended cost]]+CLIN2_Labour102[[#This Row],[Expat Allowance (ONLY if applicable)]])*$T$2</f>
        <v>0</v>
      </c>
      <c r="P58" s="225">
        <f>CLIN2_Labour102[[#This Row],[Extended cost]]+CLIN2_Labour102[[#This Row],[Expat Allowance (ONLY if applicable)]]+CLIN2_Labour102[[#This Row],[Profit ]]</f>
        <v>0</v>
      </c>
      <c r="Q58" s="226"/>
    </row>
    <row r="59" spans="2:17" ht="15" customHeight="1" x14ac:dyDescent="0.35">
      <c r="B59" s="221">
        <v>5.0999999999999996</v>
      </c>
      <c r="C59" t="s">
        <v>83</v>
      </c>
      <c r="D59" s="222"/>
      <c r="E59" s="86"/>
      <c r="F59" s="86"/>
      <c r="G59" s="86"/>
      <c r="H59" s="86"/>
      <c r="I59" s="223"/>
      <c r="J59" s="223"/>
      <c r="K59" s="223"/>
      <c r="L59" s="223"/>
      <c r="M59" s="83">
        <f t="array" ref="M59">SUMPRODUCT(CLIN2_Labour102[[#This Row],[Man-Days
2020]:[Man-Days
2023]],CLIN2_Labour102[[#This Row],[Labour rate
2020]:[Labour rate
2023]])</f>
        <v>0</v>
      </c>
      <c r="N59" s="224"/>
      <c r="O59" s="83">
        <f>(CLIN2_Labour102[[#This Row],[Extended cost]]+CLIN2_Labour102[[#This Row],[Expat Allowance (ONLY if applicable)]])*$T$2</f>
        <v>0</v>
      </c>
      <c r="P59" s="225">
        <f>CLIN2_Labour102[[#This Row],[Extended cost]]+CLIN2_Labour102[[#This Row],[Expat Allowance (ONLY if applicable)]]+CLIN2_Labour102[[#This Row],[Profit ]]</f>
        <v>0</v>
      </c>
      <c r="Q59" s="226"/>
    </row>
    <row r="60" spans="2:17" ht="15" customHeight="1" x14ac:dyDescent="0.35">
      <c r="B60" s="221">
        <v>5.2</v>
      </c>
      <c r="C60" t="s">
        <v>83</v>
      </c>
      <c r="D60" s="222"/>
      <c r="E60" s="86"/>
      <c r="F60" s="86"/>
      <c r="G60" s="86"/>
      <c r="H60" s="86"/>
      <c r="I60" s="223"/>
      <c r="J60" s="223"/>
      <c r="K60" s="223"/>
      <c r="L60" s="223"/>
      <c r="M60" s="83">
        <f t="array" ref="M60">SUMPRODUCT(CLIN2_Labour102[[#This Row],[Man-Days
2020]:[Man-Days
2023]],CLIN2_Labour102[[#This Row],[Labour rate
2020]:[Labour rate
2023]])</f>
        <v>0</v>
      </c>
      <c r="N60" s="224"/>
      <c r="O60" s="83">
        <f>(CLIN2_Labour102[[#This Row],[Extended cost]]+CLIN2_Labour102[[#This Row],[Expat Allowance (ONLY if applicable)]])*$T$2</f>
        <v>0</v>
      </c>
      <c r="P60" s="225">
        <f>CLIN2_Labour102[[#This Row],[Extended cost]]+CLIN2_Labour102[[#This Row],[Expat Allowance (ONLY if applicable)]]+CLIN2_Labour102[[#This Row],[Profit ]]</f>
        <v>0</v>
      </c>
      <c r="Q60" s="226"/>
    </row>
    <row r="61" spans="2:17" ht="15" customHeight="1" x14ac:dyDescent="0.35">
      <c r="B61" s="221">
        <v>6.1</v>
      </c>
      <c r="C61" t="s">
        <v>83</v>
      </c>
      <c r="D61" s="222"/>
      <c r="E61" s="86"/>
      <c r="F61" s="86"/>
      <c r="G61" s="86"/>
      <c r="H61" s="86"/>
      <c r="I61" s="223"/>
      <c r="J61" s="223"/>
      <c r="K61" s="223"/>
      <c r="L61" s="223"/>
      <c r="M61" s="83">
        <f t="array" ref="M61">SUMPRODUCT(CLIN2_Labour102[[#This Row],[Man-Days
2020]:[Man-Days
2023]],CLIN2_Labour102[[#This Row],[Labour rate
2020]:[Labour rate
2023]])</f>
        <v>0</v>
      </c>
      <c r="N61" s="224"/>
      <c r="O61" s="83">
        <f>(CLIN2_Labour102[[#This Row],[Extended cost]]+CLIN2_Labour102[[#This Row],[Expat Allowance (ONLY if applicable)]])*$T$2</f>
        <v>0</v>
      </c>
      <c r="P61" s="225">
        <f>CLIN2_Labour102[[#This Row],[Extended cost]]+CLIN2_Labour102[[#This Row],[Expat Allowance (ONLY if applicable)]]+CLIN2_Labour102[[#This Row],[Profit ]]</f>
        <v>0</v>
      </c>
      <c r="Q61" s="226"/>
    </row>
    <row r="62" spans="2:17" ht="15" customHeight="1" x14ac:dyDescent="0.35">
      <c r="B62" s="221">
        <v>6.2</v>
      </c>
      <c r="C62" t="s">
        <v>83</v>
      </c>
      <c r="D62" s="222"/>
      <c r="E62" s="86"/>
      <c r="F62" s="86"/>
      <c r="G62" s="86"/>
      <c r="H62" s="86"/>
      <c r="I62" s="223"/>
      <c r="J62" s="223"/>
      <c r="K62" s="223"/>
      <c r="L62" s="223"/>
      <c r="M62" s="83">
        <f t="array" ref="M62">SUMPRODUCT(CLIN2_Labour102[[#This Row],[Man-Days
2020]:[Man-Days
2023]],CLIN2_Labour102[[#This Row],[Labour rate
2020]:[Labour rate
2023]])</f>
        <v>0</v>
      </c>
      <c r="N62" s="224"/>
      <c r="O62" s="83">
        <f>(CLIN2_Labour102[[#This Row],[Extended cost]]+CLIN2_Labour102[[#This Row],[Expat Allowance (ONLY if applicable)]])*$T$2</f>
        <v>0</v>
      </c>
      <c r="P62" s="225">
        <f>CLIN2_Labour102[[#This Row],[Extended cost]]+CLIN2_Labour102[[#This Row],[Expat Allowance (ONLY if applicable)]]+CLIN2_Labour102[[#This Row],[Profit ]]</f>
        <v>0</v>
      </c>
      <c r="Q62" s="226"/>
    </row>
    <row r="63" spans="2:17" ht="15" customHeight="1" x14ac:dyDescent="0.35">
      <c r="B63" s="221">
        <v>6.3</v>
      </c>
      <c r="C63" t="s">
        <v>83</v>
      </c>
      <c r="D63" s="222"/>
      <c r="E63" s="86"/>
      <c r="F63" s="86"/>
      <c r="G63" s="86"/>
      <c r="H63" s="86"/>
      <c r="I63" s="223"/>
      <c r="J63" s="223"/>
      <c r="K63" s="223"/>
      <c r="L63" s="223"/>
      <c r="M63" s="83">
        <f t="array" ref="M63">SUMPRODUCT(CLIN2_Labour102[[#This Row],[Man-Days
2020]:[Man-Days
2023]],CLIN2_Labour102[[#This Row],[Labour rate
2020]:[Labour rate
2023]])</f>
        <v>0</v>
      </c>
      <c r="N63" s="224"/>
      <c r="O63" s="83">
        <f>(CLIN2_Labour102[[#This Row],[Extended cost]]+CLIN2_Labour102[[#This Row],[Expat Allowance (ONLY if applicable)]])*$T$2</f>
        <v>0</v>
      </c>
      <c r="P63" s="225">
        <f>CLIN2_Labour102[[#This Row],[Extended cost]]+CLIN2_Labour102[[#This Row],[Expat Allowance (ONLY if applicable)]]+CLIN2_Labour102[[#This Row],[Profit ]]</f>
        <v>0</v>
      </c>
      <c r="Q63" s="226"/>
    </row>
    <row r="64" spans="2:17" ht="15" customHeight="1" x14ac:dyDescent="0.35">
      <c r="B64" s="221">
        <v>6.4</v>
      </c>
      <c r="C64" t="s">
        <v>83</v>
      </c>
      <c r="D64" s="222"/>
      <c r="E64" s="86"/>
      <c r="F64" s="86"/>
      <c r="G64" s="86"/>
      <c r="H64" s="86"/>
      <c r="I64" s="223"/>
      <c r="J64" s="223"/>
      <c r="K64" s="223"/>
      <c r="L64" s="223"/>
      <c r="M64" s="83">
        <f t="array" ref="M64">SUMPRODUCT(CLIN2_Labour102[[#This Row],[Man-Days
2020]:[Man-Days
2023]],CLIN2_Labour102[[#This Row],[Labour rate
2020]:[Labour rate
2023]])</f>
        <v>0</v>
      </c>
      <c r="N64" s="224"/>
      <c r="O64" s="83">
        <f>(CLIN2_Labour102[[#This Row],[Extended cost]]+CLIN2_Labour102[[#This Row],[Expat Allowance (ONLY if applicable)]])*$T$2</f>
        <v>0</v>
      </c>
      <c r="P64" s="225">
        <f>CLIN2_Labour102[[#This Row],[Extended cost]]+CLIN2_Labour102[[#This Row],[Expat Allowance (ONLY if applicable)]]+CLIN2_Labour102[[#This Row],[Profit ]]</f>
        <v>0</v>
      </c>
      <c r="Q64" s="226"/>
    </row>
    <row r="65" spans="2:17" ht="15" customHeight="1" x14ac:dyDescent="0.35">
      <c r="B65" s="221">
        <v>6.5</v>
      </c>
      <c r="C65" t="s">
        <v>83</v>
      </c>
      <c r="D65" s="222"/>
      <c r="E65" s="86"/>
      <c r="F65" s="86"/>
      <c r="G65" s="86"/>
      <c r="H65" s="86"/>
      <c r="I65" s="223"/>
      <c r="J65" s="223"/>
      <c r="K65" s="223"/>
      <c r="L65" s="223"/>
      <c r="M65" s="83">
        <f t="array" ref="M65">SUMPRODUCT(CLIN2_Labour102[[#This Row],[Man-Days
2020]:[Man-Days
2023]],CLIN2_Labour102[[#This Row],[Labour rate
2020]:[Labour rate
2023]])</f>
        <v>0</v>
      </c>
      <c r="N65" s="224"/>
      <c r="O65" s="83">
        <f>(CLIN2_Labour102[[#This Row],[Extended cost]]+CLIN2_Labour102[[#This Row],[Expat Allowance (ONLY if applicable)]])*$T$2</f>
        <v>0</v>
      </c>
      <c r="P65" s="225">
        <f>CLIN2_Labour102[[#This Row],[Extended cost]]+CLIN2_Labour102[[#This Row],[Expat Allowance (ONLY if applicable)]]+CLIN2_Labour102[[#This Row],[Profit ]]</f>
        <v>0</v>
      </c>
      <c r="Q65" s="226"/>
    </row>
    <row r="66" spans="2:17" ht="15" customHeight="1" x14ac:dyDescent="0.35">
      <c r="B66" s="221">
        <v>7.1</v>
      </c>
      <c r="C66" t="s">
        <v>83</v>
      </c>
      <c r="D66" s="222"/>
      <c r="E66" s="86"/>
      <c r="F66" s="86"/>
      <c r="G66" s="86"/>
      <c r="H66" s="86"/>
      <c r="I66" s="223"/>
      <c r="J66" s="223"/>
      <c r="K66" s="223"/>
      <c r="L66" s="223"/>
      <c r="M66" s="83">
        <f t="array" ref="M66">SUMPRODUCT(CLIN2_Labour102[[#This Row],[Man-Days
2020]:[Man-Days
2023]],CLIN2_Labour102[[#This Row],[Labour rate
2020]:[Labour rate
2023]])</f>
        <v>0</v>
      </c>
      <c r="N66" s="224"/>
      <c r="O66" s="83">
        <f>(CLIN2_Labour102[[#This Row],[Extended cost]]+CLIN2_Labour102[[#This Row],[Expat Allowance (ONLY if applicable)]])*$T$2</f>
        <v>0</v>
      </c>
      <c r="P66" s="225">
        <f>CLIN2_Labour102[[#This Row],[Extended cost]]+CLIN2_Labour102[[#This Row],[Expat Allowance (ONLY if applicable)]]+CLIN2_Labour102[[#This Row],[Profit ]]</f>
        <v>0</v>
      </c>
      <c r="Q66" s="226"/>
    </row>
    <row r="67" spans="2:17" ht="15" customHeight="1" x14ac:dyDescent="0.35">
      <c r="B67" s="221" t="s">
        <v>482</v>
      </c>
      <c r="C67" t="s">
        <v>83</v>
      </c>
      <c r="D67" s="222"/>
      <c r="E67" s="86"/>
      <c r="F67" s="86"/>
      <c r="G67" s="86"/>
      <c r="H67" s="86"/>
      <c r="I67" s="223"/>
      <c r="J67" s="223"/>
      <c r="K67" s="223"/>
      <c r="L67" s="223"/>
      <c r="M67" s="83">
        <f t="array" ref="M67">SUMPRODUCT(CLIN2_Labour102[[#This Row],[Man-Days
2020]:[Man-Days
2023]],CLIN2_Labour102[[#This Row],[Labour rate
2020]:[Labour rate
2023]])</f>
        <v>0</v>
      </c>
      <c r="N67" s="224"/>
      <c r="O67" s="83">
        <f>(CLIN2_Labour102[[#This Row],[Extended cost]]+CLIN2_Labour102[[#This Row],[Expat Allowance (ONLY if applicable)]])*$T$2</f>
        <v>0</v>
      </c>
      <c r="P67" s="225">
        <f>CLIN2_Labour102[[#This Row],[Extended cost]]+CLIN2_Labour102[[#This Row],[Expat Allowance (ONLY if applicable)]]+CLIN2_Labour102[[#This Row],[Profit ]]</f>
        <v>0</v>
      </c>
      <c r="Q67" s="226"/>
    </row>
    <row r="68" spans="2:17" ht="15" customHeight="1" x14ac:dyDescent="0.35">
      <c r="B68" s="221" t="s">
        <v>483</v>
      </c>
      <c r="C68" t="s">
        <v>83</v>
      </c>
      <c r="D68" s="222"/>
      <c r="E68" s="86"/>
      <c r="F68" s="86"/>
      <c r="G68" s="86"/>
      <c r="H68" s="86"/>
      <c r="I68" s="223"/>
      <c r="J68" s="223"/>
      <c r="K68" s="223"/>
      <c r="L68" s="223"/>
      <c r="M68" s="83">
        <f t="array" ref="M68">SUMPRODUCT(CLIN2_Labour102[[#This Row],[Man-Days
2020]:[Man-Days
2023]],CLIN2_Labour102[[#This Row],[Labour rate
2020]:[Labour rate
2023]])</f>
        <v>0</v>
      </c>
      <c r="N68" s="224"/>
      <c r="O68" s="83">
        <f>(CLIN2_Labour102[[#This Row],[Extended cost]]+CLIN2_Labour102[[#This Row],[Expat Allowance (ONLY if applicable)]])*$T$2</f>
        <v>0</v>
      </c>
      <c r="P68" s="225">
        <f>CLIN2_Labour102[[#This Row],[Extended cost]]+CLIN2_Labour102[[#This Row],[Expat Allowance (ONLY if applicable)]]+CLIN2_Labour102[[#This Row],[Profit ]]</f>
        <v>0</v>
      </c>
      <c r="Q68" s="226"/>
    </row>
    <row r="69" spans="2:17" ht="15" customHeight="1" x14ac:dyDescent="0.35">
      <c r="B69" s="221" t="s">
        <v>484</v>
      </c>
      <c r="C69" t="s">
        <v>83</v>
      </c>
      <c r="D69" s="222"/>
      <c r="E69" s="86"/>
      <c r="F69" s="86"/>
      <c r="G69" s="86"/>
      <c r="H69" s="86"/>
      <c r="I69" s="223"/>
      <c r="J69" s="223"/>
      <c r="K69" s="223"/>
      <c r="L69" s="223"/>
      <c r="M69" s="83">
        <f t="array" ref="M69">SUMPRODUCT(CLIN2_Labour102[[#This Row],[Man-Days
2020]:[Man-Days
2023]],CLIN2_Labour102[[#This Row],[Labour rate
2020]:[Labour rate
2023]])</f>
        <v>0</v>
      </c>
      <c r="N69" s="224"/>
      <c r="O69" s="83">
        <f>(CLIN2_Labour102[[#This Row],[Extended cost]]+CLIN2_Labour102[[#This Row],[Expat Allowance (ONLY if applicable)]])*$T$2</f>
        <v>0</v>
      </c>
      <c r="P69" s="225">
        <f>CLIN2_Labour102[[#This Row],[Extended cost]]+CLIN2_Labour102[[#This Row],[Expat Allowance (ONLY if applicable)]]+CLIN2_Labour102[[#This Row],[Profit ]]</f>
        <v>0</v>
      </c>
      <c r="Q69" s="226"/>
    </row>
    <row r="70" spans="2:17" ht="15" customHeight="1" x14ac:dyDescent="0.35">
      <c r="B70" s="221" t="s">
        <v>485</v>
      </c>
      <c r="C70" t="s">
        <v>83</v>
      </c>
      <c r="D70" s="222"/>
      <c r="E70" s="86"/>
      <c r="F70" s="86"/>
      <c r="G70" s="86"/>
      <c r="H70" s="86"/>
      <c r="I70" s="223"/>
      <c r="J70" s="223"/>
      <c r="K70" s="223"/>
      <c r="L70" s="223"/>
      <c r="M70" s="83">
        <f t="array" ref="M70">SUMPRODUCT(CLIN2_Labour102[[#This Row],[Man-Days
2020]:[Man-Days
2023]],CLIN2_Labour102[[#This Row],[Labour rate
2020]:[Labour rate
2023]])</f>
        <v>0</v>
      </c>
      <c r="N70" s="224"/>
      <c r="O70" s="83">
        <f>(CLIN2_Labour102[[#This Row],[Extended cost]]+CLIN2_Labour102[[#This Row],[Expat Allowance (ONLY if applicable)]])*$T$2</f>
        <v>0</v>
      </c>
      <c r="P70" s="225">
        <f>CLIN2_Labour102[[#This Row],[Extended cost]]+CLIN2_Labour102[[#This Row],[Expat Allowance (ONLY if applicable)]]+CLIN2_Labour102[[#This Row],[Profit ]]</f>
        <v>0</v>
      </c>
      <c r="Q70" s="226"/>
    </row>
    <row r="71" spans="2:17" ht="15" customHeight="1" x14ac:dyDescent="0.35">
      <c r="B71" s="221" t="s">
        <v>486</v>
      </c>
      <c r="C71" t="s">
        <v>83</v>
      </c>
      <c r="D71" s="222"/>
      <c r="E71" s="86"/>
      <c r="F71" s="86"/>
      <c r="G71" s="86"/>
      <c r="H71" s="86"/>
      <c r="I71" s="223"/>
      <c r="J71" s="223"/>
      <c r="K71" s="223"/>
      <c r="L71" s="223"/>
      <c r="M71" s="83">
        <f t="array" ref="M71">SUMPRODUCT(CLIN2_Labour102[[#This Row],[Man-Days
2020]:[Man-Days
2023]],CLIN2_Labour102[[#This Row],[Labour rate
2020]:[Labour rate
2023]])</f>
        <v>0</v>
      </c>
      <c r="N71" s="224"/>
      <c r="O71" s="83">
        <f>(CLIN2_Labour102[[#This Row],[Extended cost]]+CLIN2_Labour102[[#This Row],[Expat Allowance (ONLY if applicable)]])*$T$2</f>
        <v>0</v>
      </c>
      <c r="P71" s="225">
        <f>CLIN2_Labour102[[#This Row],[Extended cost]]+CLIN2_Labour102[[#This Row],[Expat Allowance (ONLY if applicable)]]+CLIN2_Labour102[[#This Row],[Profit ]]</f>
        <v>0</v>
      </c>
      <c r="Q71" s="226"/>
    </row>
    <row r="72" spans="2:17" ht="15" customHeight="1" x14ac:dyDescent="0.35">
      <c r="B72" s="221" t="s">
        <v>487</v>
      </c>
      <c r="C72" t="s">
        <v>83</v>
      </c>
      <c r="D72" s="222"/>
      <c r="E72" s="86"/>
      <c r="F72" s="86"/>
      <c r="G72" s="86"/>
      <c r="H72" s="86"/>
      <c r="I72" s="223"/>
      <c r="J72" s="223"/>
      <c r="K72" s="223"/>
      <c r="L72" s="223"/>
      <c r="M72" s="83">
        <f t="array" ref="M72">SUMPRODUCT(CLIN2_Labour102[[#This Row],[Man-Days
2020]:[Man-Days
2023]],CLIN2_Labour102[[#This Row],[Labour rate
2020]:[Labour rate
2023]])</f>
        <v>0</v>
      </c>
      <c r="N72" s="224"/>
      <c r="O72" s="83">
        <f>(CLIN2_Labour102[[#This Row],[Extended cost]]+CLIN2_Labour102[[#This Row],[Expat Allowance (ONLY if applicable)]])*$T$2</f>
        <v>0</v>
      </c>
      <c r="P72" s="225">
        <f>CLIN2_Labour102[[#This Row],[Extended cost]]+CLIN2_Labour102[[#This Row],[Expat Allowance (ONLY if applicable)]]+CLIN2_Labour102[[#This Row],[Profit ]]</f>
        <v>0</v>
      </c>
      <c r="Q72" s="226"/>
    </row>
    <row r="73" spans="2:17" ht="15" customHeight="1" x14ac:dyDescent="0.35">
      <c r="B73" s="221" t="s">
        <v>488</v>
      </c>
      <c r="C73" t="s">
        <v>83</v>
      </c>
      <c r="D73" s="222"/>
      <c r="E73" s="86"/>
      <c r="F73" s="86"/>
      <c r="G73" s="86"/>
      <c r="H73" s="86"/>
      <c r="I73" s="223"/>
      <c r="J73" s="223"/>
      <c r="K73" s="223"/>
      <c r="L73" s="223"/>
      <c r="M73" s="83">
        <f t="array" ref="M73">SUMPRODUCT(CLIN2_Labour102[[#This Row],[Man-Days
2020]:[Man-Days
2023]],CLIN2_Labour102[[#This Row],[Labour rate
2020]:[Labour rate
2023]])</f>
        <v>0</v>
      </c>
      <c r="N73" s="224"/>
      <c r="O73" s="83">
        <f>(CLIN2_Labour102[[#This Row],[Extended cost]]+CLIN2_Labour102[[#This Row],[Expat Allowance (ONLY if applicable)]])*$T$2</f>
        <v>0</v>
      </c>
      <c r="P73" s="225">
        <f>CLIN2_Labour102[[#This Row],[Extended cost]]+CLIN2_Labour102[[#This Row],[Expat Allowance (ONLY if applicable)]]+CLIN2_Labour102[[#This Row],[Profit ]]</f>
        <v>0</v>
      </c>
      <c r="Q73" s="226"/>
    </row>
    <row r="74" spans="2:17" ht="15" customHeight="1" x14ac:dyDescent="0.35">
      <c r="B74" s="221" t="s">
        <v>489</v>
      </c>
      <c r="C74" t="s">
        <v>83</v>
      </c>
      <c r="D74" s="222"/>
      <c r="E74" s="86"/>
      <c r="F74" s="86"/>
      <c r="G74" s="86"/>
      <c r="H74" s="86"/>
      <c r="I74" s="223"/>
      <c r="J74" s="223"/>
      <c r="K74" s="223"/>
      <c r="L74" s="223"/>
      <c r="M74" s="83">
        <f t="array" ref="M74">SUMPRODUCT(CLIN2_Labour102[[#This Row],[Man-Days
2020]:[Man-Days
2023]],CLIN2_Labour102[[#This Row],[Labour rate
2020]:[Labour rate
2023]])</f>
        <v>0</v>
      </c>
      <c r="N74" s="224"/>
      <c r="O74" s="83">
        <f>(CLIN2_Labour102[[#This Row],[Extended cost]]+CLIN2_Labour102[[#This Row],[Expat Allowance (ONLY if applicable)]])*$T$2</f>
        <v>0</v>
      </c>
      <c r="P74" s="225">
        <f>CLIN2_Labour102[[#This Row],[Extended cost]]+CLIN2_Labour102[[#This Row],[Expat Allowance (ONLY if applicable)]]+CLIN2_Labour102[[#This Row],[Profit ]]</f>
        <v>0</v>
      </c>
      <c r="Q74" s="226"/>
    </row>
    <row r="75" spans="2:17" ht="15" customHeight="1" x14ac:dyDescent="0.35">
      <c r="B75" s="221" t="s">
        <v>490</v>
      </c>
      <c r="C75" t="s">
        <v>83</v>
      </c>
      <c r="D75" s="222"/>
      <c r="E75" s="86"/>
      <c r="F75" s="86"/>
      <c r="G75" s="86"/>
      <c r="H75" s="86"/>
      <c r="I75" s="223"/>
      <c r="J75" s="223"/>
      <c r="K75" s="223"/>
      <c r="L75" s="223"/>
      <c r="M75" s="83">
        <f t="array" ref="M75">SUMPRODUCT(CLIN2_Labour102[[#This Row],[Man-Days
2020]:[Man-Days
2023]],CLIN2_Labour102[[#This Row],[Labour rate
2020]:[Labour rate
2023]])</f>
        <v>0</v>
      </c>
      <c r="N75" s="224"/>
      <c r="O75" s="83">
        <f>(CLIN2_Labour102[[#This Row],[Extended cost]]+CLIN2_Labour102[[#This Row],[Expat Allowance (ONLY if applicable)]])*$T$2</f>
        <v>0</v>
      </c>
      <c r="P75" s="225">
        <f>CLIN2_Labour102[[#This Row],[Extended cost]]+CLIN2_Labour102[[#This Row],[Expat Allowance (ONLY if applicable)]]+CLIN2_Labour102[[#This Row],[Profit ]]</f>
        <v>0</v>
      </c>
      <c r="Q75" s="226"/>
    </row>
    <row r="76" spans="2:17" ht="15" customHeight="1" x14ac:dyDescent="0.35">
      <c r="B76" s="221" t="s">
        <v>491</v>
      </c>
      <c r="C76" t="s">
        <v>83</v>
      </c>
      <c r="D76" s="222"/>
      <c r="E76" s="86"/>
      <c r="F76" s="86"/>
      <c r="G76" s="86"/>
      <c r="H76" s="86"/>
      <c r="I76" s="223"/>
      <c r="J76" s="223"/>
      <c r="K76" s="223"/>
      <c r="L76" s="223"/>
      <c r="M76" s="83">
        <f t="array" ref="M76">SUMPRODUCT(CLIN2_Labour102[[#This Row],[Man-Days
2020]:[Man-Days
2023]],CLIN2_Labour102[[#This Row],[Labour rate
2020]:[Labour rate
2023]])</f>
        <v>0</v>
      </c>
      <c r="N76" s="224"/>
      <c r="O76" s="83">
        <f>(CLIN2_Labour102[[#This Row],[Extended cost]]+CLIN2_Labour102[[#This Row],[Expat Allowance (ONLY if applicable)]])*$T$2</f>
        <v>0</v>
      </c>
      <c r="P76" s="225">
        <f>CLIN2_Labour102[[#This Row],[Extended cost]]+CLIN2_Labour102[[#This Row],[Expat Allowance (ONLY if applicable)]]+CLIN2_Labour102[[#This Row],[Profit ]]</f>
        <v>0</v>
      </c>
      <c r="Q76" s="226"/>
    </row>
    <row r="77" spans="2:17" ht="15" customHeight="1" x14ac:dyDescent="0.35">
      <c r="B77" s="221" t="s">
        <v>492</v>
      </c>
      <c r="C77" t="s">
        <v>83</v>
      </c>
      <c r="D77" s="222"/>
      <c r="E77" s="86"/>
      <c r="F77" s="86"/>
      <c r="G77" s="86"/>
      <c r="H77" s="86"/>
      <c r="I77" s="223"/>
      <c r="J77" s="223"/>
      <c r="K77" s="223"/>
      <c r="L77" s="223"/>
      <c r="M77" s="83">
        <f>SUMPRODUCT(CLIN2_Labour102[[#This Row],[Man-Days
2020]:[Man-Days
2023]],CLIN2_Labour102[[#This Row],[Labour rate
2020]:[Labour rate
2023]])</f>
        <v>0</v>
      </c>
      <c r="N77" s="224"/>
      <c r="O77" s="83">
        <f>(CLIN2_Labour102[[#This Row],[Extended cost]]+CLIN2_Labour102[[#This Row],[Expat Allowance (ONLY if applicable)]])*$T$2</f>
        <v>0</v>
      </c>
      <c r="P77" s="225">
        <f>CLIN2_Labour102[[#This Row],[Extended cost]]+CLIN2_Labour102[[#This Row],[Expat Allowance (ONLY if applicable)]]+CLIN2_Labour102[[#This Row],[Profit ]]</f>
        <v>0</v>
      </c>
      <c r="Q77" s="226"/>
    </row>
    <row r="78" spans="2:17" ht="15" customHeight="1" x14ac:dyDescent="0.35">
      <c r="B78" s="221" t="s">
        <v>493</v>
      </c>
      <c r="C78" t="s">
        <v>83</v>
      </c>
      <c r="D78" s="222"/>
      <c r="E78" s="86"/>
      <c r="F78" s="86"/>
      <c r="G78" s="86"/>
      <c r="H78" s="86"/>
      <c r="I78" s="223"/>
      <c r="J78" s="223"/>
      <c r="K78" s="223"/>
      <c r="L78" s="223"/>
      <c r="M78" s="83">
        <f t="array" ref="M78">SUMPRODUCT(CLIN2_Labour102[[#This Row],[Man-Days
2020]:[Man-Days
2023]],CLIN2_Labour102[[#This Row],[Labour rate
2020]:[Labour rate
2023]])</f>
        <v>0</v>
      </c>
      <c r="N78" s="224"/>
      <c r="O78" s="83">
        <f>(CLIN2_Labour102[[#This Row],[Extended cost]]+CLIN2_Labour102[[#This Row],[Expat Allowance (ONLY if applicable)]])*$T$2</f>
        <v>0</v>
      </c>
      <c r="P78" s="225">
        <f>CLIN2_Labour102[[#This Row],[Extended cost]]+CLIN2_Labour102[[#This Row],[Expat Allowance (ONLY if applicable)]]+CLIN2_Labour102[[#This Row],[Profit ]]</f>
        <v>0</v>
      </c>
      <c r="Q78" s="226"/>
    </row>
    <row r="79" spans="2:17" ht="15" customHeight="1" x14ac:dyDescent="0.35">
      <c r="B79" s="221" t="s">
        <v>494</v>
      </c>
      <c r="C79" t="s">
        <v>83</v>
      </c>
      <c r="D79" s="222"/>
      <c r="E79" s="86"/>
      <c r="F79" s="86"/>
      <c r="G79" s="86"/>
      <c r="H79" s="86"/>
      <c r="I79" s="223"/>
      <c r="J79" s="223"/>
      <c r="K79" s="223"/>
      <c r="L79" s="223"/>
      <c r="M79" s="83">
        <f t="array" ref="M79">SUMPRODUCT(CLIN2_Labour102[[#This Row],[Man-Days
2020]:[Man-Days
2023]],CLIN2_Labour102[[#This Row],[Labour rate
2020]:[Labour rate
2023]])</f>
        <v>0</v>
      </c>
      <c r="N79" s="224"/>
      <c r="O79" s="83">
        <f>(CLIN2_Labour102[[#This Row],[Extended cost]]+CLIN2_Labour102[[#This Row],[Expat Allowance (ONLY if applicable)]])*$T$2</f>
        <v>0</v>
      </c>
      <c r="P79" s="225">
        <f>CLIN2_Labour102[[#This Row],[Extended cost]]+CLIN2_Labour102[[#This Row],[Expat Allowance (ONLY if applicable)]]+CLIN2_Labour102[[#This Row],[Profit ]]</f>
        <v>0</v>
      </c>
      <c r="Q79" s="226"/>
    </row>
    <row r="80" spans="2:17" ht="15" customHeight="1" x14ac:dyDescent="0.35">
      <c r="B80" s="221" t="s">
        <v>495</v>
      </c>
      <c r="C80" t="s">
        <v>83</v>
      </c>
      <c r="D80" s="222"/>
      <c r="E80" s="86"/>
      <c r="F80" s="86"/>
      <c r="G80" s="86"/>
      <c r="H80" s="86"/>
      <c r="I80" s="223"/>
      <c r="J80" s="223"/>
      <c r="K80" s="223"/>
      <c r="L80" s="223"/>
      <c r="M80" s="83">
        <f t="array" ref="M80">SUMPRODUCT(CLIN2_Labour102[[#This Row],[Man-Days
2020]:[Man-Days
2023]],CLIN2_Labour102[[#This Row],[Labour rate
2020]:[Labour rate
2023]])</f>
        <v>0</v>
      </c>
      <c r="N80" s="224"/>
      <c r="O80" s="83">
        <f>(CLIN2_Labour102[[#This Row],[Extended cost]]+CLIN2_Labour102[[#This Row],[Expat Allowance (ONLY if applicable)]])*$T$2</f>
        <v>0</v>
      </c>
      <c r="P80" s="225">
        <f>CLIN2_Labour102[[#This Row],[Extended cost]]+CLIN2_Labour102[[#This Row],[Expat Allowance (ONLY if applicable)]]+CLIN2_Labour102[[#This Row],[Profit ]]</f>
        <v>0</v>
      </c>
      <c r="Q80" s="226"/>
    </row>
    <row r="81" spans="2:17" ht="15" customHeight="1" x14ac:dyDescent="0.35">
      <c r="B81" s="221" t="s">
        <v>496</v>
      </c>
      <c r="C81" t="s">
        <v>83</v>
      </c>
      <c r="D81" s="222"/>
      <c r="E81" s="86"/>
      <c r="F81" s="86"/>
      <c r="G81" s="86"/>
      <c r="H81" s="86"/>
      <c r="I81" s="223"/>
      <c r="J81" s="223"/>
      <c r="K81" s="223"/>
      <c r="L81" s="223"/>
      <c r="M81" s="83">
        <f t="array" ref="M81">SUMPRODUCT(CLIN2_Labour102[[#This Row],[Man-Days
2020]:[Man-Days
2023]],CLIN2_Labour102[[#This Row],[Labour rate
2020]:[Labour rate
2023]])</f>
        <v>0</v>
      </c>
      <c r="N81" s="224"/>
      <c r="O81" s="83">
        <f>(CLIN2_Labour102[[#This Row],[Extended cost]]+CLIN2_Labour102[[#This Row],[Expat Allowance (ONLY if applicable)]])*$T$2</f>
        <v>0</v>
      </c>
      <c r="P81" s="225">
        <f>CLIN2_Labour102[[#This Row],[Extended cost]]+CLIN2_Labour102[[#This Row],[Expat Allowance (ONLY if applicable)]]+CLIN2_Labour102[[#This Row],[Profit ]]</f>
        <v>0</v>
      </c>
      <c r="Q81" s="226"/>
    </row>
    <row r="82" spans="2:17" ht="15" customHeight="1" x14ac:dyDescent="0.35">
      <c r="B82" s="221" t="s">
        <v>496</v>
      </c>
      <c r="C82" t="s">
        <v>83</v>
      </c>
      <c r="D82" s="222"/>
      <c r="E82" s="86"/>
      <c r="F82" s="86"/>
      <c r="G82" s="86"/>
      <c r="H82" s="86"/>
      <c r="I82" s="223"/>
      <c r="J82" s="223"/>
      <c r="K82" s="223"/>
      <c r="L82" s="223"/>
      <c r="M82" s="83">
        <f t="array" ref="M82">SUMPRODUCT(CLIN2_Labour102[[#This Row],[Man-Days
2020]:[Man-Days
2023]],CLIN2_Labour102[[#This Row],[Labour rate
2020]:[Labour rate
2023]])</f>
        <v>0</v>
      </c>
      <c r="N82" s="224"/>
      <c r="O82" s="83">
        <f>(CLIN2_Labour102[[#This Row],[Extended cost]]+CLIN2_Labour102[[#This Row],[Expat Allowance (ONLY if applicable)]])*$T$2</f>
        <v>0</v>
      </c>
      <c r="P82" s="225">
        <f>CLIN2_Labour102[[#This Row],[Extended cost]]+CLIN2_Labour102[[#This Row],[Expat Allowance (ONLY if applicable)]]+CLIN2_Labour102[[#This Row],[Profit ]]</f>
        <v>0</v>
      </c>
      <c r="Q82" s="226"/>
    </row>
    <row r="83" spans="2:17" ht="15" customHeight="1" x14ac:dyDescent="0.35">
      <c r="B83" s="221" t="s">
        <v>497</v>
      </c>
      <c r="C83" t="s">
        <v>83</v>
      </c>
      <c r="D83" s="222"/>
      <c r="E83" s="86"/>
      <c r="F83" s="86"/>
      <c r="G83" s="86"/>
      <c r="H83" s="86"/>
      <c r="I83" s="223"/>
      <c r="J83" s="223"/>
      <c r="K83" s="223"/>
      <c r="L83" s="223"/>
      <c r="M83" s="83">
        <f t="array" ref="M83">SUMPRODUCT(CLIN2_Labour102[[#This Row],[Man-Days
2020]:[Man-Days
2023]],CLIN2_Labour102[[#This Row],[Labour rate
2020]:[Labour rate
2023]])</f>
        <v>0</v>
      </c>
      <c r="N83" s="224"/>
      <c r="O83" s="83">
        <f>(CLIN2_Labour102[[#This Row],[Extended cost]]+CLIN2_Labour102[[#This Row],[Expat Allowance (ONLY if applicable)]])*$T$2</f>
        <v>0</v>
      </c>
      <c r="P83" s="225">
        <f>CLIN2_Labour102[[#This Row],[Extended cost]]+CLIN2_Labour102[[#This Row],[Expat Allowance (ONLY if applicable)]]+CLIN2_Labour102[[#This Row],[Profit ]]</f>
        <v>0</v>
      </c>
      <c r="Q83" s="226"/>
    </row>
    <row r="84" spans="2:17" ht="15" customHeight="1" x14ac:dyDescent="0.35">
      <c r="B84" s="221" t="s">
        <v>498</v>
      </c>
      <c r="C84" t="s">
        <v>83</v>
      </c>
      <c r="D84" s="222"/>
      <c r="E84" s="86"/>
      <c r="F84" s="86"/>
      <c r="G84" s="86"/>
      <c r="H84" s="86"/>
      <c r="I84" s="223"/>
      <c r="J84" s="223"/>
      <c r="K84" s="223"/>
      <c r="L84" s="223"/>
      <c r="M84" s="83">
        <f t="array" ref="M84">SUMPRODUCT(CLIN2_Labour102[[#This Row],[Man-Days
2020]:[Man-Days
2023]],CLIN2_Labour102[[#This Row],[Labour rate
2020]:[Labour rate
2023]])</f>
        <v>0</v>
      </c>
      <c r="N84" s="224"/>
      <c r="O84" s="83">
        <f>(CLIN2_Labour102[[#This Row],[Extended cost]]+CLIN2_Labour102[[#This Row],[Expat Allowance (ONLY if applicable)]])*$T$2</f>
        <v>0</v>
      </c>
      <c r="P84" s="225">
        <f>CLIN2_Labour102[[#This Row],[Extended cost]]+CLIN2_Labour102[[#This Row],[Expat Allowance (ONLY if applicable)]]+CLIN2_Labour102[[#This Row],[Profit ]]</f>
        <v>0</v>
      </c>
      <c r="Q84" s="226"/>
    </row>
    <row r="85" spans="2:17" ht="15" customHeight="1" x14ac:dyDescent="0.35">
      <c r="B85" s="221" t="s">
        <v>499</v>
      </c>
      <c r="C85" t="s">
        <v>83</v>
      </c>
      <c r="D85" s="222"/>
      <c r="E85" s="86"/>
      <c r="F85" s="86"/>
      <c r="G85" s="86"/>
      <c r="H85" s="86"/>
      <c r="I85" s="223"/>
      <c r="J85" s="223"/>
      <c r="K85" s="223"/>
      <c r="L85" s="223"/>
      <c r="M85" s="83">
        <f t="array" ref="M85">SUMPRODUCT(CLIN2_Labour102[[#This Row],[Man-Days
2020]:[Man-Days
2023]],CLIN2_Labour102[[#This Row],[Labour rate
2020]:[Labour rate
2023]])</f>
        <v>0</v>
      </c>
      <c r="N85" s="224"/>
      <c r="O85" s="83">
        <f>(CLIN2_Labour102[[#This Row],[Extended cost]]+CLIN2_Labour102[[#This Row],[Expat Allowance (ONLY if applicable)]])*$T$2</f>
        <v>0</v>
      </c>
      <c r="P85" s="225">
        <f>CLIN2_Labour102[[#This Row],[Extended cost]]+CLIN2_Labour102[[#This Row],[Expat Allowance (ONLY if applicable)]]+CLIN2_Labour102[[#This Row],[Profit ]]</f>
        <v>0</v>
      </c>
      <c r="Q85" s="226"/>
    </row>
    <row r="86" spans="2:17" ht="15" customHeight="1" x14ac:dyDescent="0.35">
      <c r="B86" s="221" t="s">
        <v>500</v>
      </c>
      <c r="C86" t="s">
        <v>83</v>
      </c>
      <c r="D86" s="222"/>
      <c r="E86" s="86"/>
      <c r="F86" s="86"/>
      <c r="G86" s="86"/>
      <c r="H86" s="86"/>
      <c r="I86" s="223"/>
      <c r="J86" s="223"/>
      <c r="K86" s="223"/>
      <c r="L86" s="223"/>
      <c r="M86" s="83">
        <f t="array" ref="M86">SUMPRODUCT(CLIN2_Labour102[[#This Row],[Man-Days
2020]:[Man-Days
2023]],CLIN2_Labour102[[#This Row],[Labour rate
2020]:[Labour rate
2023]])</f>
        <v>0</v>
      </c>
      <c r="N86" s="224"/>
      <c r="O86" s="83">
        <f>(CLIN2_Labour102[[#This Row],[Extended cost]]+CLIN2_Labour102[[#This Row],[Expat Allowance (ONLY if applicable)]])*$T$2</f>
        <v>0</v>
      </c>
      <c r="P86" s="225">
        <f>CLIN2_Labour102[[#This Row],[Extended cost]]+CLIN2_Labour102[[#This Row],[Expat Allowance (ONLY if applicable)]]+CLIN2_Labour102[[#This Row],[Profit ]]</f>
        <v>0</v>
      </c>
      <c r="Q86" s="226"/>
    </row>
    <row r="87" spans="2:17" ht="15" customHeight="1" x14ac:dyDescent="0.35">
      <c r="B87" t="s">
        <v>62</v>
      </c>
      <c r="D87" s="227"/>
      <c r="I87" s="227"/>
      <c r="J87" s="227"/>
      <c r="K87" s="227"/>
      <c r="L87" s="227"/>
      <c r="M87" s="227"/>
      <c r="O87" s="227"/>
      <c r="P87" s="228">
        <f>SUBTOTAL(109,CLIN2_Labour102[Fully burdened cost])</f>
        <v>0</v>
      </c>
      <c r="Q87" s="227"/>
    </row>
  </sheetData>
  <mergeCells count="1">
    <mergeCell ref="S1:T1"/>
  </mergeCells>
  <dataValidations count="1">
    <dataValidation type="list" allowBlank="1" showInputMessage="1" showErrorMessage="1" sqref="B3:B86">
      <formula1>Clin_List</formula1>
    </dataValidation>
  </dataValidations>
  <pageMargins left="0.70866141732283472" right="0.70866141732283472" top="0.74803149606299213" bottom="0.74803149606299213" header="0.31496062992125984" footer="0.31496062992125984"/>
  <pageSetup paperSize="9" scale="48" fitToHeight="10" orientation="landscape" verticalDpi="1200" r:id="rId1"/>
  <headerFooter>
    <oddHeader>&amp;CNATO UNCLASSIFIED&amp;RCO-14252-NNMS</oddHeader>
    <oddFooter>&amp;CNATO UNCLASSIFIED&amp;RCO-14252-NNMS</oddFooter>
  </headerFooter>
  <drawing r:id="rId2"/>
  <legacy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'NATO member currencies'!$A$1:$A$18</xm:f>
          </x14:formula1>
          <xm:sqref>D3:D86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B1:T87"/>
  <sheetViews>
    <sheetView zoomScaleNormal="100" workbookViewId="0">
      <pane xSplit="1" ySplit="2" topLeftCell="B3" activePane="bottomRight" state="frozen"/>
      <selection activeCell="D21" sqref="C21:D21"/>
      <selection pane="topRight" activeCell="D21" sqref="C21:D21"/>
      <selection pane="bottomLeft" activeCell="D21" sqref="C21:D21"/>
      <selection pane="bottomRight" activeCell="B4" sqref="B4"/>
    </sheetView>
  </sheetViews>
  <sheetFormatPr defaultRowHeight="14.5" x14ac:dyDescent="0.35"/>
  <cols>
    <col min="1" max="1" width="1.6328125" customWidth="1"/>
    <col min="2" max="2" width="20.6328125" customWidth="1"/>
    <col min="3" max="3" width="34.36328125" customWidth="1"/>
    <col min="4" max="4" width="41.36328125" customWidth="1"/>
    <col min="5" max="5" width="18" customWidth="1"/>
    <col min="10" max="14" width="10.453125" customWidth="1"/>
    <col min="15" max="15" width="17.54296875" customWidth="1"/>
    <col min="16" max="16" width="15.36328125" style="7" customWidth="1"/>
    <col min="17" max="17" width="26" customWidth="1"/>
    <col min="18" max="18" width="3.6328125" customWidth="1"/>
  </cols>
  <sheetData>
    <row r="1" spans="2:20" ht="156.5" x14ac:dyDescent="0.35">
      <c r="B1" s="64" t="s">
        <v>179</v>
      </c>
      <c r="C1" s="64" t="s">
        <v>55</v>
      </c>
      <c r="D1" s="64" t="s">
        <v>138</v>
      </c>
      <c r="E1" s="64" t="s">
        <v>139</v>
      </c>
      <c r="F1" s="64" t="s">
        <v>201</v>
      </c>
      <c r="G1" s="64" t="s">
        <v>202</v>
      </c>
      <c r="H1" s="64" t="s">
        <v>203</v>
      </c>
      <c r="I1" s="64" t="s">
        <v>204</v>
      </c>
      <c r="J1" s="64" t="s">
        <v>209</v>
      </c>
      <c r="K1" s="64" t="s">
        <v>210</v>
      </c>
      <c r="L1" s="64" t="s">
        <v>211</v>
      </c>
      <c r="M1" s="64" t="s">
        <v>212</v>
      </c>
      <c r="N1" s="64" t="s">
        <v>137</v>
      </c>
      <c r="O1" s="64" t="s">
        <v>140</v>
      </c>
      <c r="P1" s="64" t="s">
        <v>141</v>
      </c>
      <c r="Q1" s="65" t="s">
        <v>142</v>
      </c>
      <c r="S1" s="246" t="s">
        <v>144</v>
      </c>
      <c r="T1" s="246"/>
    </row>
    <row r="2" spans="2:20" ht="29" x14ac:dyDescent="0.35">
      <c r="B2" s="1" t="s">
        <v>12</v>
      </c>
      <c r="C2" s="1" t="s">
        <v>96</v>
      </c>
      <c r="D2" s="42" t="s">
        <v>3</v>
      </c>
      <c r="E2" s="11" t="s">
        <v>94</v>
      </c>
      <c r="F2" s="13" t="s">
        <v>205</v>
      </c>
      <c r="G2" s="13" t="s">
        <v>206</v>
      </c>
      <c r="H2" s="13" t="s">
        <v>207</v>
      </c>
      <c r="I2" s="13" t="s">
        <v>208</v>
      </c>
      <c r="J2" s="13" t="s">
        <v>213</v>
      </c>
      <c r="K2" s="13" t="s">
        <v>214</v>
      </c>
      <c r="L2" s="13" t="s">
        <v>215</v>
      </c>
      <c r="M2" s="13" t="s">
        <v>216</v>
      </c>
      <c r="N2" s="13" t="s">
        <v>78</v>
      </c>
      <c r="O2" s="13" t="s">
        <v>2</v>
      </c>
      <c r="P2" s="12" t="s">
        <v>95</v>
      </c>
      <c r="Q2" s="12" t="s">
        <v>44</v>
      </c>
      <c r="S2" s="75" t="s">
        <v>125</v>
      </c>
      <c r="T2" s="76">
        <v>0</v>
      </c>
    </row>
    <row r="3" spans="2:20" ht="15" customHeight="1" x14ac:dyDescent="0.45">
      <c r="B3" s="51" t="s">
        <v>183</v>
      </c>
      <c r="C3" s="54" t="s">
        <v>106</v>
      </c>
      <c r="D3" s="55" t="s">
        <v>107</v>
      </c>
      <c r="E3" s="81" t="s">
        <v>26</v>
      </c>
      <c r="F3" s="72" t="s">
        <v>135</v>
      </c>
      <c r="G3" s="72">
        <v>25</v>
      </c>
      <c r="H3" s="72">
        <v>5</v>
      </c>
      <c r="I3" s="72" t="s">
        <v>123</v>
      </c>
      <c r="J3" s="73" t="s">
        <v>217</v>
      </c>
      <c r="K3" s="73" t="s">
        <v>218</v>
      </c>
      <c r="L3" s="73" t="s">
        <v>219</v>
      </c>
      <c r="M3" s="73" t="s">
        <v>220</v>
      </c>
      <c r="N3" s="85">
        <v>8775</v>
      </c>
      <c r="O3" s="85" t="s">
        <v>221</v>
      </c>
      <c r="P3" s="84" t="s">
        <v>296</v>
      </c>
      <c r="Q3" s="84" t="s">
        <v>105</v>
      </c>
      <c r="R3" s="50"/>
      <c r="S3" s="50" t="s">
        <v>103</v>
      </c>
    </row>
    <row r="4" spans="2:20" x14ac:dyDescent="0.35">
      <c r="B4" s="221">
        <v>1.1000000000000001</v>
      </c>
      <c r="C4" t="s">
        <v>52</v>
      </c>
      <c r="D4" t="s">
        <v>54</v>
      </c>
      <c r="E4" s="41"/>
      <c r="F4" s="167"/>
      <c r="G4" s="167"/>
      <c r="H4" s="167"/>
      <c r="I4" s="167"/>
      <c r="J4" s="166"/>
      <c r="K4" s="166"/>
      <c r="L4" s="166"/>
      <c r="M4" s="166"/>
      <c r="N4" s="83">
        <f>SUMPRODUCT(CLIN1_Material11[[#This Row],[Quantity
2020]:[Quantity
2023]],CLIN1_Material11[[#This Row],[Unit cost
2020]:[Unit cost
2023]])</f>
        <v>0</v>
      </c>
      <c r="O4" s="83">
        <f>CLIN1_Material11[[#This Row],[Extended cost]]*$T$2</f>
        <v>0</v>
      </c>
      <c r="P4" s="83">
        <f>CLIN1_Material11[[#This Row],[Extended cost]]+CLIN1_Material11[[#This Row],[Profit]]</f>
        <v>0</v>
      </c>
      <c r="Q4" s="7"/>
    </row>
    <row r="5" spans="2:20" x14ac:dyDescent="0.35">
      <c r="B5" s="221">
        <v>1.2</v>
      </c>
      <c r="C5" t="s">
        <v>52</v>
      </c>
      <c r="D5" t="s">
        <v>54</v>
      </c>
      <c r="E5" s="41"/>
      <c r="F5" s="167"/>
      <c r="G5" s="167"/>
      <c r="H5" s="167"/>
      <c r="I5" s="167"/>
      <c r="J5" s="166"/>
      <c r="K5" s="166"/>
      <c r="L5" s="166"/>
      <c r="M5" s="166"/>
      <c r="N5" s="83">
        <f t="array" ref="N5">SUMPRODUCT(CLIN1_Material11[[#This Row],[Quantity
2020]:[Quantity
2023]],CLIN1_Material11[[#This Row],[Unit cost
2020]:[Unit cost
2023]])</f>
        <v>0</v>
      </c>
      <c r="O5" s="83">
        <f>CLIN1_Material11[[#This Row],[Extended cost]]*$T$2</f>
        <v>0</v>
      </c>
      <c r="P5" s="83">
        <f>CLIN1_Material11[[#This Row],[Extended cost]]+CLIN1_Material11[[#This Row],[Profit]]</f>
        <v>0</v>
      </c>
      <c r="Q5" s="7"/>
    </row>
    <row r="6" spans="2:20" x14ac:dyDescent="0.35">
      <c r="B6" s="221">
        <v>1.3</v>
      </c>
      <c r="C6" t="s">
        <v>52</v>
      </c>
      <c r="D6" t="s">
        <v>54</v>
      </c>
      <c r="E6" s="41"/>
      <c r="F6" s="167"/>
      <c r="G6" s="167"/>
      <c r="H6" s="167"/>
      <c r="I6" s="167"/>
      <c r="J6" s="166"/>
      <c r="K6" s="166"/>
      <c r="L6" s="166"/>
      <c r="M6" s="166"/>
      <c r="N6" s="83">
        <f t="array" ref="N6">SUMPRODUCT(CLIN1_Material11[[#This Row],[Quantity
2020]:[Quantity
2023]],CLIN1_Material11[[#This Row],[Unit cost
2020]:[Unit cost
2023]])</f>
        <v>0</v>
      </c>
      <c r="O6" s="83">
        <f>CLIN1_Material11[[#This Row],[Extended cost]]*$T$2</f>
        <v>0</v>
      </c>
      <c r="P6" s="83">
        <f>CLIN1_Material11[[#This Row],[Extended cost]]+CLIN1_Material11[[#This Row],[Profit]]</f>
        <v>0</v>
      </c>
      <c r="Q6" s="7"/>
    </row>
    <row r="7" spans="2:20" x14ac:dyDescent="0.35">
      <c r="B7" s="221">
        <v>1.4</v>
      </c>
      <c r="C7" t="s">
        <v>52</v>
      </c>
      <c r="D7" t="s">
        <v>54</v>
      </c>
      <c r="E7" s="41"/>
      <c r="F7" s="167"/>
      <c r="G7" s="167"/>
      <c r="H7" s="167"/>
      <c r="I7" s="167"/>
      <c r="J7" s="166"/>
      <c r="K7" s="166"/>
      <c r="L7" s="166"/>
      <c r="M7" s="166"/>
      <c r="N7" s="83">
        <f t="array" ref="N7">SUMPRODUCT(CLIN1_Material11[[#This Row],[Quantity
2020]:[Quantity
2023]],CLIN1_Material11[[#This Row],[Unit cost
2020]:[Unit cost
2023]])</f>
        <v>0</v>
      </c>
      <c r="O7" s="83">
        <f>CLIN1_Material11[[#This Row],[Extended cost]]*$T$2</f>
        <v>0</v>
      </c>
      <c r="P7" s="83">
        <f>CLIN1_Material11[[#This Row],[Extended cost]]+CLIN1_Material11[[#This Row],[Profit]]</f>
        <v>0</v>
      </c>
      <c r="Q7" s="7"/>
    </row>
    <row r="8" spans="2:20" x14ac:dyDescent="0.35">
      <c r="B8" s="221">
        <v>1.5</v>
      </c>
      <c r="C8" t="s">
        <v>52</v>
      </c>
      <c r="D8" t="s">
        <v>54</v>
      </c>
      <c r="E8" s="41"/>
      <c r="F8" s="167"/>
      <c r="G8" s="167"/>
      <c r="H8" s="167"/>
      <c r="I8" s="167"/>
      <c r="J8" s="166"/>
      <c r="K8" s="166"/>
      <c r="L8" s="166"/>
      <c r="M8" s="166"/>
      <c r="N8" s="83">
        <f t="array" ref="N8">SUMPRODUCT(CLIN1_Material11[[#This Row],[Quantity
2020]:[Quantity
2023]],CLIN1_Material11[[#This Row],[Unit cost
2020]:[Unit cost
2023]])</f>
        <v>0</v>
      </c>
      <c r="O8" s="83">
        <f>CLIN1_Material11[[#This Row],[Extended cost]]*$T$2</f>
        <v>0</v>
      </c>
      <c r="P8" s="83">
        <f>CLIN1_Material11[[#This Row],[Extended cost]]+CLIN1_Material11[[#This Row],[Profit]]</f>
        <v>0</v>
      </c>
      <c r="Q8" s="7"/>
    </row>
    <row r="9" spans="2:20" x14ac:dyDescent="0.35">
      <c r="B9" s="221">
        <v>1.6</v>
      </c>
      <c r="C9" t="s">
        <v>52</v>
      </c>
      <c r="D9" t="s">
        <v>54</v>
      </c>
      <c r="E9" s="41"/>
      <c r="F9" s="167"/>
      <c r="G9" s="167"/>
      <c r="H9" s="167"/>
      <c r="I9" s="167"/>
      <c r="J9" s="166"/>
      <c r="K9" s="166"/>
      <c r="L9" s="166"/>
      <c r="M9" s="166"/>
      <c r="N9" s="83">
        <f t="array" ref="N9">SUMPRODUCT(CLIN1_Material11[[#This Row],[Quantity
2020]:[Quantity
2023]],CLIN1_Material11[[#This Row],[Unit cost
2020]:[Unit cost
2023]])</f>
        <v>0</v>
      </c>
      <c r="O9" s="83">
        <f>CLIN1_Material11[[#This Row],[Extended cost]]*$T$2</f>
        <v>0</v>
      </c>
      <c r="P9" s="83">
        <f>CLIN1_Material11[[#This Row],[Extended cost]]+CLIN1_Material11[[#This Row],[Profit]]</f>
        <v>0</v>
      </c>
      <c r="Q9" s="7"/>
    </row>
    <row r="10" spans="2:20" x14ac:dyDescent="0.35">
      <c r="B10" s="221">
        <v>1.7</v>
      </c>
      <c r="C10" t="s">
        <v>52</v>
      </c>
      <c r="D10" t="s">
        <v>54</v>
      </c>
      <c r="E10" s="41"/>
      <c r="F10" s="167"/>
      <c r="G10" s="167"/>
      <c r="H10" s="167"/>
      <c r="I10" s="167"/>
      <c r="J10" s="166"/>
      <c r="K10" s="166"/>
      <c r="L10" s="166"/>
      <c r="M10" s="166"/>
      <c r="N10" s="83">
        <f t="array" ref="N10">SUMPRODUCT(CLIN1_Material11[[#This Row],[Quantity
2020]:[Quantity
2023]],CLIN1_Material11[[#This Row],[Unit cost
2020]:[Unit cost
2023]])</f>
        <v>0</v>
      </c>
      <c r="O10" s="83">
        <f>CLIN1_Material11[[#This Row],[Extended cost]]*$T$2</f>
        <v>0</v>
      </c>
      <c r="P10" s="83">
        <f>CLIN1_Material11[[#This Row],[Extended cost]]+CLIN1_Material11[[#This Row],[Profit]]</f>
        <v>0</v>
      </c>
      <c r="Q10" s="7"/>
    </row>
    <row r="11" spans="2:20" x14ac:dyDescent="0.35">
      <c r="B11" s="221">
        <v>1.8</v>
      </c>
      <c r="C11" t="s">
        <v>52</v>
      </c>
      <c r="D11" t="s">
        <v>54</v>
      </c>
      <c r="E11" s="41"/>
      <c r="F11" s="167"/>
      <c r="G11" s="167"/>
      <c r="H11" s="167"/>
      <c r="I11" s="167"/>
      <c r="J11" s="166"/>
      <c r="K11" s="166"/>
      <c r="L11" s="166"/>
      <c r="M11" s="166"/>
      <c r="N11" s="83">
        <f t="array" ref="N11">SUMPRODUCT(CLIN1_Material11[[#This Row],[Quantity
2020]:[Quantity
2023]],CLIN1_Material11[[#This Row],[Unit cost
2020]:[Unit cost
2023]])</f>
        <v>0</v>
      </c>
      <c r="O11" s="83">
        <f>CLIN1_Material11[[#This Row],[Extended cost]]*$T$2</f>
        <v>0</v>
      </c>
      <c r="P11" s="83">
        <f>CLIN1_Material11[[#This Row],[Extended cost]]+CLIN1_Material11[[#This Row],[Profit]]</f>
        <v>0</v>
      </c>
      <c r="Q11" s="7"/>
    </row>
    <row r="12" spans="2:20" x14ac:dyDescent="0.35">
      <c r="B12" s="221">
        <v>1.9</v>
      </c>
      <c r="C12" t="s">
        <v>52</v>
      </c>
      <c r="D12" t="s">
        <v>54</v>
      </c>
      <c r="E12" s="41"/>
      <c r="F12" s="167"/>
      <c r="G12" s="167"/>
      <c r="H12" s="167"/>
      <c r="I12" s="167"/>
      <c r="J12" s="166"/>
      <c r="K12" s="166"/>
      <c r="L12" s="166"/>
      <c r="M12" s="166"/>
      <c r="N12" s="83">
        <f t="array" ref="N12">SUMPRODUCT(CLIN1_Material11[[#This Row],[Quantity
2020]:[Quantity
2023]],CLIN1_Material11[[#This Row],[Unit cost
2020]:[Unit cost
2023]])</f>
        <v>0</v>
      </c>
      <c r="O12" s="83">
        <f>CLIN1_Material11[[#This Row],[Extended cost]]*$T$2</f>
        <v>0</v>
      </c>
      <c r="P12" s="83">
        <f>CLIN1_Material11[[#This Row],[Extended cost]]+CLIN1_Material11[[#This Row],[Profit]]</f>
        <v>0</v>
      </c>
      <c r="Q12" s="7"/>
    </row>
    <row r="13" spans="2:20" x14ac:dyDescent="0.35">
      <c r="B13" s="221">
        <v>2.1</v>
      </c>
      <c r="C13" t="s">
        <v>52</v>
      </c>
      <c r="D13" t="s">
        <v>54</v>
      </c>
      <c r="E13" s="41"/>
      <c r="F13" s="167"/>
      <c r="G13" s="167"/>
      <c r="H13" s="167"/>
      <c r="I13" s="167"/>
      <c r="J13" s="166"/>
      <c r="K13" s="166"/>
      <c r="L13" s="166"/>
      <c r="M13" s="166"/>
      <c r="N13" s="83">
        <f t="array" ref="N13">SUMPRODUCT(CLIN1_Material11[[#This Row],[Quantity
2020]:[Quantity
2023]],CLIN1_Material11[[#This Row],[Unit cost
2020]:[Unit cost
2023]])</f>
        <v>0</v>
      </c>
      <c r="O13" s="83">
        <f>CLIN1_Material11[[#This Row],[Extended cost]]*$T$2</f>
        <v>0</v>
      </c>
      <c r="P13" s="83">
        <f>CLIN1_Material11[[#This Row],[Extended cost]]+CLIN1_Material11[[#This Row],[Profit]]</f>
        <v>0</v>
      </c>
      <c r="Q13" s="7"/>
    </row>
    <row r="14" spans="2:20" x14ac:dyDescent="0.35">
      <c r="B14" s="221">
        <v>2.2000000000000002</v>
      </c>
      <c r="C14" t="s">
        <v>52</v>
      </c>
      <c r="D14" t="s">
        <v>54</v>
      </c>
      <c r="E14" s="41"/>
      <c r="F14" s="167"/>
      <c r="G14" s="167"/>
      <c r="H14" s="167"/>
      <c r="I14" s="167"/>
      <c r="J14" s="166"/>
      <c r="K14" s="166"/>
      <c r="L14" s="166"/>
      <c r="M14" s="166"/>
      <c r="N14" s="83">
        <f t="array" ref="N14">SUMPRODUCT(CLIN1_Material11[[#This Row],[Quantity
2020]:[Quantity
2023]],CLIN1_Material11[[#This Row],[Unit cost
2020]:[Unit cost
2023]])</f>
        <v>0</v>
      </c>
      <c r="O14" s="83">
        <f>CLIN1_Material11[[#This Row],[Extended cost]]*$T$2</f>
        <v>0</v>
      </c>
      <c r="P14" s="83">
        <f>CLIN1_Material11[[#This Row],[Extended cost]]+CLIN1_Material11[[#This Row],[Profit]]</f>
        <v>0</v>
      </c>
      <c r="Q14" s="7"/>
    </row>
    <row r="15" spans="2:20" x14ac:dyDescent="0.35">
      <c r="B15" s="221">
        <v>2.2999999999999998</v>
      </c>
      <c r="C15" t="s">
        <v>52</v>
      </c>
      <c r="D15" t="s">
        <v>54</v>
      </c>
      <c r="E15" s="41"/>
      <c r="F15" s="167"/>
      <c r="G15" s="167"/>
      <c r="H15" s="167"/>
      <c r="I15" s="167"/>
      <c r="J15" s="166"/>
      <c r="K15" s="166"/>
      <c r="L15" s="166"/>
      <c r="M15" s="166"/>
      <c r="N15" s="83">
        <f t="array" ref="N15">SUMPRODUCT(CLIN1_Material11[[#This Row],[Quantity
2020]:[Quantity
2023]],CLIN1_Material11[[#This Row],[Unit cost
2020]:[Unit cost
2023]])</f>
        <v>0</v>
      </c>
      <c r="O15" s="83">
        <f>CLIN1_Material11[[#This Row],[Extended cost]]*$T$2</f>
        <v>0</v>
      </c>
      <c r="P15" s="83">
        <f>CLIN1_Material11[[#This Row],[Extended cost]]+CLIN1_Material11[[#This Row],[Profit]]</f>
        <v>0</v>
      </c>
      <c r="Q15" s="7"/>
    </row>
    <row r="16" spans="2:20" x14ac:dyDescent="0.35">
      <c r="B16" s="221">
        <v>3.1</v>
      </c>
      <c r="C16" t="s">
        <v>52</v>
      </c>
      <c r="D16" t="s">
        <v>54</v>
      </c>
      <c r="E16" s="41"/>
      <c r="F16" s="167"/>
      <c r="G16" s="167"/>
      <c r="H16" s="167"/>
      <c r="I16" s="167"/>
      <c r="J16" s="166"/>
      <c r="K16" s="166"/>
      <c r="L16" s="166"/>
      <c r="M16" s="166"/>
      <c r="N16" s="83">
        <f t="array" ref="N16">SUMPRODUCT(CLIN1_Material11[[#This Row],[Quantity
2020]:[Quantity
2023]],CLIN1_Material11[[#This Row],[Unit cost
2020]:[Unit cost
2023]])</f>
        <v>0</v>
      </c>
      <c r="O16" s="83">
        <f>CLIN1_Material11[[#This Row],[Extended cost]]*$T$2</f>
        <v>0</v>
      </c>
      <c r="P16" s="83">
        <f>CLIN1_Material11[[#This Row],[Extended cost]]+CLIN1_Material11[[#This Row],[Profit]]</f>
        <v>0</v>
      </c>
      <c r="Q16" s="7"/>
    </row>
    <row r="17" spans="2:17" x14ac:dyDescent="0.35">
      <c r="B17" s="221">
        <v>3.2</v>
      </c>
      <c r="C17" t="s">
        <v>52</v>
      </c>
      <c r="D17" t="s">
        <v>54</v>
      </c>
      <c r="E17" s="41"/>
      <c r="F17" s="167"/>
      <c r="G17" s="167"/>
      <c r="H17" s="167"/>
      <c r="I17" s="167"/>
      <c r="J17" s="166"/>
      <c r="K17" s="166"/>
      <c r="L17" s="166"/>
      <c r="M17" s="166"/>
      <c r="N17" s="83">
        <f t="array" ref="N17">SUMPRODUCT(CLIN1_Material11[[#This Row],[Quantity
2020]:[Quantity
2023]],CLIN1_Material11[[#This Row],[Unit cost
2020]:[Unit cost
2023]])</f>
        <v>0</v>
      </c>
      <c r="O17" s="83">
        <f>CLIN1_Material11[[#This Row],[Extended cost]]*$T$2</f>
        <v>0</v>
      </c>
      <c r="P17" s="83">
        <f>CLIN1_Material11[[#This Row],[Extended cost]]+CLIN1_Material11[[#This Row],[Profit]]</f>
        <v>0</v>
      </c>
      <c r="Q17" s="7"/>
    </row>
    <row r="18" spans="2:17" x14ac:dyDescent="0.35">
      <c r="B18" s="221">
        <v>3.3</v>
      </c>
      <c r="C18" t="s">
        <v>52</v>
      </c>
      <c r="D18" t="s">
        <v>54</v>
      </c>
      <c r="E18" s="41"/>
      <c r="F18" s="167"/>
      <c r="G18" s="167"/>
      <c r="H18" s="167"/>
      <c r="I18" s="167"/>
      <c r="J18" s="166"/>
      <c r="K18" s="166"/>
      <c r="L18" s="166"/>
      <c r="M18" s="166"/>
      <c r="N18" s="83">
        <f t="array" ref="N18">SUMPRODUCT(CLIN1_Material11[[#This Row],[Quantity
2020]:[Quantity
2023]],CLIN1_Material11[[#This Row],[Unit cost
2020]:[Unit cost
2023]])</f>
        <v>0</v>
      </c>
      <c r="O18" s="83">
        <f>CLIN1_Material11[[#This Row],[Extended cost]]*$T$2</f>
        <v>0</v>
      </c>
      <c r="P18" s="83">
        <f>CLIN1_Material11[[#This Row],[Extended cost]]+CLIN1_Material11[[#This Row],[Profit]]</f>
        <v>0</v>
      </c>
      <c r="Q18" s="7"/>
    </row>
    <row r="19" spans="2:17" x14ac:dyDescent="0.35">
      <c r="B19" s="221">
        <v>3.4</v>
      </c>
      <c r="C19" t="s">
        <v>52</v>
      </c>
      <c r="D19" t="s">
        <v>54</v>
      </c>
      <c r="E19" s="41"/>
      <c r="F19" s="167"/>
      <c r="G19" s="167"/>
      <c r="H19" s="167"/>
      <c r="I19" s="167"/>
      <c r="J19" s="166"/>
      <c r="K19" s="166"/>
      <c r="L19" s="166"/>
      <c r="M19" s="166"/>
      <c r="N19" s="83">
        <f t="array" ref="N19">SUMPRODUCT(CLIN1_Material11[[#This Row],[Quantity
2020]:[Quantity
2023]],CLIN1_Material11[[#This Row],[Unit cost
2020]:[Unit cost
2023]])</f>
        <v>0</v>
      </c>
      <c r="O19" s="83">
        <f>CLIN1_Material11[[#This Row],[Extended cost]]*$T$2</f>
        <v>0</v>
      </c>
      <c r="P19" s="83">
        <f>CLIN1_Material11[[#This Row],[Extended cost]]+CLIN1_Material11[[#This Row],[Profit]]</f>
        <v>0</v>
      </c>
      <c r="Q19" s="7"/>
    </row>
    <row r="20" spans="2:17" x14ac:dyDescent="0.35">
      <c r="B20" s="221">
        <v>3.5</v>
      </c>
      <c r="C20" t="s">
        <v>52</v>
      </c>
      <c r="D20" t="s">
        <v>54</v>
      </c>
      <c r="E20" s="41"/>
      <c r="F20" s="167"/>
      <c r="G20" s="167"/>
      <c r="H20" s="167"/>
      <c r="I20" s="167"/>
      <c r="J20" s="166"/>
      <c r="K20" s="166"/>
      <c r="L20" s="166"/>
      <c r="M20" s="166"/>
      <c r="N20" s="83">
        <f t="array" ref="N20">SUMPRODUCT(CLIN1_Material11[[#This Row],[Quantity
2020]:[Quantity
2023]],CLIN1_Material11[[#This Row],[Unit cost
2020]:[Unit cost
2023]])</f>
        <v>0</v>
      </c>
      <c r="O20" s="83">
        <f>CLIN1_Material11[[#This Row],[Extended cost]]*$T$2</f>
        <v>0</v>
      </c>
      <c r="P20" s="83">
        <f>CLIN1_Material11[[#This Row],[Extended cost]]+CLIN1_Material11[[#This Row],[Profit]]</f>
        <v>0</v>
      </c>
      <c r="Q20" s="7"/>
    </row>
    <row r="21" spans="2:17" x14ac:dyDescent="0.35">
      <c r="B21" s="221" t="s">
        <v>305</v>
      </c>
      <c r="C21" t="s">
        <v>52</v>
      </c>
      <c r="D21" t="s">
        <v>54</v>
      </c>
      <c r="E21" s="41"/>
      <c r="F21" s="167"/>
      <c r="G21" s="167"/>
      <c r="H21" s="167"/>
      <c r="I21" s="167"/>
      <c r="J21" s="166"/>
      <c r="K21" s="166"/>
      <c r="L21" s="166"/>
      <c r="M21" s="166"/>
      <c r="N21" s="83">
        <f t="array" ref="N21">SUMPRODUCT(CLIN1_Material11[[#This Row],[Quantity
2020]:[Quantity
2023]],CLIN1_Material11[[#This Row],[Unit cost
2020]:[Unit cost
2023]])</f>
        <v>0</v>
      </c>
      <c r="O21" s="83">
        <f>CLIN1_Material11[[#This Row],[Extended cost]]*$T$2</f>
        <v>0</v>
      </c>
      <c r="P21" s="83">
        <f>CLIN1_Material11[[#This Row],[Extended cost]]+CLIN1_Material11[[#This Row],[Profit]]</f>
        <v>0</v>
      </c>
      <c r="Q21" s="7"/>
    </row>
    <row r="22" spans="2:17" x14ac:dyDescent="0.35">
      <c r="B22" s="221" t="s">
        <v>306</v>
      </c>
      <c r="C22" t="s">
        <v>52</v>
      </c>
      <c r="D22" t="s">
        <v>54</v>
      </c>
      <c r="E22" s="41"/>
      <c r="F22" s="167"/>
      <c r="G22" s="167"/>
      <c r="H22" s="167"/>
      <c r="I22" s="167"/>
      <c r="J22" s="166"/>
      <c r="K22" s="166"/>
      <c r="L22" s="166"/>
      <c r="M22" s="166"/>
      <c r="N22" s="83">
        <f t="array" ref="N22">SUMPRODUCT(CLIN1_Material11[[#This Row],[Quantity
2020]:[Quantity
2023]],CLIN1_Material11[[#This Row],[Unit cost
2020]:[Unit cost
2023]])</f>
        <v>0</v>
      </c>
      <c r="O22" s="83">
        <f>CLIN1_Material11[[#This Row],[Extended cost]]*$T$2</f>
        <v>0</v>
      </c>
      <c r="P22" s="83">
        <f>CLIN1_Material11[[#This Row],[Extended cost]]+CLIN1_Material11[[#This Row],[Profit]]</f>
        <v>0</v>
      </c>
      <c r="Q22" s="7"/>
    </row>
    <row r="23" spans="2:17" x14ac:dyDescent="0.35">
      <c r="B23" s="221" t="s">
        <v>307</v>
      </c>
      <c r="C23" t="s">
        <v>52</v>
      </c>
      <c r="D23" t="s">
        <v>54</v>
      </c>
      <c r="E23" s="41"/>
      <c r="F23" s="167"/>
      <c r="G23" s="167"/>
      <c r="H23" s="167"/>
      <c r="I23" s="167"/>
      <c r="J23" s="166"/>
      <c r="K23" s="166"/>
      <c r="L23" s="166"/>
      <c r="M23" s="166"/>
      <c r="N23" s="83">
        <f t="array" ref="N23">SUMPRODUCT(CLIN1_Material11[[#This Row],[Quantity
2020]:[Quantity
2023]],CLIN1_Material11[[#This Row],[Unit cost
2020]:[Unit cost
2023]])</f>
        <v>0</v>
      </c>
      <c r="O23" s="83">
        <f>CLIN1_Material11[[#This Row],[Extended cost]]*$T$2</f>
        <v>0</v>
      </c>
      <c r="P23" s="83">
        <f>CLIN1_Material11[[#This Row],[Extended cost]]+CLIN1_Material11[[#This Row],[Profit]]</f>
        <v>0</v>
      </c>
      <c r="Q23" s="7"/>
    </row>
    <row r="24" spans="2:17" x14ac:dyDescent="0.35">
      <c r="B24" s="221" t="s">
        <v>308</v>
      </c>
      <c r="C24" t="s">
        <v>52</v>
      </c>
      <c r="D24" t="s">
        <v>54</v>
      </c>
      <c r="E24" s="41"/>
      <c r="F24" s="167"/>
      <c r="G24" s="167"/>
      <c r="H24" s="167"/>
      <c r="I24" s="167"/>
      <c r="J24" s="166"/>
      <c r="K24" s="166"/>
      <c r="L24" s="166"/>
      <c r="M24" s="166"/>
      <c r="N24" s="83">
        <f t="array" ref="N24">SUMPRODUCT(CLIN1_Material11[[#This Row],[Quantity
2020]:[Quantity
2023]],CLIN1_Material11[[#This Row],[Unit cost
2020]:[Unit cost
2023]])</f>
        <v>0</v>
      </c>
      <c r="O24" s="83">
        <f>CLIN1_Material11[[#This Row],[Extended cost]]*$T$2</f>
        <v>0</v>
      </c>
      <c r="P24" s="83">
        <f>CLIN1_Material11[[#This Row],[Extended cost]]+CLIN1_Material11[[#This Row],[Profit]]</f>
        <v>0</v>
      </c>
      <c r="Q24" s="7"/>
    </row>
    <row r="25" spans="2:17" x14ac:dyDescent="0.35">
      <c r="B25" s="221" t="s">
        <v>309</v>
      </c>
      <c r="C25" t="s">
        <v>52</v>
      </c>
      <c r="D25" t="s">
        <v>54</v>
      </c>
      <c r="E25" s="41"/>
      <c r="F25" s="167"/>
      <c r="G25" s="167"/>
      <c r="H25" s="167"/>
      <c r="I25" s="167"/>
      <c r="J25" s="166"/>
      <c r="K25" s="166"/>
      <c r="L25" s="166"/>
      <c r="M25" s="166"/>
      <c r="N25" s="83">
        <f t="array" ref="N25">SUMPRODUCT(CLIN1_Material11[[#This Row],[Quantity
2020]:[Quantity
2023]],CLIN1_Material11[[#This Row],[Unit cost
2020]:[Unit cost
2023]])</f>
        <v>0</v>
      </c>
      <c r="O25" s="83">
        <f>CLIN1_Material11[[#This Row],[Extended cost]]*$T$2</f>
        <v>0</v>
      </c>
      <c r="P25" s="83">
        <f>CLIN1_Material11[[#This Row],[Extended cost]]+CLIN1_Material11[[#This Row],[Profit]]</f>
        <v>0</v>
      </c>
      <c r="Q25" s="7"/>
    </row>
    <row r="26" spans="2:17" x14ac:dyDescent="0.35">
      <c r="B26" s="221" t="s">
        <v>310</v>
      </c>
      <c r="C26" t="s">
        <v>52</v>
      </c>
      <c r="D26" t="s">
        <v>54</v>
      </c>
      <c r="E26" s="41"/>
      <c r="F26" s="167"/>
      <c r="G26" s="167"/>
      <c r="H26" s="167"/>
      <c r="I26" s="167"/>
      <c r="J26" s="166"/>
      <c r="K26" s="166"/>
      <c r="L26" s="166"/>
      <c r="M26" s="166"/>
      <c r="N26" s="83">
        <f t="array" ref="N26">SUMPRODUCT(CLIN1_Material11[[#This Row],[Quantity
2020]:[Quantity
2023]],CLIN1_Material11[[#This Row],[Unit cost
2020]:[Unit cost
2023]])</f>
        <v>0</v>
      </c>
      <c r="O26" s="83">
        <f>CLIN1_Material11[[#This Row],[Extended cost]]*$T$2</f>
        <v>0</v>
      </c>
      <c r="P26" s="83">
        <f>CLIN1_Material11[[#This Row],[Extended cost]]+CLIN1_Material11[[#This Row],[Profit]]</f>
        <v>0</v>
      </c>
      <c r="Q26" s="7"/>
    </row>
    <row r="27" spans="2:17" x14ac:dyDescent="0.35">
      <c r="B27" s="221" t="s">
        <v>311</v>
      </c>
      <c r="C27" t="s">
        <v>52</v>
      </c>
      <c r="D27" t="s">
        <v>54</v>
      </c>
      <c r="E27" s="41"/>
      <c r="F27" s="167"/>
      <c r="G27" s="167"/>
      <c r="H27" s="167"/>
      <c r="I27" s="167"/>
      <c r="J27" s="166"/>
      <c r="K27" s="166"/>
      <c r="L27" s="166"/>
      <c r="M27" s="166"/>
      <c r="N27" s="83">
        <f t="array" ref="N27">SUMPRODUCT(CLIN1_Material11[[#This Row],[Quantity
2020]:[Quantity
2023]],CLIN1_Material11[[#This Row],[Unit cost
2020]:[Unit cost
2023]])</f>
        <v>0</v>
      </c>
      <c r="O27" s="83">
        <f>CLIN1_Material11[[#This Row],[Extended cost]]*$T$2</f>
        <v>0</v>
      </c>
      <c r="P27" s="83">
        <f>CLIN1_Material11[[#This Row],[Extended cost]]+CLIN1_Material11[[#This Row],[Profit]]</f>
        <v>0</v>
      </c>
      <c r="Q27" s="7"/>
    </row>
    <row r="28" spans="2:17" x14ac:dyDescent="0.35">
      <c r="B28" s="221" t="s">
        <v>312</v>
      </c>
      <c r="C28" t="s">
        <v>52</v>
      </c>
      <c r="D28" t="s">
        <v>54</v>
      </c>
      <c r="E28" s="41"/>
      <c r="F28" s="167"/>
      <c r="G28" s="167"/>
      <c r="H28" s="167"/>
      <c r="I28" s="167"/>
      <c r="J28" s="166"/>
      <c r="K28" s="166"/>
      <c r="L28" s="166"/>
      <c r="M28" s="166"/>
      <c r="N28" s="83">
        <f t="array" ref="N28">SUMPRODUCT(CLIN1_Material11[[#This Row],[Quantity
2020]:[Quantity
2023]],CLIN1_Material11[[#This Row],[Unit cost
2020]:[Unit cost
2023]])</f>
        <v>0</v>
      </c>
      <c r="O28" s="83">
        <f>CLIN1_Material11[[#This Row],[Extended cost]]*$T$2</f>
        <v>0</v>
      </c>
      <c r="P28" s="83">
        <f>CLIN1_Material11[[#This Row],[Extended cost]]+CLIN1_Material11[[#This Row],[Profit]]</f>
        <v>0</v>
      </c>
      <c r="Q28" s="7"/>
    </row>
    <row r="29" spans="2:17" x14ac:dyDescent="0.35">
      <c r="B29" s="221" t="s">
        <v>314</v>
      </c>
      <c r="C29" t="s">
        <v>52</v>
      </c>
      <c r="D29" t="s">
        <v>54</v>
      </c>
      <c r="E29" s="41"/>
      <c r="F29" s="167"/>
      <c r="G29" s="167"/>
      <c r="H29" s="167"/>
      <c r="I29" s="167"/>
      <c r="J29" s="166"/>
      <c r="K29" s="166"/>
      <c r="L29" s="166"/>
      <c r="M29" s="166"/>
      <c r="N29" s="83">
        <f t="array" ref="N29">SUMPRODUCT(CLIN1_Material11[[#This Row],[Quantity
2020]:[Quantity
2023]],CLIN1_Material11[[#This Row],[Unit cost
2020]:[Unit cost
2023]])</f>
        <v>0</v>
      </c>
      <c r="O29" s="83">
        <f>CLIN1_Material11[[#This Row],[Extended cost]]*$T$2</f>
        <v>0</v>
      </c>
      <c r="P29" s="83">
        <f>CLIN1_Material11[[#This Row],[Extended cost]]+CLIN1_Material11[[#This Row],[Profit]]</f>
        <v>0</v>
      </c>
      <c r="Q29" s="7"/>
    </row>
    <row r="30" spans="2:17" x14ac:dyDescent="0.35">
      <c r="B30" s="221" t="s">
        <v>315</v>
      </c>
      <c r="C30" t="s">
        <v>52</v>
      </c>
      <c r="D30" t="s">
        <v>54</v>
      </c>
      <c r="E30" s="41"/>
      <c r="F30" s="167"/>
      <c r="G30" s="167"/>
      <c r="H30" s="167"/>
      <c r="I30" s="167"/>
      <c r="J30" s="166"/>
      <c r="K30" s="166"/>
      <c r="L30" s="166"/>
      <c r="M30" s="166"/>
      <c r="N30" s="83">
        <f t="array" ref="N30">SUMPRODUCT(CLIN1_Material11[[#This Row],[Quantity
2020]:[Quantity
2023]],CLIN1_Material11[[#This Row],[Unit cost
2020]:[Unit cost
2023]])</f>
        <v>0</v>
      </c>
      <c r="O30" s="83">
        <f>CLIN1_Material11[[#This Row],[Extended cost]]*$T$2</f>
        <v>0</v>
      </c>
      <c r="P30" s="83">
        <f>CLIN1_Material11[[#This Row],[Extended cost]]+CLIN1_Material11[[#This Row],[Profit]]</f>
        <v>0</v>
      </c>
      <c r="Q30" s="7"/>
    </row>
    <row r="31" spans="2:17" x14ac:dyDescent="0.35">
      <c r="B31" s="221" t="s">
        <v>316</v>
      </c>
      <c r="C31" t="s">
        <v>52</v>
      </c>
      <c r="D31" t="s">
        <v>54</v>
      </c>
      <c r="E31" s="222"/>
      <c r="F31" s="167"/>
      <c r="G31" s="167"/>
      <c r="H31" s="167"/>
      <c r="I31" s="167"/>
      <c r="J31" s="229"/>
      <c r="K31" s="229"/>
      <c r="L31" s="229"/>
      <c r="M31" s="229"/>
      <c r="N31" s="83">
        <f t="array" ref="N31">SUMPRODUCT(CLIN1_Material11[[#This Row],[Quantity
2020]:[Quantity
2023]],CLIN1_Material11[[#This Row],[Unit cost
2020]:[Unit cost
2023]])</f>
        <v>0</v>
      </c>
      <c r="O31" s="83">
        <f>CLIN1_Material11[[#This Row],[Extended cost]]*$T$2</f>
        <v>0</v>
      </c>
      <c r="P31" s="83">
        <f>CLIN1_Material11[[#This Row],[Extended cost]]+CLIN1_Material11[[#This Row],[Profit]]</f>
        <v>0</v>
      </c>
      <c r="Q31" s="226"/>
    </row>
    <row r="32" spans="2:17" x14ac:dyDescent="0.35">
      <c r="B32" s="221" t="s">
        <v>317</v>
      </c>
      <c r="C32" t="s">
        <v>52</v>
      </c>
      <c r="D32" t="s">
        <v>54</v>
      </c>
      <c r="E32" s="222"/>
      <c r="F32" s="167"/>
      <c r="G32" s="167"/>
      <c r="H32" s="167"/>
      <c r="I32" s="167"/>
      <c r="J32" s="229"/>
      <c r="K32" s="229"/>
      <c r="L32" s="229"/>
      <c r="M32" s="229"/>
      <c r="N32" s="83">
        <f t="array" ref="N32">SUMPRODUCT(CLIN1_Material11[[#This Row],[Quantity
2020]:[Quantity
2023]],CLIN1_Material11[[#This Row],[Unit cost
2020]:[Unit cost
2023]])</f>
        <v>0</v>
      </c>
      <c r="O32" s="83">
        <f>CLIN1_Material11[[#This Row],[Extended cost]]*$T$2</f>
        <v>0</v>
      </c>
      <c r="P32" s="83">
        <f>CLIN1_Material11[[#This Row],[Extended cost]]+CLIN1_Material11[[#This Row],[Profit]]</f>
        <v>0</v>
      </c>
      <c r="Q32" s="226"/>
    </row>
    <row r="33" spans="2:17" x14ac:dyDescent="0.35">
      <c r="B33" s="221" t="s">
        <v>300</v>
      </c>
      <c r="C33" t="s">
        <v>52</v>
      </c>
      <c r="D33" t="s">
        <v>54</v>
      </c>
      <c r="E33" s="222"/>
      <c r="F33" s="167"/>
      <c r="G33" s="167"/>
      <c r="H33" s="167"/>
      <c r="I33" s="167"/>
      <c r="J33" s="229"/>
      <c r="K33" s="229"/>
      <c r="L33" s="229"/>
      <c r="M33" s="229"/>
      <c r="N33" s="83">
        <f t="array" ref="N33">SUMPRODUCT(CLIN1_Material11[[#This Row],[Quantity
2020]:[Quantity
2023]],CLIN1_Material11[[#This Row],[Unit cost
2020]:[Unit cost
2023]])</f>
        <v>0</v>
      </c>
      <c r="O33" s="83">
        <f>CLIN1_Material11[[#This Row],[Extended cost]]*$T$2</f>
        <v>0</v>
      </c>
      <c r="P33" s="83">
        <f>CLIN1_Material11[[#This Row],[Extended cost]]+CLIN1_Material11[[#This Row],[Profit]]</f>
        <v>0</v>
      </c>
      <c r="Q33" s="226"/>
    </row>
    <row r="34" spans="2:17" x14ac:dyDescent="0.35">
      <c r="B34" s="221" t="s">
        <v>318</v>
      </c>
      <c r="C34" t="s">
        <v>52</v>
      </c>
      <c r="D34" t="s">
        <v>54</v>
      </c>
      <c r="E34" s="222"/>
      <c r="F34" s="167"/>
      <c r="G34" s="167"/>
      <c r="H34" s="167"/>
      <c r="I34" s="167"/>
      <c r="J34" s="229"/>
      <c r="K34" s="229"/>
      <c r="L34" s="229"/>
      <c r="M34" s="229"/>
      <c r="N34" s="83">
        <f t="array" ref="N34">SUMPRODUCT(CLIN1_Material11[[#This Row],[Quantity
2020]:[Quantity
2023]],CLIN1_Material11[[#This Row],[Unit cost
2020]:[Unit cost
2023]])</f>
        <v>0</v>
      </c>
      <c r="O34" s="83">
        <f>CLIN1_Material11[[#This Row],[Extended cost]]*$T$2</f>
        <v>0</v>
      </c>
      <c r="P34" s="83">
        <f>CLIN1_Material11[[#This Row],[Extended cost]]+CLIN1_Material11[[#This Row],[Profit]]</f>
        <v>0</v>
      </c>
      <c r="Q34" s="226"/>
    </row>
    <row r="35" spans="2:17" x14ac:dyDescent="0.35">
      <c r="B35" s="221" t="s">
        <v>320</v>
      </c>
      <c r="C35" t="s">
        <v>52</v>
      </c>
      <c r="D35" t="s">
        <v>54</v>
      </c>
      <c r="E35" s="222"/>
      <c r="F35" s="167"/>
      <c r="G35" s="167"/>
      <c r="H35" s="167"/>
      <c r="I35" s="167"/>
      <c r="J35" s="229"/>
      <c r="K35" s="229"/>
      <c r="L35" s="229"/>
      <c r="M35" s="229"/>
      <c r="N35" s="83">
        <f t="array" ref="N35">SUMPRODUCT(CLIN1_Material11[[#This Row],[Quantity
2020]:[Quantity
2023]],CLIN1_Material11[[#This Row],[Unit cost
2020]:[Unit cost
2023]])</f>
        <v>0</v>
      </c>
      <c r="O35" s="83">
        <f>CLIN1_Material11[[#This Row],[Extended cost]]*$T$2</f>
        <v>0</v>
      </c>
      <c r="P35" s="83">
        <f>CLIN1_Material11[[#This Row],[Extended cost]]+CLIN1_Material11[[#This Row],[Profit]]</f>
        <v>0</v>
      </c>
      <c r="Q35" s="226"/>
    </row>
    <row r="36" spans="2:17" x14ac:dyDescent="0.35">
      <c r="B36" s="221" t="s">
        <v>321</v>
      </c>
      <c r="C36" t="s">
        <v>52</v>
      </c>
      <c r="D36" t="s">
        <v>54</v>
      </c>
      <c r="E36" s="222"/>
      <c r="F36" s="167"/>
      <c r="G36" s="167"/>
      <c r="H36" s="167"/>
      <c r="I36" s="167"/>
      <c r="J36" s="229"/>
      <c r="K36" s="229"/>
      <c r="L36" s="229"/>
      <c r="M36" s="229"/>
      <c r="N36" s="83">
        <f t="array" ref="N36">SUMPRODUCT(CLIN1_Material11[[#This Row],[Quantity
2020]:[Quantity
2023]],CLIN1_Material11[[#This Row],[Unit cost
2020]:[Unit cost
2023]])</f>
        <v>0</v>
      </c>
      <c r="O36" s="83">
        <f>CLIN1_Material11[[#This Row],[Extended cost]]*$T$2</f>
        <v>0</v>
      </c>
      <c r="P36" s="83">
        <f>CLIN1_Material11[[#This Row],[Extended cost]]+CLIN1_Material11[[#This Row],[Profit]]</f>
        <v>0</v>
      </c>
      <c r="Q36" s="226"/>
    </row>
    <row r="37" spans="2:17" x14ac:dyDescent="0.35">
      <c r="B37" s="221" t="s">
        <v>322</v>
      </c>
      <c r="C37" t="s">
        <v>52</v>
      </c>
      <c r="D37" t="s">
        <v>54</v>
      </c>
      <c r="E37" s="222"/>
      <c r="F37" s="167"/>
      <c r="G37" s="167"/>
      <c r="H37" s="167"/>
      <c r="I37" s="167"/>
      <c r="J37" s="229"/>
      <c r="K37" s="229"/>
      <c r="L37" s="229"/>
      <c r="M37" s="229"/>
      <c r="N37" s="83">
        <f t="array" ref="N37">SUMPRODUCT(CLIN1_Material11[[#This Row],[Quantity
2020]:[Quantity
2023]],CLIN1_Material11[[#This Row],[Unit cost
2020]:[Unit cost
2023]])</f>
        <v>0</v>
      </c>
      <c r="O37" s="83">
        <f>CLIN1_Material11[[#This Row],[Extended cost]]*$T$2</f>
        <v>0</v>
      </c>
      <c r="P37" s="83">
        <f>CLIN1_Material11[[#This Row],[Extended cost]]+CLIN1_Material11[[#This Row],[Profit]]</f>
        <v>0</v>
      </c>
      <c r="Q37" s="226"/>
    </row>
    <row r="38" spans="2:17" x14ac:dyDescent="0.35">
      <c r="B38" s="221" t="s">
        <v>323</v>
      </c>
      <c r="C38" t="s">
        <v>52</v>
      </c>
      <c r="D38" t="s">
        <v>54</v>
      </c>
      <c r="E38" s="222"/>
      <c r="F38" s="167"/>
      <c r="G38" s="167"/>
      <c r="H38" s="167"/>
      <c r="I38" s="167"/>
      <c r="J38" s="229"/>
      <c r="K38" s="229"/>
      <c r="L38" s="229"/>
      <c r="M38" s="229"/>
      <c r="N38" s="83">
        <f t="array" ref="N38">SUMPRODUCT(CLIN1_Material11[[#This Row],[Quantity
2020]:[Quantity
2023]],CLIN1_Material11[[#This Row],[Unit cost
2020]:[Unit cost
2023]])</f>
        <v>0</v>
      </c>
      <c r="O38" s="83">
        <f>CLIN1_Material11[[#This Row],[Extended cost]]*$T$2</f>
        <v>0</v>
      </c>
      <c r="P38" s="83">
        <f>CLIN1_Material11[[#This Row],[Extended cost]]+CLIN1_Material11[[#This Row],[Profit]]</f>
        <v>0</v>
      </c>
      <c r="Q38" s="226"/>
    </row>
    <row r="39" spans="2:17" x14ac:dyDescent="0.35">
      <c r="B39" s="221" t="s">
        <v>324</v>
      </c>
      <c r="C39" t="s">
        <v>52</v>
      </c>
      <c r="D39" t="s">
        <v>54</v>
      </c>
      <c r="E39" s="222"/>
      <c r="F39" s="167"/>
      <c r="G39" s="167"/>
      <c r="H39" s="167"/>
      <c r="I39" s="167"/>
      <c r="J39" s="229"/>
      <c r="K39" s="229"/>
      <c r="L39" s="229"/>
      <c r="M39" s="229"/>
      <c r="N39" s="83">
        <f t="array" ref="N39">SUMPRODUCT(CLIN1_Material11[[#This Row],[Quantity
2020]:[Quantity
2023]],CLIN1_Material11[[#This Row],[Unit cost
2020]:[Unit cost
2023]])</f>
        <v>0</v>
      </c>
      <c r="O39" s="83">
        <f>CLIN1_Material11[[#This Row],[Extended cost]]*$T$2</f>
        <v>0</v>
      </c>
      <c r="P39" s="83">
        <f>CLIN1_Material11[[#This Row],[Extended cost]]+CLIN1_Material11[[#This Row],[Profit]]</f>
        <v>0</v>
      </c>
      <c r="Q39" s="226"/>
    </row>
    <row r="40" spans="2:17" x14ac:dyDescent="0.35">
      <c r="B40" s="221" t="s">
        <v>325</v>
      </c>
      <c r="C40" t="s">
        <v>52</v>
      </c>
      <c r="D40" t="s">
        <v>54</v>
      </c>
      <c r="E40" s="222"/>
      <c r="F40" s="167"/>
      <c r="G40" s="167"/>
      <c r="H40" s="167"/>
      <c r="I40" s="167"/>
      <c r="J40" s="229"/>
      <c r="K40" s="229"/>
      <c r="L40" s="229"/>
      <c r="M40" s="229"/>
      <c r="N40" s="83">
        <f t="array" ref="N40">SUMPRODUCT(CLIN1_Material11[[#This Row],[Quantity
2020]:[Quantity
2023]],CLIN1_Material11[[#This Row],[Unit cost
2020]:[Unit cost
2023]])</f>
        <v>0</v>
      </c>
      <c r="O40" s="83">
        <f>CLIN1_Material11[[#This Row],[Extended cost]]*$T$2</f>
        <v>0</v>
      </c>
      <c r="P40" s="83">
        <f>CLIN1_Material11[[#This Row],[Extended cost]]+CLIN1_Material11[[#This Row],[Profit]]</f>
        <v>0</v>
      </c>
      <c r="Q40" s="226"/>
    </row>
    <row r="41" spans="2:17" x14ac:dyDescent="0.35">
      <c r="B41" s="221" t="s">
        <v>326</v>
      </c>
      <c r="C41" t="s">
        <v>52</v>
      </c>
      <c r="D41" t="s">
        <v>54</v>
      </c>
      <c r="E41" s="222"/>
      <c r="F41" s="167"/>
      <c r="G41" s="167"/>
      <c r="H41" s="167"/>
      <c r="I41" s="167"/>
      <c r="J41" s="229"/>
      <c r="K41" s="229"/>
      <c r="L41" s="229"/>
      <c r="M41" s="229"/>
      <c r="N41" s="83">
        <f t="array" ref="N41">SUMPRODUCT(CLIN1_Material11[[#This Row],[Quantity
2020]:[Quantity
2023]],CLIN1_Material11[[#This Row],[Unit cost
2020]:[Unit cost
2023]])</f>
        <v>0</v>
      </c>
      <c r="O41" s="83">
        <f>CLIN1_Material11[[#This Row],[Extended cost]]*$T$2</f>
        <v>0</v>
      </c>
      <c r="P41" s="83">
        <f>CLIN1_Material11[[#This Row],[Extended cost]]+CLIN1_Material11[[#This Row],[Profit]]</f>
        <v>0</v>
      </c>
      <c r="Q41" s="226"/>
    </row>
    <row r="42" spans="2:17" x14ac:dyDescent="0.35">
      <c r="B42" s="221" t="s">
        <v>328</v>
      </c>
      <c r="C42" t="s">
        <v>52</v>
      </c>
      <c r="D42" t="s">
        <v>54</v>
      </c>
      <c r="E42" s="222"/>
      <c r="F42" s="167"/>
      <c r="G42" s="167"/>
      <c r="H42" s="167"/>
      <c r="I42" s="167"/>
      <c r="J42" s="229"/>
      <c r="K42" s="229"/>
      <c r="L42" s="229"/>
      <c r="M42" s="229"/>
      <c r="N42" s="83">
        <f t="array" ref="N42">SUMPRODUCT(CLIN1_Material11[[#This Row],[Quantity
2020]:[Quantity
2023]],CLIN1_Material11[[#This Row],[Unit cost
2020]:[Unit cost
2023]])</f>
        <v>0</v>
      </c>
      <c r="O42" s="83">
        <f>CLIN1_Material11[[#This Row],[Extended cost]]*$T$2</f>
        <v>0</v>
      </c>
      <c r="P42" s="83">
        <f>CLIN1_Material11[[#This Row],[Extended cost]]+CLIN1_Material11[[#This Row],[Profit]]</f>
        <v>0</v>
      </c>
      <c r="Q42" s="226"/>
    </row>
    <row r="43" spans="2:17" x14ac:dyDescent="0.35">
      <c r="B43" s="221" t="s">
        <v>329</v>
      </c>
      <c r="C43" t="s">
        <v>52</v>
      </c>
      <c r="D43" t="s">
        <v>54</v>
      </c>
      <c r="E43" s="222"/>
      <c r="F43" s="167"/>
      <c r="G43" s="167"/>
      <c r="H43" s="167"/>
      <c r="I43" s="167"/>
      <c r="J43" s="229"/>
      <c r="K43" s="229"/>
      <c r="L43" s="229"/>
      <c r="M43" s="229"/>
      <c r="N43" s="83">
        <f t="array" ref="N43">SUMPRODUCT(CLIN1_Material11[[#This Row],[Quantity
2020]:[Quantity
2023]],CLIN1_Material11[[#This Row],[Unit cost
2020]:[Unit cost
2023]])</f>
        <v>0</v>
      </c>
      <c r="O43" s="83">
        <f>CLIN1_Material11[[#This Row],[Extended cost]]*$T$2</f>
        <v>0</v>
      </c>
      <c r="P43" s="83">
        <f>CLIN1_Material11[[#This Row],[Extended cost]]+CLIN1_Material11[[#This Row],[Profit]]</f>
        <v>0</v>
      </c>
      <c r="Q43" s="226"/>
    </row>
    <row r="44" spans="2:17" x14ac:dyDescent="0.35">
      <c r="B44" s="221" t="s">
        <v>333</v>
      </c>
      <c r="C44" t="s">
        <v>52</v>
      </c>
      <c r="D44" t="s">
        <v>54</v>
      </c>
      <c r="E44" s="222"/>
      <c r="F44" s="167"/>
      <c r="G44" s="167"/>
      <c r="H44" s="167"/>
      <c r="I44" s="167"/>
      <c r="J44" s="229"/>
      <c r="K44" s="229"/>
      <c r="L44" s="229"/>
      <c r="M44" s="229"/>
      <c r="N44" s="83">
        <f t="array" ref="N44">SUMPRODUCT(CLIN1_Material11[[#This Row],[Quantity
2020]:[Quantity
2023]],CLIN1_Material11[[#This Row],[Unit cost
2020]:[Unit cost
2023]])</f>
        <v>0</v>
      </c>
      <c r="O44" s="83">
        <f>CLIN1_Material11[[#This Row],[Extended cost]]*$T$2</f>
        <v>0</v>
      </c>
      <c r="P44" s="83">
        <f>CLIN1_Material11[[#This Row],[Extended cost]]+CLIN1_Material11[[#This Row],[Profit]]</f>
        <v>0</v>
      </c>
      <c r="Q44" s="226"/>
    </row>
    <row r="45" spans="2:17" x14ac:dyDescent="0.35">
      <c r="B45" s="221" t="s">
        <v>330</v>
      </c>
      <c r="C45" t="s">
        <v>52</v>
      </c>
      <c r="D45" t="s">
        <v>54</v>
      </c>
      <c r="E45" s="222"/>
      <c r="F45" s="167"/>
      <c r="G45" s="167"/>
      <c r="H45" s="167"/>
      <c r="I45" s="167"/>
      <c r="J45" s="229"/>
      <c r="K45" s="229"/>
      <c r="L45" s="229"/>
      <c r="M45" s="229"/>
      <c r="N45" s="83">
        <f t="array" ref="N45">SUMPRODUCT(CLIN1_Material11[[#This Row],[Quantity
2020]:[Quantity
2023]],CLIN1_Material11[[#This Row],[Unit cost
2020]:[Unit cost
2023]])</f>
        <v>0</v>
      </c>
      <c r="O45" s="83">
        <f>CLIN1_Material11[[#This Row],[Extended cost]]*$T$2</f>
        <v>0</v>
      </c>
      <c r="P45" s="83">
        <f>CLIN1_Material11[[#This Row],[Extended cost]]+CLIN1_Material11[[#This Row],[Profit]]</f>
        <v>0</v>
      </c>
      <c r="Q45" s="226"/>
    </row>
    <row r="46" spans="2:17" x14ac:dyDescent="0.35">
      <c r="B46" s="221" t="s">
        <v>334</v>
      </c>
      <c r="C46" t="s">
        <v>52</v>
      </c>
      <c r="D46" t="s">
        <v>54</v>
      </c>
      <c r="E46" s="222"/>
      <c r="F46" s="167"/>
      <c r="G46" s="167"/>
      <c r="H46" s="167"/>
      <c r="I46" s="167"/>
      <c r="J46" s="229"/>
      <c r="K46" s="229"/>
      <c r="L46" s="229"/>
      <c r="M46" s="229"/>
      <c r="N46" s="83">
        <f t="array" ref="N46">SUMPRODUCT(CLIN1_Material11[[#This Row],[Quantity
2020]:[Quantity
2023]],CLIN1_Material11[[#This Row],[Unit cost
2020]:[Unit cost
2023]])</f>
        <v>0</v>
      </c>
      <c r="O46" s="83">
        <f>CLIN1_Material11[[#This Row],[Extended cost]]*$T$2</f>
        <v>0</v>
      </c>
      <c r="P46" s="83">
        <f>CLIN1_Material11[[#This Row],[Extended cost]]+CLIN1_Material11[[#This Row],[Profit]]</f>
        <v>0</v>
      </c>
      <c r="Q46" s="226"/>
    </row>
    <row r="47" spans="2:17" x14ac:dyDescent="0.35">
      <c r="B47" s="221" t="s">
        <v>335</v>
      </c>
      <c r="C47" t="s">
        <v>52</v>
      </c>
      <c r="D47" t="s">
        <v>54</v>
      </c>
      <c r="E47" s="222"/>
      <c r="F47" s="167"/>
      <c r="G47" s="167"/>
      <c r="H47" s="167"/>
      <c r="I47" s="167"/>
      <c r="J47" s="229"/>
      <c r="K47" s="229"/>
      <c r="L47" s="229"/>
      <c r="M47" s="229"/>
      <c r="N47" s="83">
        <f t="array" ref="N47">SUMPRODUCT(CLIN1_Material11[[#This Row],[Quantity
2020]:[Quantity
2023]],CLIN1_Material11[[#This Row],[Unit cost
2020]:[Unit cost
2023]])</f>
        <v>0</v>
      </c>
      <c r="O47" s="83">
        <f>CLIN1_Material11[[#This Row],[Extended cost]]*$T$2</f>
        <v>0</v>
      </c>
      <c r="P47" s="83">
        <f>CLIN1_Material11[[#This Row],[Extended cost]]+CLIN1_Material11[[#This Row],[Profit]]</f>
        <v>0</v>
      </c>
      <c r="Q47" s="226"/>
    </row>
    <row r="48" spans="2:17" x14ac:dyDescent="0.35">
      <c r="B48" s="221" t="s">
        <v>336</v>
      </c>
      <c r="C48" t="s">
        <v>52</v>
      </c>
      <c r="D48" t="s">
        <v>54</v>
      </c>
      <c r="E48" s="222"/>
      <c r="F48" s="167"/>
      <c r="G48" s="167"/>
      <c r="H48" s="167"/>
      <c r="I48" s="167"/>
      <c r="J48" s="229"/>
      <c r="K48" s="229"/>
      <c r="L48" s="229"/>
      <c r="M48" s="229"/>
      <c r="N48" s="83">
        <f t="array" ref="N48">SUMPRODUCT(CLIN1_Material11[[#This Row],[Quantity
2020]:[Quantity
2023]],CLIN1_Material11[[#This Row],[Unit cost
2020]:[Unit cost
2023]])</f>
        <v>0</v>
      </c>
      <c r="O48" s="83">
        <f>CLIN1_Material11[[#This Row],[Extended cost]]*$T$2</f>
        <v>0</v>
      </c>
      <c r="P48" s="83">
        <f>CLIN1_Material11[[#This Row],[Extended cost]]+CLIN1_Material11[[#This Row],[Profit]]</f>
        <v>0</v>
      </c>
      <c r="Q48" s="226"/>
    </row>
    <row r="49" spans="2:17" x14ac:dyDescent="0.35">
      <c r="B49" s="221" t="s">
        <v>337</v>
      </c>
      <c r="C49" t="s">
        <v>52</v>
      </c>
      <c r="D49" t="s">
        <v>54</v>
      </c>
      <c r="E49" s="222"/>
      <c r="F49" s="167"/>
      <c r="G49" s="167"/>
      <c r="H49" s="167"/>
      <c r="I49" s="167"/>
      <c r="J49" s="229"/>
      <c r="K49" s="229"/>
      <c r="L49" s="229"/>
      <c r="M49" s="229"/>
      <c r="N49" s="83">
        <f t="array" ref="N49">SUMPRODUCT(CLIN1_Material11[[#This Row],[Quantity
2020]:[Quantity
2023]],CLIN1_Material11[[#This Row],[Unit cost
2020]:[Unit cost
2023]])</f>
        <v>0</v>
      </c>
      <c r="O49" s="83">
        <f>CLIN1_Material11[[#This Row],[Extended cost]]*$T$2</f>
        <v>0</v>
      </c>
      <c r="P49" s="83">
        <f>CLIN1_Material11[[#This Row],[Extended cost]]+CLIN1_Material11[[#This Row],[Profit]]</f>
        <v>0</v>
      </c>
      <c r="Q49" s="226"/>
    </row>
    <row r="50" spans="2:17" x14ac:dyDescent="0.35">
      <c r="B50" s="221" t="s">
        <v>338</v>
      </c>
      <c r="C50" t="s">
        <v>52</v>
      </c>
      <c r="D50" t="s">
        <v>54</v>
      </c>
      <c r="E50" s="222"/>
      <c r="F50" s="167"/>
      <c r="G50" s="167"/>
      <c r="H50" s="167"/>
      <c r="I50" s="167"/>
      <c r="J50" s="229"/>
      <c r="K50" s="229"/>
      <c r="L50" s="229"/>
      <c r="M50" s="229"/>
      <c r="N50" s="83">
        <f t="array" ref="N50">SUMPRODUCT(CLIN1_Material11[[#This Row],[Quantity
2020]:[Quantity
2023]],CLIN1_Material11[[#This Row],[Unit cost
2020]:[Unit cost
2023]])</f>
        <v>0</v>
      </c>
      <c r="O50" s="83">
        <f>CLIN1_Material11[[#This Row],[Extended cost]]*$T$2</f>
        <v>0</v>
      </c>
      <c r="P50" s="83">
        <f>CLIN1_Material11[[#This Row],[Extended cost]]+CLIN1_Material11[[#This Row],[Profit]]</f>
        <v>0</v>
      </c>
      <c r="Q50" s="226"/>
    </row>
    <row r="51" spans="2:17" x14ac:dyDescent="0.35">
      <c r="B51" s="221" t="s">
        <v>339</v>
      </c>
      <c r="C51" t="s">
        <v>52</v>
      </c>
      <c r="D51" t="s">
        <v>54</v>
      </c>
      <c r="E51" s="222"/>
      <c r="F51" s="167"/>
      <c r="G51" s="167"/>
      <c r="H51" s="167"/>
      <c r="I51" s="167"/>
      <c r="J51" s="229"/>
      <c r="K51" s="229"/>
      <c r="L51" s="229"/>
      <c r="M51" s="229"/>
      <c r="N51" s="83">
        <f t="array" ref="N51">SUMPRODUCT(CLIN1_Material11[[#This Row],[Quantity
2020]:[Quantity
2023]],CLIN1_Material11[[#This Row],[Unit cost
2020]:[Unit cost
2023]])</f>
        <v>0</v>
      </c>
      <c r="O51" s="83">
        <f>CLIN1_Material11[[#This Row],[Extended cost]]*$T$2</f>
        <v>0</v>
      </c>
      <c r="P51" s="83">
        <f>CLIN1_Material11[[#This Row],[Extended cost]]+CLIN1_Material11[[#This Row],[Profit]]</f>
        <v>0</v>
      </c>
      <c r="Q51" s="226"/>
    </row>
    <row r="52" spans="2:17" x14ac:dyDescent="0.35">
      <c r="B52" s="221" t="s">
        <v>340</v>
      </c>
      <c r="C52" t="s">
        <v>52</v>
      </c>
      <c r="D52" t="s">
        <v>54</v>
      </c>
      <c r="E52" s="222"/>
      <c r="F52" s="167"/>
      <c r="G52" s="167"/>
      <c r="H52" s="167"/>
      <c r="I52" s="167"/>
      <c r="J52" s="229"/>
      <c r="K52" s="229"/>
      <c r="L52" s="229"/>
      <c r="M52" s="229"/>
      <c r="N52" s="83">
        <f t="array" ref="N52">SUMPRODUCT(CLIN1_Material11[[#This Row],[Quantity
2020]:[Quantity
2023]],CLIN1_Material11[[#This Row],[Unit cost
2020]:[Unit cost
2023]])</f>
        <v>0</v>
      </c>
      <c r="O52" s="83">
        <f>CLIN1_Material11[[#This Row],[Extended cost]]*$T$2</f>
        <v>0</v>
      </c>
      <c r="P52" s="83">
        <f>CLIN1_Material11[[#This Row],[Extended cost]]+CLIN1_Material11[[#This Row],[Profit]]</f>
        <v>0</v>
      </c>
      <c r="Q52" s="226"/>
    </row>
    <row r="53" spans="2:17" x14ac:dyDescent="0.35">
      <c r="B53" s="221" t="s">
        <v>341</v>
      </c>
      <c r="C53" t="s">
        <v>52</v>
      </c>
      <c r="D53" t="s">
        <v>54</v>
      </c>
      <c r="E53" s="222"/>
      <c r="F53" s="167"/>
      <c r="G53" s="167"/>
      <c r="H53" s="167"/>
      <c r="I53" s="167"/>
      <c r="J53" s="229"/>
      <c r="K53" s="229"/>
      <c r="L53" s="229"/>
      <c r="M53" s="229"/>
      <c r="N53" s="83">
        <f t="array" ref="N53">SUMPRODUCT(CLIN1_Material11[[#This Row],[Quantity
2020]:[Quantity
2023]],CLIN1_Material11[[#This Row],[Unit cost
2020]:[Unit cost
2023]])</f>
        <v>0</v>
      </c>
      <c r="O53" s="83">
        <f>CLIN1_Material11[[#This Row],[Extended cost]]*$T$2</f>
        <v>0</v>
      </c>
      <c r="P53" s="83">
        <f>CLIN1_Material11[[#This Row],[Extended cost]]+CLIN1_Material11[[#This Row],[Profit]]</f>
        <v>0</v>
      </c>
      <c r="Q53" s="226"/>
    </row>
    <row r="54" spans="2:17" x14ac:dyDescent="0.35">
      <c r="B54" s="221" t="s">
        <v>342</v>
      </c>
      <c r="C54" t="s">
        <v>52</v>
      </c>
      <c r="D54" t="s">
        <v>54</v>
      </c>
      <c r="E54" s="222"/>
      <c r="F54" s="167"/>
      <c r="G54" s="167"/>
      <c r="H54" s="167"/>
      <c r="I54" s="167"/>
      <c r="J54" s="229"/>
      <c r="K54" s="229"/>
      <c r="L54" s="229"/>
      <c r="M54" s="229"/>
      <c r="N54" s="83">
        <f t="array" ref="N54">SUMPRODUCT(CLIN1_Material11[[#This Row],[Quantity
2020]:[Quantity
2023]],CLIN1_Material11[[#This Row],[Unit cost
2020]:[Unit cost
2023]])</f>
        <v>0</v>
      </c>
      <c r="O54" s="83">
        <f>CLIN1_Material11[[#This Row],[Extended cost]]*$T$2</f>
        <v>0</v>
      </c>
      <c r="P54" s="83">
        <f>CLIN1_Material11[[#This Row],[Extended cost]]+CLIN1_Material11[[#This Row],[Profit]]</f>
        <v>0</v>
      </c>
      <c r="Q54" s="226"/>
    </row>
    <row r="55" spans="2:17" x14ac:dyDescent="0.35">
      <c r="B55" s="221" t="s">
        <v>344</v>
      </c>
      <c r="C55" t="s">
        <v>52</v>
      </c>
      <c r="D55" t="s">
        <v>54</v>
      </c>
      <c r="E55" s="222"/>
      <c r="F55" s="167"/>
      <c r="G55" s="167"/>
      <c r="H55" s="167"/>
      <c r="I55" s="167"/>
      <c r="J55" s="229"/>
      <c r="K55" s="229"/>
      <c r="L55" s="229"/>
      <c r="M55" s="229"/>
      <c r="N55" s="83">
        <f t="array" ref="N55">SUMPRODUCT(CLIN1_Material11[[#This Row],[Quantity
2020]:[Quantity
2023]],CLIN1_Material11[[#This Row],[Unit cost
2020]:[Unit cost
2023]])</f>
        <v>0</v>
      </c>
      <c r="O55" s="83">
        <f>CLIN1_Material11[[#This Row],[Extended cost]]*$T$2</f>
        <v>0</v>
      </c>
      <c r="P55" s="83">
        <f>CLIN1_Material11[[#This Row],[Extended cost]]+CLIN1_Material11[[#This Row],[Profit]]</f>
        <v>0</v>
      </c>
      <c r="Q55" s="226"/>
    </row>
    <row r="56" spans="2:17" x14ac:dyDescent="0.35">
      <c r="B56" s="221" t="s">
        <v>345</v>
      </c>
      <c r="C56" t="s">
        <v>52</v>
      </c>
      <c r="D56" t="s">
        <v>54</v>
      </c>
      <c r="E56" s="222"/>
      <c r="F56" s="167"/>
      <c r="G56" s="167"/>
      <c r="H56" s="167"/>
      <c r="I56" s="167"/>
      <c r="J56" s="229"/>
      <c r="K56" s="229"/>
      <c r="L56" s="229"/>
      <c r="M56" s="229"/>
      <c r="N56" s="83">
        <f t="array" ref="N56">SUMPRODUCT(CLIN1_Material11[[#This Row],[Quantity
2020]:[Quantity
2023]],CLIN1_Material11[[#This Row],[Unit cost
2020]:[Unit cost
2023]])</f>
        <v>0</v>
      </c>
      <c r="O56" s="83">
        <f>CLIN1_Material11[[#This Row],[Extended cost]]*$T$2</f>
        <v>0</v>
      </c>
      <c r="P56" s="83">
        <f>CLIN1_Material11[[#This Row],[Extended cost]]+CLIN1_Material11[[#This Row],[Profit]]</f>
        <v>0</v>
      </c>
      <c r="Q56" s="226"/>
    </row>
    <row r="57" spans="2:17" x14ac:dyDescent="0.35">
      <c r="B57" s="221" t="s">
        <v>346</v>
      </c>
      <c r="C57" t="s">
        <v>52</v>
      </c>
      <c r="D57" t="s">
        <v>54</v>
      </c>
      <c r="E57" s="222"/>
      <c r="F57" s="167"/>
      <c r="G57" s="167"/>
      <c r="H57" s="167"/>
      <c r="I57" s="167"/>
      <c r="J57" s="229"/>
      <c r="K57" s="229"/>
      <c r="L57" s="229"/>
      <c r="M57" s="229"/>
      <c r="N57" s="83">
        <f t="array" ref="N57">SUMPRODUCT(CLIN1_Material11[[#This Row],[Quantity
2020]:[Quantity
2023]],CLIN1_Material11[[#This Row],[Unit cost
2020]:[Unit cost
2023]])</f>
        <v>0</v>
      </c>
      <c r="O57" s="83">
        <f>CLIN1_Material11[[#This Row],[Extended cost]]*$T$2</f>
        <v>0</v>
      </c>
      <c r="P57" s="83">
        <f>CLIN1_Material11[[#This Row],[Extended cost]]+CLIN1_Material11[[#This Row],[Profit]]</f>
        <v>0</v>
      </c>
      <c r="Q57" s="226"/>
    </row>
    <row r="58" spans="2:17" x14ac:dyDescent="0.35">
      <c r="B58" s="221" t="s">
        <v>347</v>
      </c>
      <c r="C58" t="s">
        <v>52</v>
      </c>
      <c r="D58" t="s">
        <v>54</v>
      </c>
      <c r="E58" s="222"/>
      <c r="F58" s="167"/>
      <c r="G58" s="167"/>
      <c r="H58" s="167"/>
      <c r="I58" s="167"/>
      <c r="J58" s="229"/>
      <c r="K58" s="229"/>
      <c r="L58" s="229"/>
      <c r="M58" s="229"/>
      <c r="N58" s="83">
        <f t="array" ref="N58">SUMPRODUCT(CLIN1_Material11[[#This Row],[Quantity
2020]:[Quantity
2023]],CLIN1_Material11[[#This Row],[Unit cost
2020]:[Unit cost
2023]])</f>
        <v>0</v>
      </c>
      <c r="O58" s="83">
        <f>CLIN1_Material11[[#This Row],[Extended cost]]*$T$2</f>
        <v>0</v>
      </c>
      <c r="P58" s="83">
        <f>CLIN1_Material11[[#This Row],[Extended cost]]+CLIN1_Material11[[#This Row],[Profit]]</f>
        <v>0</v>
      </c>
      <c r="Q58" s="226"/>
    </row>
    <row r="59" spans="2:17" x14ac:dyDescent="0.35">
      <c r="B59" s="221">
        <v>5.0999999999999996</v>
      </c>
      <c r="C59" t="s">
        <v>52</v>
      </c>
      <c r="D59" t="s">
        <v>54</v>
      </c>
      <c r="E59" s="222"/>
      <c r="F59" s="167"/>
      <c r="G59" s="167"/>
      <c r="H59" s="167"/>
      <c r="I59" s="167"/>
      <c r="J59" s="229"/>
      <c r="K59" s="229"/>
      <c r="L59" s="229"/>
      <c r="M59" s="229"/>
      <c r="N59" s="83">
        <f t="array" ref="N59">SUMPRODUCT(CLIN1_Material11[[#This Row],[Quantity
2020]:[Quantity
2023]],CLIN1_Material11[[#This Row],[Unit cost
2020]:[Unit cost
2023]])</f>
        <v>0</v>
      </c>
      <c r="O59" s="83">
        <f>CLIN1_Material11[[#This Row],[Extended cost]]*$T$2</f>
        <v>0</v>
      </c>
      <c r="P59" s="83">
        <f>CLIN1_Material11[[#This Row],[Extended cost]]+CLIN1_Material11[[#This Row],[Profit]]</f>
        <v>0</v>
      </c>
      <c r="Q59" s="226"/>
    </row>
    <row r="60" spans="2:17" x14ac:dyDescent="0.35">
      <c r="B60" s="221">
        <v>5.2</v>
      </c>
      <c r="C60" t="s">
        <v>52</v>
      </c>
      <c r="D60" t="s">
        <v>54</v>
      </c>
      <c r="E60" s="222"/>
      <c r="F60" s="167"/>
      <c r="G60" s="167"/>
      <c r="H60" s="167"/>
      <c r="I60" s="167"/>
      <c r="J60" s="229"/>
      <c r="K60" s="229"/>
      <c r="L60" s="229"/>
      <c r="M60" s="229"/>
      <c r="N60" s="83">
        <f t="array" ref="N60">SUMPRODUCT(CLIN1_Material11[[#This Row],[Quantity
2020]:[Quantity
2023]],CLIN1_Material11[[#This Row],[Unit cost
2020]:[Unit cost
2023]])</f>
        <v>0</v>
      </c>
      <c r="O60" s="83">
        <f>CLIN1_Material11[[#This Row],[Extended cost]]*$T$2</f>
        <v>0</v>
      </c>
      <c r="P60" s="83">
        <f>CLIN1_Material11[[#This Row],[Extended cost]]+CLIN1_Material11[[#This Row],[Profit]]</f>
        <v>0</v>
      </c>
      <c r="Q60" s="226"/>
    </row>
    <row r="61" spans="2:17" x14ac:dyDescent="0.35">
      <c r="B61" s="221">
        <v>6.1</v>
      </c>
      <c r="C61" t="s">
        <v>52</v>
      </c>
      <c r="D61" t="s">
        <v>54</v>
      </c>
      <c r="E61" s="41"/>
      <c r="F61" s="167"/>
      <c r="G61" s="167"/>
      <c r="H61" s="167"/>
      <c r="I61" s="167"/>
      <c r="J61" s="166"/>
      <c r="K61" s="166"/>
      <c r="L61" s="166"/>
      <c r="M61" s="166"/>
      <c r="N61" s="83">
        <f t="array" ref="N61">SUMPRODUCT(CLIN1_Material11[[#This Row],[Quantity
2020]:[Quantity
2023]],CLIN1_Material11[[#This Row],[Unit cost
2020]:[Unit cost
2023]])</f>
        <v>0</v>
      </c>
      <c r="O61" s="83">
        <f>CLIN1_Material11[[#This Row],[Extended cost]]*$T$2</f>
        <v>0</v>
      </c>
      <c r="P61" s="83">
        <f>CLIN1_Material11[[#This Row],[Extended cost]]+CLIN1_Material11[[#This Row],[Profit]]</f>
        <v>0</v>
      </c>
      <c r="Q61" s="7"/>
    </row>
    <row r="62" spans="2:17" x14ac:dyDescent="0.35">
      <c r="B62" s="221">
        <v>6.2</v>
      </c>
      <c r="C62" t="s">
        <v>52</v>
      </c>
      <c r="D62" t="s">
        <v>54</v>
      </c>
      <c r="E62" s="41"/>
      <c r="F62" s="167"/>
      <c r="G62" s="167"/>
      <c r="H62" s="167"/>
      <c r="I62" s="167"/>
      <c r="J62" s="166"/>
      <c r="K62" s="166"/>
      <c r="L62" s="166"/>
      <c r="M62" s="166"/>
      <c r="N62" s="83">
        <f t="array" ref="N62">SUMPRODUCT(CLIN1_Material11[[#This Row],[Quantity
2020]:[Quantity
2023]],CLIN1_Material11[[#This Row],[Unit cost
2020]:[Unit cost
2023]])</f>
        <v>0</v>
      </c>
      <c r="O62" s="83">
        <f>CLIN1_Material11[[#This Row],[Extended cost]]*$T$2</f>
        <v>0</v>
      </c>
      <c r="P62" s="83">
        <f>CLIN1_Material11[[#This Row],[Extended cost]]+CLIN1_Material11[[#This Row],[Profit]]</f>
        <v>0</v>
      </c>
      <c r="Q62" s="7"/>
    </row>
    <row r="63" spans="2:17" x14ac:dyDescent="0.35">
      <c r="B63" s="221">
        <v>6.3</v>
      </c>
      <c r="C63" t="s">
        <v>52</v>
      </c>
      <c r="D63" t="s">
        <v>54</v>
      </c>
      <c r="E63" s="41"/>
      <c r="F63" s="167"/>
      <c r="G63" s="167"/>
      <c r="H63" s="167"/>
      <c r="I63" s="167"/>
      <c r="J63" s="166"/>
      <c r="K63" s="166"/>
      <c r="L63" s="166"/>
      <c r="M63" s="166"/>
      <c r="N63" s="83">
        <f t="array" ref="N63">SUMPRODUCT(CLIN1_Material11[[#This Row],[Quantity
2020]:[Quantity
2023]],CLIN1_Material11[[#This Row],[Unit cost
2020]:[Unit cost
2023]])</f>
        <v>0</v>
      </c>
      <c r="O63" s="83">
        <f>CLIN1_Material11[[#This Row],[Extended cost]]*$T$2</f>
        <v>0</v>
      </c>
      <c r="P63" s="83">
        <f>CLIN1_Material11[[#This Row],[Extended cost]]+CLIN1_Material11[[#This Row],[Profit]]</f>
        <v>0</v>
      </c>
      <c r="Q63" s="7"/>
    </row>
    <row r="64" spans="2:17" x14ac:dyDescent="0.35">
      <c r="B64" s="221">
        <v>6.4</v>
      </c>
      <c r="C64" t="s">
        <v>52</v>
      </c>
      <c r="D64" t="s">
        <v>54</v>
      </c>
      <c r="E64" s="41"/>
      <c r="F64" s="167"/>
      <c r="G64" s="167"/>
      <c r="H64" s="167"/>
      <c r="I64" s="167"/>
      <c r="J64" s="166"/>
      <c r="K64" s="166"/>
      <c r="L64" s="166"/>
      <c r="M64" s="166"/>
      <c r="N64" s="83">
        <f t="array" ref="N64">SUMPRODUCT(CLIN1_Material11[[#This Row],[Quantity
2020]:[Quantity
2023]],CLIN1_Material11[[#This Row],[Unit cost
2020]:[Unit cost
2023]])</f>
        <v>0</v>
      </c>
      <c r="O64" s="83">
        <f>CLIN1_Material11[[#This Row],[Extended cost]]*$T$2</f>
        <v>0</v>
      </c>
      <c r="P64" s="83">
        <f>CLIN1_Material11[[#This Row],[Extended cost]]+CLIN1_Material11[[#This Row],[Profit]]</f>
        <v>0</v>
      </c>
      <c r="Q64" s="7"/>
    </row>
    <row r="65" spans="2:17" x14ac:dyDescent="0.35">
      <c r="B65" s="221">
        <v>6.5</v>
      </c>
      <c r="C65" t="s">
        <v>52</v>
      </c>
      <c r="D65" t="s">
        <v>54</v>
      </c>
      <c r="E65" s="41"/>
      <c r="F65" s="167"/>
      <c r="G65" s="167"/>
      <c r="H65" s="167"/>
      <c r="I65" s="167"/>
      <c r="J65" s="166"/>
      <c r="K65" s="166"/>
      <c r="L65" s="166"/>
      <c r="M65" s="166"/>
      <c r="N65" s="83">
        <f t="array" ref="N65">SUMPRODUCT(CLIN1_Material11[[#This Row],[Quantity
2020]:[Quantity
2023]],CLIN1_Material11[[#This Row],[Unit cost
2020]:[Unit cost
2023]])</f>
        <v>0</v>
      </c>
      <c r="O65" s="83">
        <f>CLIN1_Material11[[#This Row],[Extended cost]]*$T$2</f>
        <v>0</v>
      </c>
      <c r="P65" s="83">
        <f>CLIN1_Material11[[#This Row],[Extended cost]]+CLIN1_Material11[[#This Row],[Profit]]</f>
        <v>0</v>
      </c>
      <c r="Q65" s="7"/>
    </row>
    <row r="66" spans="2:17" x14ac:dyDescent="0.35">
      <c r="B66" s="221">
        <v>7.1</v>
      </c>
      <c r="C66" t="s">
        <v>52</v>
      </c>
      <c r="D66" t="s">
        <v>54</v>
      </c>
      <c r="E66" s="41"/>
      <c r="F66" s="167"/>
      <c r="G66" s="167"/>
      <c r="H66" s="167"/>
      <c r="I66" s="167"/>
      <c r="J66" s="166"/>
      <c r="K66" s="166"/>
      <c r="L66" s="166"/>
      <c r="M66" s="166"/>
      <c r="N66" s="83">
        <f t="array" ref="N66">SUMPRODUCT(CLIN1_Material11[[#This Row],[Quantity
2020]:[Quantity
2023]],CLIN1_Material11[[#This Row],[Unit cost
2020]:[Unit cost
2023]])</f>
        <v>0</v>
      </c>
      <c r="O66" s="83">
        <f>CLIN1_Material11[[#This Row],[Extended cost]]*$T$2</f>
        <v>0</v>
      </c>
      <c r="P66" s="83">
        <f>CLIN1_Material11[[#This Row],[Extended cost]]+CLIN1_Material11[[#This Row],[Profit]]</f>
        <v>0</v>
      </c>
      <c r="Q66" s="7"/>
    </row>
    <row r="67" spans="2:17" x14ac:dyDescent="0.35">
      <c r="B67" s="221" t="s">
        <v>482</v>
      </c>
      <c r="C67" t="s">
        <v>52</v>
      </c>
      <c r="D67" t="s">
        <v>54</v>
      </c>
      <c r="E67" s="41"/>
      <c r="F67" s="167"/>
      <c r="G67" s="167"/>
      <c r="H67" s="167"/>
      <c r="I67" s="167"/>
      <c r="J67" s="166"/>
      <c r="K67" s="166"/>
      <c r="L67" s="166"/>
      <c r="M67" s="166"/>
      <c r="N67" s="83">
        <f t="array" ref="N67">SUMPRODUCT(CLIN1_Material11[[#This Row],[Quantity
2020]:[Quantity
2023]],CLIN1_Material11[[#This Row],[Unit cost
2020]:[Unit cost
2023]])</f>
        <v>0</v>
      </c>
      <c r="O67" s="83">
        <f>CLIN1_Material11[[#This Row],[Extended cost]]*$T$2</f>
        <v>0</v>
      </c>
      <c r="P67" s="83">
        <f>CLIN1_Material11[[#This Row],[Extended cost]]+CLIN1_Material11[[#This Row],[Profit]]</f>
        <v>0</v>
      </c>
      <c r="Q67" s="7"/>
    </row>
    <row r="68" spans="2:17" x14ac:dyDescent="0.35">
      <c r="B68" s="221" t="s">
        <v>483</v>
      </c>
      <c r="C68" t="s">
        <v>52</v>
      </c>
      <c r="D68" t="s">
        <v>54</v>
      </c>
      <c r="E68" s="41"/>
      <c r="F68" s="167"/>
      <c r="G68" s="167"/>
      <c r="H68" s="167"/>
      <c r="I68" s="167"/>
      <c r="J68" s="166"/>
      <c r="K68" s="166"/>
      <c r="L68" s="166"/>
      <c r="M68" s="166"/>
      <c r="N68" s="83">
        <f t="array" ref="N68">SUMPRODUCT(CLIN1_Material11[[#This Row],[Quantity
2020]:[Quantity
2023]],CLIN1_Material11[[#This Row],[Unit cost
2020]:[Unit cost
2023]])</f>
        <v>0</v>
      </c>
      <c r="O68" s="83">
        <f>CLIN1_Material11[[#This Row],[Extended cost]]*$T$2</f>
        <v>0</v>
      </c>
      <c r="P68" s="83">
        <f>CLIN1_Material11[[#This Row],[Extended cost]]+CLIN1_Material11[[#This Row],[Profit]]</f>
        <v>0</v>
      </c>
      <c r="Q68" s="7"/>
    </row>
    <row r="69" spans="2:17" x14ac:dyDescent="0.35">
      <c r="B69" s="221" t="s">
        <v>484</v>
      </c>
      <c r="C69" t="s">
        <v>52</v>
      </c>
      <c r="D69" t="s">
        <v>54</v>
      </c>
      <c r="E69" s="41"/>
      <c r="F69" s="167"/>
      <c r="G69" s="167"/>
      <c r="H69" s="167"/>
      <c r="I69" s="167"/>
      <c r="J69" s="166"/>
      <c r="K69" s="166"/>
      <c r="L69" s="166"/>
      <c r="M69" s="166"/>
      <c r="N69" s="83">
        <f t="array" ref="N69">SUMPRODUCT(CLIN1_Material11[[#This Row],[Quantity
2020]:[Quantity
2023]],CLIN1_Material11[[#This Row],[Unit cost
2020]:[Unit cost
2023]])</f>
        <v>0</v>
      </c>
      <c r="O69" s="83">
        <f>CLIN1_Material11[[#This Row],[Extended cost]]*$T$2</f>
        <v>0</v>
      </c>
      <c r="P69" s="83">
        <f>CLIN1_Material11[[#This Row],[Extended cost]]+CLIN1_Material11[[#This Row],[Profit]]</f>
        <v>0</v>
      </c>
      <c r="Q69" s="7"/>
    </row>
    <row r="70" spans="2:17" x14ac:dyDescent="0.35">
      <c r="B70" s="221" t="s">
        <v>485</v>
      </c>
      <c r="C70" t="s">
        <v>52</v>
      </c>
      <c r="D70" t="s">
        <v>54</v>
      </c>
      <c r="E70" s="41"/>
      <c r="F70" s="167"/>
      <c r="G70" s="167"/>
      <c r="H70" s="167"/>
      <c r="I70" s="167"/>
      <c r="J70" s="166"/>
      <c r="K70" s="166"/>
      <c r="L70" s="166"/>
      <c r="M70" s="166"/>
      <c r="N70" s="83">
        <f t="array" ref="N70">SUMPRODUCT(CLIN1_Material11[[#This Row],[Quantity
2020]:[Quantity
2023]],CLIN1_Material11[[#This Row],[Unit cost
2020]:[Unit cost
2023]])</f>
        <v>0</v>
      </c>
      <c r="O70" s="83">
        <f>CLIN1_Material11[[#This Row],[Extended cost]]*$T$2</f>
        <v>0</v>
      </c>
      <c r="P70" s="83">
        <f>CLIN1_Material11[[#This Row],[Extended cost]]+CLIN1_Material11[[#This Row],[Profit]]</f>
        <v>0</v>
      </c>
      <c r="Q70" s="7"/>
    </row>
    <row r="71" spans="2:17" x14ac:dyDescent="0.35">
      <c r="B71" s="221" t="s">
        <v>486</v>
      </c>
      <c r="C71" t="s">
        <v>52</v>
      </c>
      <c r="D71" t="s">
        <v>54</v>
      </c>
      <c r="E71" s="41"/>
      <c r="F71" s="167"/>
      <c r="G71" s="167"/>
      <c r="H71" s="167"/>
      <c r="I71" s="167"/>
      <c r="J71" s="166"/>
      <c r="K71" s="166"/>
      <c r="L71" s="166"/>
      <c r="M71" s="166"/>
      <c r="N71" s="83">
        <f t="array" ref="N71">SUMPRODUCT(CLIN1_Material11[[#This Row],[Quantity
2020]:[Quantity
2023]],CLIN1_Material11[[#This Row],[Unit cost
2020]:[Unit cost
2023]])</f>
        <v>0</v>
      </c>
      <c r="O71" s="83">
        <f>CLIN1_Material11[[#This Row],[Extended cost]]*$T$2</f>
        <v>0</v>
      </c>
      <c r="P71" s="83">
        <f>CLIN1_Material11[[#This Row],[Extended cost]]+CLIN1_Material11[[#This Row],[Profit]]</f>
        <v>0</v>
      </c>
      <c r="Q71" s="7"/>
    </row>
    <row r="72" spans="2:17" x14ac:dyDescent="0.35">
      <c r="B72" s="221" t="s">
        <v>487</v>
      </c>
      <c r="C72" t="s">
        <v>52</v>
      </c>
      <c r="D72" t="s">
        <v>54</v>
      </c>
      <c r="E72" s="41"/>
      <c r="F72" s="167"/>
      <c r="G72" s="167"/>
      <c r="H72" s="167"/>
      <c r="I72" s="167"/>
      <c r="J72" s="166"/>
      <c r="K72" s="166"/>
      <c r="L72" s="166"/>
      <c r="M72" s="166"/>
      <c r="N72" s="83">
        <f t="array" ref="N72">SUMPRODUCT(CLIN1_Material11[[#This Row],[Quantity
2020]:[Quantity
2023]],CLIN1_Material11[[#This Row],[Unit cost
2020]:[Unit cost
2023]])</f>
        <v>0</v>
      </c>
      <c r="O72" s="83">
        <f>CLIN1_Material11[[#This Row],[Extended cost]]*$T$2</f>
        <v>0</v>
      </c>
      <c r="P72" s="83">
        <f>CLIN1_Material11[[#This Row],[Extended cost]]+CLIN1_Material11[[#This Row],[Profit]]</f>
        <v>0</v>
      </c>
      <c r="Q72" s="7"/>
    </row>
    <row r="73" spans="2:17" x14ac:dyDescent="0.35">
      <c r="B73" s="221" t="s">
        <v>488</v>
      </c>
      <c r="C73" t="s">
        <v>52</v>
      </c>
      <c r="D73" t="s">
        <v>54</v>
      </c>
      <c r="E73" s="41"/>
      <c r="F73" s="167"/>
      <c r="G73" s="167"/>
      <c r="H73" s="167"/>
      <c r="I73" s="167"/>
      <c r="J73" s="166"/>
      <c r="K73" s="166"/>
      <c r="L73" s="166"/>
      <c r="M73" s="166"/>
      <c r="N73" s="83">
        <f t="array" ref="N73">SUMPRODUCT(CLIN1_Material11[[#This Row],[Quantity
2020]:[Quantity
2023]],CLIN1_Material11[[#This Row],[Unit cost
2020]:[Unit cost
2023]])</f>
        <v>0</v>
      </c>
      <c r="O73" s="83">
        <f>CLIN1_Material11[[#This Row],[Extended cost]]*$T$2</f>
        <v>0</v>
      </c>
      <c r="P73" s="83">
        <f>CLIN1_Material11[[#This Row],[Extended cost]]+CLIN1_Material11[[#This Row],[Profit]]</f>
        <v>0</v>
      </c>
      <c r="Q73" s="7"/>
    </row>
    <row r="74" spans="2:17" x14ac:dyDescent="0.35">
      <c r="B74" s="221" t="s">
        <v>489</v>
      </c>
      <c r="C74" t="s">
        <v>52</v>
      </c>
      <c r="D74" t="s">
        <v>54</v>
      </c>
      <c r="E74" s="41"/>
      <c r="F74" s="167"/>
      <c r="G74" s="167"/>
      <c r="H74" s="167"/>
      <c r="I74" s="167"/>
      <c r="J74" s="166"/>
      <c r="K74" s="166"/>
      <c r="L74" s="166"/>
      <c r="M74" s="166"/>
      <c r="N74" s="83">
        <f t="array" ref="N74">SUMPRODUCT(CLIN1_Material11[[#This Row],[Quantity
2020]:[Quantity
2023]],CLIN1_Material11[[#This Row],[Unit cost
2020]:[Unit cost
2023]])</f>
        <v>0</v>
      </c>
      <c r="O74" s="83">
        <f>CLIN1_Material11[[#This Row],[Extended cost]]*$T$2</f>
        <v>0</v>
      </c>
      <c r="P74" s="83">
        <f>CLIN1_Material11[[#This Row],[Extended cost]]+CLIN1_Material11[[#This Row],[Profit]]</f>
        <v>0</v>
      </c>
      <c r="Q74" s="7"/>
    </row>
    <row r="75" spans="2:17" x14ac:dyDescent="0.35">
      <c r="B75" s="221" t="s">
        <v>490</v>
      </c>
      <c r="C75" t="s">
        <v>52</v>
      </c>
      <c r="D75" t="s">
        <v>54</v>
      </c>
      <c r="E75" s="41"/>
      <c r="F75" s="167"/>
      <c r="G75" s="167"/>
      <c r="H75" s="167"/>
      <c r="I75" s="167"/>
      <c r="J75" s="166"/>
      <c r="K75" s="166"/>
      <c r="L75" s="166"/>
      <c r="M75" s="166"/>
      <c r="N75" s="83">
        <f t="array" ref="N75">SUMPRODUCT(CLIN1_Material11[[#This Row],[Quantity
2020]:[Quantity
2023]],CLIN1_Material11[[#This Row],[Unit cost
2020]:[Unit cost
2023]])</f>
        <v>0</v>
      </c>
      <c r="O75" s="83">
        <f>CLIN1_Material11[[#This Row],[Extended cost]]*$T$2</f>
        <v>0</v>
      </c>
      <c r="P75" s="83">
        <f>CLIN1_Material11[[#This Row],[Extended cost]]+CLIN1_Material11[[#This Row],[Profit]]</f>
        <v>0</v>
      </c>
      <c r="Q75" s="7"/>
    </row>
    <row r="76" spans="2:17" x14ac:dyDescent="0.35">
      <c r="B76" s="221" t="s">
        <v>491</v>
      </c>
      <c r="C76" t="s">
        <v>52</v>
      </c>
      <c r="D76" t="s">
        <v>54</v>
      </c>
      <c r="E76" s="41"/>
      <c r="F76" s="167"/>
      <c r="G76" s="167"/>
      <c r="H76" s="167"/>
      <c r="I76" s="167"/>
      <c r="J76" s="166"/>
      <c r="K76" s="166"/>
      <c r="L76" s="166"/>
      <c r="M76" s="166"/>
      <c r="N76" s="83">
        <f t="array" ref="N76">SUMPRODUCT(CLIN1_Material11[[#This Row],[Quantity
2020]:[Quantity
2023]],CLIN1_Material11[[#This Row],[Unit cost
2020]:[Unit cost
2023]])</f>
        <v>0</v>
      </c>
      <c r="O76" s="83">
        <f>CLIN1_Material11[[#This Row],[Extended cost]]*$T$2</f>
        <v>0</v>
      </c>
      <c r="P76" s="83">
        <f>CLIN1_Material11[[#This Row],[Extended cost]]+CLIN1_Material11[[#This Row],[Profit]]</f>
        <v>0</v>
      </c>
      <c r="Q76" s="7"/>
    </row>
    <row r="77" spans="2:17" x14ac:dyDescent="0.35">
      <c r="B77" s="221" t="s">
        <v>492</v>
      </c>
      <c r="C77" t="s">
        <v>52</v>
      </c>
      <c r="D77" t="s">
        <v>54</v>
      </c>
      <c r="E77" s="41"/>
      <c r="F77" s="167"/>
      <c r="G77" s="167"/>
      <c r="H77" s="167"/>
      <c r="I77" s="167"/>
      <c r="J77" s="166"/>
      <c r="K77" s="166"/>
      <c r="L77" s="166"/>
      <c r="M77" s="166"/>
      <c r="N77" s="83">
        <f t="array" ref="N77">SUMPRODUCT(CLIN1_Material11[[#This Row],[Quantity
2020]:[Quantity
2023]],CLIN1_Material11[[#This Row],[Unit cost
2020]:[Unit cost
2023]])</f>
        <v>0</v>
      </c>
      <c r="O77" s="83">
        <f>CLIN1_Material11[[#This Row],[Extended cost]]*$T$2</f>
        <v>0</v>
      </c>
      <c r="P77" s="83">
        <f>CLIN1_Material11[[#This Row],[Extended cost]]+CLIN1_Material11[[#This Row],[Profit]]</f>
        <v>0</v>
      </c>
      <c r="Q77" s="7"/>
    </row>
    <row r="78" spans="2:17" x14ac:dyDescent="0.35">
      <c r="B78" s="221" t="s">
        <v>493</v>
      </c>
      <c r="C78" t="s">
        <v>52</v>
      </c>
      <c r="D78" t="s">
        <v>54</v>
      </c>
      <c r="E78" s="41"/>
      <c r="F78" s="167"/>
      <c r="G78" s="167"/>
      <c r="H78" s="167"/>
      <c r="I78" s="167"/>
      <c r="J78" s="166"/>
      <c r="K78" s="166"/>
      <c r="L78" s="166"/>
      <c r="M78" s="166"/>
      <c r="N78" s="83">
        <f t="array" ref="N78">SUMPRODUCT(CLIN1_Material11[[#This Row],[Quantity
2020]:[Quantity
2023]],CLIN1_Material11[[#This Row],[Unit cost
2020]:[Unit cost
2023]])</f>
        <v>0</v>
      </c>
      <c r="O78" s="83">
        <f>CLIN1_Material11[[#This Row],[Extended cost]]*$T$2</f>
        <v>0</v>
      </c>
      <c r="P78" s="83">
        <f>CLIN1_Material11[[#This Row],[Extended cost]]+CLIN1_Material11[[#This Row],[Profit]]</f>
        <v>0</v>
      </c>
      <c r="Q78" s="7"/>
    </row>
    <row r="79" spans="2:17" x14ac:dyDescent="0.35">
      <c r="B79" s="221" t="s">
        <v>494</v>
      </c>
      <c r="C79" t="s">
        <v>52</v>
      </c>
      <c r="D79" t="s">
        <v>54</v>
      </c>
      <c r="E79" s="41"/>
      <c r="F79" s="167"/>
      <c r="G79" s="167"/>
      <c r="H79" s="167"/>
      <c r="I79" s="167"/>
      <c r="J79" s="166"/>
      <c r="K79" s="166"/>
      <c r="L79" s="166"/>
      <c r="M79" s="166"/>
      <c r="N79" s="83">
        <f t="array" ref="N79">SUMPRODUCT(CLIN1_Material11[[#This Row],[Quantity
2020]:[Quantity
2023]],CLIN1_Material11[[#This Row],[Unit cost
2020]:[Unit cost
2023]])</f>
        <v>0</v>
      </c>
      <c r="O79" s="83">
        <f>CLIN1_Material11[[#This Row],[Extended cost]]*$T$2</f>
        <v>0</v>
      </c>
      <c r="P79" s="83">
        <f>CLIN1_Material11[[#This Row],[Extended cost]]+CLIN1_Material11[[#This Row],[Profit]]</f>
        <v>0</v>
      </c>
      <c r="Q79" s="7"/>
    </row>
    <row r="80" spans="2:17" x14ac:dyDescent="0.35">
      <c r="B80" s="221" t="s">
        <v>495</v>
      </c>
      <c r="C80" t="s">
        <v>52</v>
      </c>
      <c r="D80" t="s">
        <v>54</v>
      </c>
      <c r="E80" s="41"/>
      <c r="F80" s="167"/>
      <c r="G80" s="167"/>
      <c r="H80" s="167"/>
      <c r="I80" s="167"/>
      <c r="J80" s="166"/>
      <c r="K80" s="166"/>
      <c r="L80" s="166"/>
      <c r="M80" s="166"/>
      <c r="N80" s="83">
        <f t="array" ref="N80">SUMPRODUCT(CLIN1_Material11[[#This Row],[Quantity
2020]:[Quantity
2023]],CLIN1_Material11[[#This Row],[Unit cost
2020]:[Unit cost
2023]])</f>
        <v>0</v>
      </c>
      <c r="O80" s="83">
        <f>CLIN1_Material11[[#This Row],[Extended cost]]*$T$2</f>
        <v>0</v>
      </c>
      <c r="P80" s="83">
        <f>CLIN1_Material11[[#This Row],[Extended cost]]+CLIN1_Material11[[#This Row],[Profit]]</f>
        <v>0</v>
      </c>
      <c r="Q80" s="7"/>
    </row>
    <row r="81" spans="2:17" x14ac:dyDescent="0.35">
      <c r="B81" s="221" t="s">
        <v>496</v>
      </c>
      <c r="C81" t="s">
        <v>52</v>
      </c>
      <c r="D81" t="s">
        <v>54</v>
      </c>
      <c r="E81" s="41"/>
      <c r="F81" s="167"/>
      <c r="G81" s="167"/>
      <c r="H81" s="167"/>
      <c r="I81" s="167"/>
      <c r="J81" s="166"/>
      <c r="K81" s="166"/>
      <c r="L81" s="166"/>
      <c r="M81" s="166"/>
      <c r="N81" s="83">
        <f>SUMPRODUCT(CLIN1_Material11[[#This Row],[Quantity
2020]:[Quantity
2023]],CLIN1_Material11[[#This Row],[Unit cost
2020]:[Unit cost
2023]])</f>
        <v>0</v>
      </c>
      <c r="O81" s="83">
        <f>CLIN1_Material11[[#This Row],[Extended cost]]*$T$2</f>
        <v>0</v>
      </c>
      <c r="P81" s="83">
        <f>CLIN1_Material11[[#This Row],[Extended cost]]+CLIN1_Material11[[#This Row],[Profit]]</f>
        <v>0</v>
      </c>
      <c r="Q81" s="7"/>
    </row>
    <row r="82" spans="2:17" x14ac:dyDescent="0.35">
      <c r="B82" s="221" t="s">
        <v>496</v>
      </c>
      <c r="C82" t="s">
        <v>52</v>
      </c>
      <c r="D82" t="s">
        <v>54</v>
      </c>
      <c r="E82" s="41"/>
      <c r="F82" s="167"/>
      <c r="G82" s="167"/>
      <c r="H82" s="167"/>
      <c r="I82" s="167"/>
      <c r="J82" s="166"/>
      <c r="K82" s="166"/>
      <c r="L82" s="166"/>
      <c r="M82" s="166"/>
      <c r="N82" s="83">
        <f t="array" ref="N82">SUMPRODUCT(CLIN1_Material11[[#This Row],[Quantity
2020]:[Quantity
2023]],CLIN1_Material11[[#This Row],[Unit cost
2020]:[Unit cost
2023]])</f>
        <v>0</v>
      </c>
      <c r="O82" s="83">
        <f>CLIN1_Material11[[#This Row],[Extended cost]]*$T$2</f>
        <v>0</v>
      </c>
      <c r="P82" s="83">
        <f>CLIN1_Material11[[#This Row],[Extended cost]]+CLIN1_Material11[[#This Row],[Profit]]</f>
        <v>0</v>
      </c>
      <c r="Q82" s="7"/>
    </row>
    <row r="83" spans="2:17" x14ac:dyDescent="0.35">
      <c r="B83" s="221" t="s">
        <v>497</v>
      </c>
      <c r="C83" t="s">
        <v>52</v>
      </c>
      <c r="D83" t="s">
        <v>54</v>
      </c>
      <c r="E83" s="41"/>
      <c r="F83" s="167"/>
      <c r="G83" s="167"/>
      <c r="H83" s="167"/>
      <c r="I83" s="167"/>
      <c r="J83" s="166"/>
      <c r="K83" s="166"/>
      <c r="L83" s="166"/>
      <c r="M83" s="166"/>
      <c r="N83" s="83">
        <f t="array" ref="N83">SUMPRODUCT(CLIN1_Material11[[#This Row],[Quantity
2020]:[Quantity
2023]],CLIN1_Material11[[#This Row],[Unit cost
2020]:[Unit cost
2023]])</f>
        <v>0</v>
      </c>
      <c r="O83" s="83">
        <f>CLIN1_Material11[[#This Row],[Extended cost]]*$T$2</f>
        <v>0</v>
      </c>
      <c r="P83" s="83">
        <f>CLIN1_Material11[[#This Row],[Extended cost]]+CLIN1_Material11[[#This Row],[Profit]]</f>
        <v>0</v>
      </c>
      <c r="Q83" s="7"/>
    </row>
    <row r="84" spans="2:17" x14ac:dyDescent="0.35">
      <c r="B84" s="221" t="s">
        <v>498</v>
      </c>
      <c r="C84" t="s">
        <v>52</v>
      </c>
      <c r="D84" t="s">
        <v>54</v>
      </c>
      <c r="E84" s="41"/>
      <c r="F84" s="167"/>
      <c r="G84" s="167"/>
      <c r="H84" s="167"/>
      <c r="I84" s="167"/>
      <c r="J84" s="166"/>
      <c r="K84" s="166"/>
      <c r="L84" s="166"/>
      <c r="M84" s="166"/>
      <c r="N84" s="83">
        <f t="array" ref="N84">SUMPRODUCT(CLIN1_Material11[[#This Row],[Quantity
2020]:[Quantity
2023]],CLIN1_Material11[[#This Row],[Unit cost
2020]:[Unit cost
2023]])</f>
        <v>0</v>
      </c>
      <c r="O84" s="83">
        <f>CLIN1_Material11[[#This Row],[Extended cost]]*$T$2</f>
        <v>0</v>
      </c>
      <c r="P84" s="83">
        <f>CLIN1_Material11[[#This Row],[Extended cost]]+CLIN1_Material11[[#This Row],[Profit]]</f>
        <v>0</v>
      </c>
      <c r="Q84" s="7"/>
    </row>
    <row r="85" spans="2:17" x14ac:dyDescent="0.35">
      <c r="B85" s="221" t="s">
        <v>499</v>
      </c>
      <c r="C85" t="s">
        <v>52</v>
      </c>
      <c r="D85" t="s">
        <v>54</v>
      </c>
      <c r="E85" s="41"/>
      <c r="F85" s="167"/>
      <c r="G85" s="167"/>
      <c r="H85" s="167"/>
      <c r="I85" s="167"/>
      <c r="J85" s="166"/>
      <c r="K85" s="166"/>
      <c r="L85" s="166"/>
      <c r="M85" s="166"/>
      <c r="N85" s="83">
        <f t="array" ref="N85">SUMPRODUCT(CLIN1_Material11[[#This Row],[Quantity
2020]:[Quantity
2023]],CLIN1_Material11[[#This Row],[Unit cost
2020]:[Unit cost
2023]])</f>
        <v>0</v>
      </c>
      <c r="O85" s="83">
        <f>CLIN1_Material11[[#This Row],[Extended cost]]*$T$2</f>
        <v>0</v>
      </c>
      <c r="P85" s="83">
        <f>CLIN1_Material11[[#This Row],[Extended cost]]+CLIN1_Material11[[#This Row],[Profit]]</f>
        <v>0</v>
      </c>
      <c r="Q85" s="7"/>
    </row>
    <row r="86" spans="2:17" x14ac:dyDescent="0.35">
      <c r="B86" s="221" t="s">
        <v>500</v>
      </c>
      <c r="C86" t="s">
        <v>52</v>
      </c>
      <c r="D86" t="s">
        <v>54</v>
      </c>
      <c r="E86" s="41"/>
      <c r="F86" s="167"/>
      <c r="G86" s="167"/>
      <c r="H86" s="167"/>
      <c r="I86" s="167"/>
      <c r="J86" s="166"/>
      <c r="K86" s="166"/>
      <c r="L86" s="166"/>
      <c r="M86" s="166"/>
      <c r="N86" s="83">
        <f t="array" ref="N86">SUMPRODUCT(CLIN1_Material11[[#This Row],[Quantity
2020]:[Quantity
2023]],CLIN1_Material11[[#This Row],[Unit cost
2020]:[Unit cost
2023]])</f>
        <v>0</v>
      </c>
      <c r="O86" s="83">
        <f>CLIN1_Material11[[#This Row],[Extended cost]]*$T$2</f>
        <v>0</v>
      </c>
      <c r="P86" s="83">
        <f>CLIN1_Material11[[#This Row],[Extended cost]]+CLIN1_Material11[[#This Row],[Profit]]</f>
        <v>0</v>
      </c>
      <c r="Q86" s="7"/>
    </row>
    <row r="87" spans="2:17" x14ac:dyDescent="0.35">
      <c r="B87" t="s">
        <v>62</v>
      </c>
      <c r="J87" s="227"/>
      <c r="K87" s="227"/>
      <c r="L87" s="227"/>
      <c r="M87" s="227"/>
      <c r="N87" s="228"/>
      <c r="O87" s="228"/>
      <c r="P87" s="228">
        <f>SUBTOTAL(109,CLIN1_Material11[Fully burdened cost])</f>
        <v>0</v>
      </c>
      <c r="Q87" s="227"/>
    </row>
  </sheetData>
  <mergeCells count="1">
    <mergeCell ref="S1:T1"/>
  </mergeCells>
  <dataValidations count="1">
    <dataValidation type="list" allowBlank="1" showInputMessage="1" showErrorMessage="1" sqref="B3:B86">
      <formula1>Clin_List</formula1>
    </dataValidation>
  </dataValidations>
  <pageMargins left="0.70866141732283472" right="0.70866141732283472" top="0.74803149606299213" bottom="0.74803149606299213" header="0.31496062992125984" footer="0.31496062992125984"/>
  <pageSetup paperSize="9" scale="46" fitToHeight="10" orientation="landscape" horizontalDpi="1200" verticalDpi="1200" r:id="rId1"/>
  <headerFooter>
    <oddHeader>&amp;CNATO UNCLASSIFIED&amp;RCO-14252-NNMS</oddHeader>
    <oddFooter>&amp;CNATO UNCLASSIFIED&amp;RCO-14252-NNMS</oddFooter>
  </headerFooter>
  <drawing r:id="rId2"/>
  <legacy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'NATO member currencies'!$A$1:$A$18</xm:f>
          </x14:formula1>
          <xm:sqref>E3:E86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B1:M87"/>
  <sheetViews>
    <sheetView workbookViewId="0">
      <pane ySplit="2" topLeftCell="A3" activePane="bottomLeft" state="frozen"/>
      <selection activeCell="D21" sqref="C21:D21"/>
      <selection pane="bottomLeft" activeCell="B4" sqref="B4"/>
    </sheetView>
  </sheetViews>
  <sheetFormatPr defaultRowHeight="14.5" x14ac:dyDescent="0.35"/>
  <cols>
    <col min="1" max="1" width="1.6328125" customWidth="1"/>
    <col min="2" max="2" width="20.6328125" customWidth="1"/>
    <col min="3" max="3" width="27" customWidth="1"/>
    <col min="4" max="4" width="8" customWidth="1"/>
    <col min="5" max="5" width="13.54296875" customWidth="1"/>
    <col min="6" max="6" width="9.6328125" customWidth="1"/>
    <col min="7" max="7" width="11.36328125" customWidth="1"/>
    <col min="8" max="8" width="14.453125" bestFit="1" customWidth="1"/>
    <col min="9" max="9" width="16.36328125" bestFit="1" customWidth="1"/>
    <col min="10" max="10" width="18" customWidth="1"/>
    <col min="11" max="11" width="12.36328125" bestFit="1" customWidth="1"/>
    <col min="12" max="12" width="3.6328125" customWidth="1"/>
  </cols>
  <sheetData>
    <row r="1" spans="2:13" ht="144.5" x14ac:dyDescent="0.35">
      <c r="B1" s="64" t="s">
        <v>181</v>
      </c>
      <c r="C1" s="64" t="s">
        <v>145</v>
      </c>
      <c r="D1" s="64" t="s">
        <v>160</v>
      </c>
      <c r="E1" s="64" t="s">
        <v>128</v>
      </c>
      <c r="F1" s="64" t="s">
        <v>146</v>
      </c>
      <c r="G1" s="64" t="s">
        <v>147</v>
      </c>
      <c r="H1" s="64" t="s">
        <v>148</v>
      </c>
      <c r="I1" s="64" t="s">
        <v>149</v>
      </c>
      <c r="J1" s="64" t="s">
        <v>150</v>
      </c>
      <c r="K1" s="64" t="s">
        <v>151</v>
      </c>
    </row>
    <row r="2" spans="2:13" s="2" customFormat="1" ht="29" x14ac:dyDescent="0.35">
      <c r="B2" s="3" t="s">
        <v>12</v>
      </c>
      <c r="C2" s="3" t="s">
        <v>79</v>
      </c>
      <c r="D2" s="3" t="s">
        <v>5</v>
      </c>
      <c r="E2" s="3" t="s">
        <v>0</v>
      </c>
      <c r="F2" s="3" t="s">
        <v>228</v>
      </c>
      <c r="G2" s="3" t="s">
        <v>227</v>
      </c>
      <c r="H2" s="3" t="s">
        <v>226</v>
      </c>
      <c r="I2" s="3" t="s">
        <v>165</v>
      </c>
      <c r="J2" s="33" t="s">
        <v>7</v>
      </c>
      <c r="K2" s="33" t="s">
        <v>22</v>
      </c>
      <c r="L2" s="33"/>
    </row>
    <row r="3" spans="2:13" ht="15" customHeight="1" x14ac:dyDescent="0.45">
      <c r="B3" s="51" t="s">
        <v>183</v>
      </c>
      <c r="C3" s="51" t="s">
        <v>159</v>
      </c>
      <c r="D3" s="51">
        <v>2020</v>
      </c>
      <c r="E3" s="52" t="s">
        <v>26</v>
      </c>
      <c r="F3" s="51">
        <v>4</v>
      </c>
      <c r="G3" s="51">
        <v>3</v>
      </c>
      <c r="H3" s="51">
        <v>5</v>
      </c>
      <c r="I3" s="87">
        <v>600</v>
      </c>
      <c r="J3" s="87">
        <v>150</v>
      </c>
      <c r="K3" s="85" t="s">
        <v>152</v>
      </c>
      <c r="L3" s="50"/>
      <c r="M3" s="50" t="s">
        <v>103</v>
      </c>
    </row>
    <row r="4" spans="2:13" x14ac:dyDescent="0.35">
      <c r="B4" s="221">
        <v>1.1000000000000001</v>
      </c>
      <c r="C4" t="s">
        <v>84</v>
      </c>
      <c r="E4" s="5"/>
      <c r="F4" s="86"/>
      <c r="G4" s="86"/>
      <c r="H4" s="86"/>
      <c r="I4" s="83"/>
      <c r="J4" s="83"/>
      <c r="K4" s="83">
        <f>Table3812[[#This Row],[Nr of
trips]]*Table3812[[#This Row],[Nr of
people]]*Table3812[[#This Row],[Cost per roundtrip]]+Table3812[[#This Row],[Nr of
trips]]*Table3812[[#This Row],[Nr of
people]]*Table3812[[#This Row],[Nr of Days
per trip]]*Table3812[[#This Row],[Per Diem]]</f>
        <v>0</v>
      </c>
    </row>
    <row r="5" spans="2:13" x14ac:dyDescent="0.35">
      <c r="B5" s="221">
        <v>1.2</v>
      </c>
      <c r="C5" t="s">
        <v>84</v>
      </c>
      <c r="E5" s="5"/>
      <c r="F5" s="86"/>
      <c r="G5" s="86"/>
      <c r="H5" s="86"/>
      <c r="I5" s="83"/>
      <c r="J5" s="83"/>
      <c r="K5" s="83">
        <f>Table3812[[#This Row],[Nr of
trips]]*Table3812[[#This Row],[Nr of
people]]*Table3812[[#This Row],[Cost per roundtrip]]+Table3812[[#This Row],[Nr of
trips]]*Table3812[[#This Row],[Nr of
people]]*Table3812[[#This Row],[Nr of Days
per trip]]*Table3812[[#This Row],[Per Diem]]</f>
        <v>0</v>
      </c>
    </row>
    <row r="6" spans="2:13" x14ac:dyDescent="0.35">
      <c r="B6" s="221">
        <v>1.3</v>
      </c>
      <c r="C6" t="s">
        <v>84</v>
      </c>
      <c r="E6" s="43"/>
      <c r="F6" s="86"/>
      <c r="G6" s="86"/>
      <c r="H6" s="86"/>
      <c r="I6" s="83"/>
      <c r="J6" s="83"/>
      <c r="K6" s="83">
        <f>Table3812[[#This Row],[Nr of
trips]]*Table3812[[#This Row],[Nr of
people]]*Table3812[[#This Row],[Cost per roundtrip]]+Table3812[[#This Row],[Nr of
trips]]*Table3812[[#This Row],[Nr of
people]]*Table3812[[#This Row],[Nr of Days
per trip]]*Table3812[[#This Row],[Per Diem]]</f>
        <v>0</v>
      </c>
    </row>
    <row r="7" spans="2:13" x14ac:dyDescent="0.35">
      <c r="B7" s="221">
        <v>1.4</v>
      </c>
      <c r="C7" t="s">
        <v>84</v>
      </c>
      <c r="E7" s="43"/>
      <c r="F7" s="86"/>
      <c r="G7" s="86"/>
      <c r="H7" s="86"/>
      <c r="I7" s="83"/>
      <c r="J7" s="83"/>
      <c r="K7" s="83">
        <f>Table3812[[#This Row],[Nr of
trips]]*Table3812[[#This Row],[Nr of
people]]*Table3812[[#This Row],[Cost per roundtrip]]+Table3812[[#This Row],[Nr of
trips]]*Table3812[[#This Row],[Nr of
people]]*Table3812[[#This Row],[Nr of Days
per trip]]*Table3812[[#This Row],[Per Diem]]</f>
        <v>0</v>
      </c>
    </row>
    <row r="8" spans="2:13" x14ac:dyDescent="0.35">
      <c r="B8" s="221">
        <v>1.5</v>
      </c>
      <c r="C8" t="s">
        <v>84</v>
      </c>
      <c r="E8" s="43"/>
      <c r="F8" s="86"/>
      <c r="G8" s="86"/>
      <c r="H8" s="86"/>
      <c r="I8" s="83"/>
      <c r="J8" s="83"/>
      <c r="K8" s="83">
        <f>Table3812[[#This Row],[Nr of
trips]]*Table3812[[#This Row],[Nr of
people]]*Table3812[[#This Row],[Cost per roundtrip]]+Table3812[[#This Row],[Nr of
trips]]*Table3812[[#This Row],[Nr of
people]]*Table3812[[#This Row],[Nr of Days
per trip]]*Table3812[[#This Row],[Per Diem]]</f>
        <v>0</v>
      </c>
    </row>
    <row r="9" spans="2:13" x14ac:dyDescent="0.35">
      <c r="B9" s="221">
        <v>1.6</v>
      </c>
      <c r="C9" t="s">
        <v>84</v>
      </c>
      <c r="E9" s="43"/>
      <c r="F9" s="86"/>
      <c r="G9" s="86"/>
      <c r="H9" s="86"/>
      <c r="I9" s="83"/>
      <c r="J9" s="83"/>
      <c r="K9" s="83">
        <f>Table3812[[#This Row],[Nr of
trips]]*Table3812[[#This Row],[Nr of
people]]*Table3812[[#This Row],[Cost per roundtrip]]+Table3812[[#This Row],[Nr of
trips]]*Table3812[[#This Row],[Nr of
people]]*Table3812[[#This Row],[Nr of Days
per trip]]*Table3812[[#This Row],[Per Diem]]</f>
        <v>0</v>
      </c>
    </row>
    <row r="10" spans="2:13" x14ac:dyDescent="0.35">
      <c r="B10" s="221">
        <v>1.7</v>
      </c>
      <c r="C10" t="s">
        <v>84</v>
      </c>
      <c r="E10" s="43"/>
      <c r="F10" s="86"/>
      <c r="G10" s="86"/>
      <c r="H10" s="86"/>
      <c r="I10" s="83"/>
      <c r="J10" s="83"/>
      <c r="K10" s="83">
        <f>Table3812[[#This Row],[Nr of
trips]]*Table3812[[#This Row],[Nr of
people]]*Table3812[[#This Row],[Cost per roundtrip]]+Table3812[[#This Row],[Nr of
trips]]*Table3812[[#This Row],[Nr of
people]]*Table3812[[#This Row],[Nr of Days
per trip]]*Table3812[[#This Row],[Per Diem]]</f>
        <v>0</v>
      </c>
    </row>
    <row r="11" spans="2:13" x14ac:dyDescent="0.35">
      <c r="B11" s="221">
        <v>1.8</v>
      </c>
      <c r="C11" t="s">
        <v>84</v>
      </c>
      <c r="E11" s="43"/>
      <c r="F11" s="86"/>
      <c r="G11" s="86"/>
      <c r="H11" s="86"/>
      <c r="I11" s="83"/>
      <c r="J11" s="83"/>
      <c r="K11" s="83">
        <f>Table3812[[#This Row],[Nr of
trips]]*Table3812[[#This Row],[Nr of
people]]*Table3812[[#This Row],[Cost per roundtrip]]+Table3812[[#This Row],[Nr of
trips]]*Table3812[[#This Row],[Nr of
people]]*Table3812[[#This Row],[Nr of Days
per trip]]*Table3812[[#This Row],[Per Diem]]</f>
        <v>0</v>
      </c>
    </row>
    <row r="12" spans="2:13" x14ac:dyDescent="0.35">
      <c r="B12" s="221">
        <v>1.9</v>
      </c>
      <c r="C12" t="s">
        <v>84</v>
      </c>
      <c r="E12" s="43"/>
      <c r="F12" s="86"/>
      <c r="G12" s="86"/>
      <c r="H12" s="86"/>
      <c r="I12" s="83"/>
      <c r="J12" s="83"/>
      <c r="K12" s="83">
        <f>Table3812[[#This Row],[Nr of
trips]]*Table3812[[#This Row],[Nr of
people]]*Table3812[[#This Row],[Cost per roundtrip]]+Table3812[[#This Row],[Nr of
trips]]*Table3812[[#This Row],[Nr of
people]]*Table3812[[#This Row],[Nr of Days
per trip]]*Table3812[[#This Row],[Per Diem]]</f>
        <v>0</v>
      </c>
    </row>
    <row r="13" spans="2:13" x14ac:dyDescent="0.35">
      <c r="B13" s="221">
        <v>2.1</v>
      </c>
      <c r="C13" t="s">
        <v>84</v>
      </c>
      <c r="E13" s="43"/>
      <c r="F13" s="86"/>
      <c r="G13" s="86"/>
      <c r="H13" s="86"/>
      <c r="I13" s="83"/>
      <c r="J13" s="83"/>
      <c r="K13" s="83">
        <f>Table3812[[#This Row],[Nr of
trips]]*Table3812[[#This Row],[Nr of
people]]*Table3812[[#This Row],[Cost per roundtrip]]+Table3812[[#This Row],[Nr of
trips]]*Table3812[[#This Row],[Nr of
people]]*Table3812[[#This Row],[Nr of Days
per trip]]*Table3812[[#This Row],[Per Diem]]</f>
        <v>0</v>
      </c>
    </row>
    <row r="14" spans="2:13" x14ac:dyDescent="0.35">
      <c r="B14" s="221">
        <v>2.2000000000000002</v>
      </c>
      <c r="C14" t="s">
        <v>84</v>
      </c>
      <c r="E14" s="43"/>
      <c r="F14" s="86"/>
      <c r="G14" s="86"/>
      <c r="H14" s="86"/>
      <c r="I14" s="83"/>
      <c r="J14" s="83"/>
      <c r="K14" s="83">
        <f>Table3812[[#This Row],[Nr of
trips]]*Table3812[[#This Row],[Nr of
people]]*Table3812[[#This Row],[Cost per roundtrip]]+Table3812[[#This Row],[Nr of
trips]]*Table3812[[#This Row],[Nr of
people]]*Table3812[[#This Row],[Nr of Days
per trip]]*Table3812[[#This Row],[Per Diem]]</f>
        <v>0</v>
      </c>
    </row>
    <row r="15" spans="2:13" x14ac:dyDescent="0.35">
      <c r="B15" s="221">
        <v>2.2999999999999998</v>
      </c>
      <c r="C15" t="s">
        <v>84</v>
      </c>
      <c r="E15" s="43"/>
      <c r="F15" s="86"/>
      <c r="G15" s="86"/>
      <c r="H15" s="86"/>
      <c r="I15" s="83"/>
      <c r="J15" s="83"/>
      <c r="K15" s="83">
        <f>Table3812[[#This Row],[Nr of
trips]]*Table3812[[#This Row],[Nr of
people]]*Table3812[[#This Row],[Cost per roundtrip]]+Table3812[[#This Row],[Nr of
trips]]*Table3812[[#This Row],[Nr of
people]]*Table3812[[#This Row],[Nr of Days
per trip]]*Table3812[[#This Row],[Per Diem]]</f>
        <v>0</v>
      </c>
    </row>
    <row r="16" spans="2:13" x14ac:dyDescent="0.35">
      <c r="B16" s="221">
        <v>3.1</v>
      </c>
      <c r="C16" t="s">
        <v>84</v>
      </c>
      <c r="E16" s="43"/>
      <c r="F16" s="86"/>
      <c r="G16" s="86"/>
      <c r="H16" s="86"/>
      <c r="I16" s="83"/>
      <c r="J16" s="83"/>
      <c r="K16" s="83">
        <f>Table3812[[#This Row],[Nr of
trips]]*Table3812[[#This Row],[Nr of
people]]*Table3812[[#This Row],[Cost per roundtrip]]+Table3812[[#This Row],[Nr of
trips]]*Table3812[[#This Row],[Nr of
people]]*Table3812[[#This Row],[Nr of Days
per trip]]*Table3812[[#This Row],[Per Diem]]</f>
        <v>0</v>
      </c>
    </row>
    <row r="17" spans="2:11" x14ac:dyDescent="0.35">
      <c r="B17" s="221">
        <v>3.2</v>
      </c>
      <c r="C17" t="s">
        <v>84</v>
      </c>
      <c r="E17" s="43"/>
      <c r="F17" s="86"/>
      <c r="G17" s="86"/>
      <c r="H17" s="86"/>
      <c r="I17" s="83"/>
      <c r="J17" s="83"/>
      <c r="K17" s="83">
        <f>Table3812[[#This Row],[Nr of
trips]]*Table3812[[#This Row],[Nr of
people]]*Table3812[[#This Row],[Cost per roundtrip]]+Table3812[[#This Row],[Nr of
trips]]*Table3812[[#This Row],[Nr of
people]]*Table3812[[#This Row],[Nr of Days
per trip]]*Table3812[[#This Row],[Per Diem]]</f>
        <v>0</v>
      </c>
    </row>
    <row r="18" spans="2:11" x14ac:dyDescent="0.35">
      <c r="B18" s="221">
        <v>3.3</v>
      </c>
      <c r="C18" t="s">
        <v>84</v>
      </c>
      <c r="E18" s="43"/>
      <c r="F18" s="86"/>
      <c r="G18" s="86"/>
      <c r="H18" s="86"/>
      <c r="I18" s="83"/>
      <c r="J18" s="83"/>
      <c r="K18" s="83">
        <f>Table3812[[#This Row],[Nr of
trips]]*Table3812[[#This Row],[Nr of
people]]*Table3812[[#This Row],[Cost per roundtrip]]+Table3812[[#This Row],[Nr of
trips]]*Table3812[[#This Row],[Nr of
people]]*Table3812[[#This Row],[Nr of Days
per trip]]*Table3812[[#This Row],[Per Diem]]</f>
        <v>0</v>
      </c>
    </row>
    <row r="19" spans="2:11" x14ac:dyDescent="0.35">
      <c r="B19" s="221">
        <v>3.4</v>
      </c>
      <c r="C19" t="s">
        <v>84</v>
      </c>
      <c r="E19" s="43"/>
      <c r="F19" s="86"/>
      <c r="G19" s="86"/>
      <c r="H19" s="86"/>
      <c r="I19" s="83"/>
      <c r="J19" s="83"/>
      <c r="K19" s="83">
        <f>Table3812[[#This Row],[Nr of
trips]]*Table3812[[#This Row],[Nr of
people]]*Table3812[[#This Row],[Cost per roundtrip]]+Table3812[[#This Row],[Nr of
trips]]*Table3812[[#This Row],[Nr of
people]]*Table3812[[#This Row],[Nr of Days
per trip]]*Table3812[[#This Row],[Per Diem]]</f>
        <v>0</v>
      </c>
    </row>
    <row r="20" spans="2:11" x14ac:dyDescent="0.35">
      <c r="B20" s="221">
        <v>3.5</v>
      </c>
      <c r="C20" t="s">
        <v>84</v>
      </c>
      <c r="E20" s="43"/>
      <c r="F20" s="86"/>
      <c r="G20" s="86"/>
      <c r="H20" s="86"/>
      <c r="I20" s="83"/>
      <c r="J20" s="83"/>
      <c r="K20" s="83">
        <f>Table3812[[#This Row],[Nr of
trips]]*Table3812[[#This Row],[Nr of
people]]*Table3812[[#This Row],[Cost per roundtrip]]+Table3812[[#This Row],[Nr of
trips]]*Table3812[[#This Row],[Nr of
people]]*Table3812[[#This Row],[Nr of Days
per trip]]*Table3812[[#This Row],[Per Diem]]</f>
        <v>0</v>
      </c>
    </row>
    <row r="21" spans="2:11" x14ac:dyDescent="0.35">
      <c r="B21" s="221" t="s">
        <v>305</v>
      </c>
      <c r="C21" t="s">
        <v>84</v>
      </c>
      <c r="E21" s="43"/>
      <c r="F21" s="86"/>
      <c r="G21" s="86"/>
      <c r="H21" s="86"/>
      <c r="I21" s="83"/>
      <c r="J21" s="83"/>
      <c r="K21" s="83">
        <f>Table3812[[#This Row],[Nr of
trips]]*Table3812[[#This Row],[Nr of
people]]*Table3812[[#This Row],[Cost per roundtrip]]+Table3812[[#This Row],[Nr of
trips]]*Table3812[[#This Row],[Nr of
people]]*Table3812[[#This Row],[Nr of Days
per trip]]*Table3812[[#This Row],[Per Diem]]</f>
        <v>0</v>
      </c>
    </row>
    <row r="22" spans="2:11" x14ac:dyDescent="0.35">
      <c r="B22" s="221" t="s">
        <v>306</v>
      </c>
      <c r="C22" t="s">
        <v>84</v>
      </c>
      <c r="E22" s="43"/>
      <c r="F22" s="86"/>
      <c r="G22" s="86"/>
      <c r="H22" s="86"/>
      <c r="I22" s="83"/>
      <c r="J22" s="83"/>
      <c r="K22" s="83">
        <f>Table3812[[#This Row],[Nr of
trips]]*Table3812[[#This Row],[Nr of
people]]*Table3812[[#This Row],[Cost per roundtrip]]+Table3812[[#This Row],[Nr of
trips]]*Table3812[[#This Row],[Nr of
people]]*Table3812[[#This Row],[Nr of Days
per trip]]*Table3812[[#This Row],[Per Diem]]</f>
        <v>0</v>
      </c>
    </row>
    <row r="23" spans="2:11" x14ac:dyDescent="0.35">
      <c r="B23" s="221" t="s">
        <v>307</v>
      </c>
      <c r="C23" t="s">
        <v>84</v>
      </c>
      <c r="E23" s="43"/>
      <c r="F23" s="86"/>
      <c r="G23" s="86"/>
      <c r="H23" s="86"/>
      <c r="I23" s="83"/>
      <c r="J23" s="83"/>
      <c r="K23" s="83">
        <f>Table3812[[#This Row],[Nr of
trips]]*Table3812[[#This Row],[Nr of
people]]*Table3812[[#This Row],[Cost per roundtrip]]+Table3812[[#This Row],[Nr of
trips]]*Table3812[[#This Row],[Nr of
people]]*Table3812[[#This Row],[Nr of Days
per trip]]*Table3812[[#This Row],[Per Diem]]</f>
        <v>0</v>
      </c>
    </row>
    <row r="24" spans="2:11" x14ac:dyDescent="0.35">
      <c r="B24" s="221" t="s">
        <v>308</v>
      </c>
      <c r="C24" t="s">
        <v>84</v>
      </c>
      <c r="E24" s="43"/>
      <c r="F24" s="86"/>
      <c r="G24" s="86"/>
      <c r="H24" s="86"/>
      <c r="I24" s="83"/>
      <c r="J24" s="83"/>
      <c r="K24" s="83">
        <f>Table3812[[#This Row],[Nr of
trips]]*Table3812[[#This Row],[Nr of
people]]*Table3812[[#This Row],[Cost per roundtrip]]+Table3812[[#This Row],[Nr of
trips]]*Table3812[[#This Row],[Nr of
people]]*Table3812[[#This Row],[Nr of Days
per trip]]*Table3812[[#This Row],[Per Diem]]</f>
        <v>0</v>
      </c>
    </row>
    <row r="25" spans="2:11" x14ac:dyDescent="0.35">
      <c r="B25" s="221" t="s">
        <v>309</v>
      </c>
      <c r="C25" t="s">
        <v>84</v>
      </c>
      <c r="E25" s="43"/>
      <c r="F25" s="86"/>
      <c r="G25" s="86"/>
      <c r="H25" s="86"/>
      <c r="I25" s="83"/>
      <c r="J25" s="83"/>
      <c r="K25" s="83">
        <f>Table3812[[#This Row],[Nr of
trips]]*Table3812[[#This Row],[Nr of
people]]*Table3812[[#This Row],[Cost per roundtrip]]+Table3812[[#This Row],[Nr of
trips]]*Table3812[[#This Row],[Nr of
people]]*Table3812[[#This Row],[Nr of Days
per trip]]*Table3812[[#This Row],[Per Diem]]</f>
        <v>0</v>
      </c>
    </row>
    <row r="26" spans="2:11" x14ac:dyDescent="0.35">
      <c r="B26" s="221" t="s">
        <v>310</v>
      </c>
      <c r="C26" t="s">
        <v>84</v>
      </c>
      <c r="E26" s="43"/>
      <c r="F26" s="86"/>
      <c r="G26" s="86"/>
      <c r="H26" s="86"/>
      <c r="I26" s="83"/>
      <c r="J26" s="83"/>
      <c r="K26" s="83">
        <f>Table3812[[#This Row],[Nr of
trips]]*Table3812[[#This Row],[Nr of
people]]*Table3812[[#This Row],[Cost per roundtrip]]+Table3812[[#This Row],[Nr of
trips]]*Table3812[[#This Row],[Nr of
people]]*Table3812[[#This Row],[Nr of Days
per trip]]*Table3812[[#This Row],[Per Diem]]</f>
        <v>0</v>
      </c>
    </row>
    <row r="27" spans="2:11" x14ac:dyDescent="0.35">
      <c r="B27" s="221" t="s">
        <v>311</v>
      </c>
      <c r="C27" t="s">
        <v>84</v>
      </c>
      <c r="E27" s="43"/>
      <c r="F27" s="86"/>
      <c r="G27" s="86"/>
      <c r="H27" s="86"/>
      <c r="I27" s="83"/>
      <c r="J27" s="83"/>
      <c r="K27" s="83">
        <f>Table3812[[#This Row],[Nr of
trips]]*Table3812[[#This Row],[Nr of
people]]*Table3812[[#This Row],[Cost per roundtrip]]+Table3812[[#This Row],[Nr of
trips]]*Table3812[[#This Row],[Nr of
people]]*Table3812[[#This Row],[Nr of Days
per trip]]*Table3812[[#This Row],[Per Diem]]</f>
        <v>0</v>
      </c>
    </row>
    <row r="28" spans="2:11" x14ac:dyDescent="0.35">
      <c r="B28" s="221" t="s">
        <v>312</v>
      </c>
      <c r="C28" t="s">
        <v>84</v>
      </c>
      <c r="E28" s="43"/>
      <c r="F28" s="86"/>
      <c r="G28" s="86"/>
      <c r="H28" s="86"/>
      <c r="I28" s="83"/>
      <c r="J28" s="83"/>
      <c r="K28" s="83">
        <f>Table3812[[#This Row],[Nr of
trips]]*Table3812[[#This Row],[Nr of
people]]*Table3812[[#This Row],[Cost per roundtrip]]+Table3812[[#This Row],[Nr of
trips]]*Table3812[[#This Row],[Nr of
people]]*Table3812[[#This Row],[Nr of Days
per trip]]*Table3812[[#This Row],[Per Diem]]</f>
        <v>0</v>
      </c>
    </row>
    <row r="29" spans="2:11" x14ac:dyDescent="0.35">
      <c r="B29" s="221" t="s">
        <v>314</v>
      </c>
      <c r="C29" t="s">
        <v>84</v>
      </c>
      <c r="E29" s="230"/>
      <c r="F29" s="86"/>
      <c r="G29" s="86"/>
      <c r="H29" s="86"/>
      <c r="I29" s="83"/>
      <c r="J29" s="83"/>
      <c r="K29" s="83">
        <f>Table3812[[#This Row],[Nr of
trips]]*Table3812[[#This Row],[Nr of
people]]*Table3812[[#This Row],[Cost per roundtrip]]+Table3812[[#This Row],[Nr of
trips]]*Table3812[[#This Row],[Nr of
people]]*Table3812[[#This Row],[Nr of Days
per trip]]*Table3812[[#This Row],[Per Diem]]</f>
        <v>0</v>
      </c>
    </row>
    <row r="30" spans="2:11" x14ac:dyDescent="0.35">
      <c r="B30" s="221" t="s">
        <v>315</v>
      </c>
      <c r="C30" t="s">
        <v>84</v>
      </c>
      <c r="E30" s="230"/>
      <c r="F30" s="86"/>
      <c r="G30" s="86"/>
      <c r="H30" s="86"/>
      <c r="I30" s="83"/>
      <c r="J30" s="83"/>
      <c r="K30" s="83">
        <f>Table3812[[#This Row],[Nr of
trips]]*Table3812[[#This Row],[Nr of
people]]*Table3812[[#This Row],[Cost per roundtrip]]+Table3812[[#This Row],[Nr of
trips]]*Table3812[[#This Row],[Nr of
people]]*Table3812[[#This Row],[Nr of Days
per trip]]*Table3812[[#This Row],[Per Diem]]</f>
        <v>0</v>
      </c>
    </row>
    <row r="31" spans="2:11" x14ac:dyDescent="0.35">
      <c r="B31" s="221" t="s">
        <v>316</v>
      </c>
      <c r="C31" t="s">
        <v>84</v>
      </c>
      <c r="E31" s="230"/>
      <c r="F31" s="86"/>
      <c r="G31" s="86"/>
      <c r="H31" s="86"/>
      <c r="I31" s="83"/>
      <c r="J31" s="83"/>
      <c r="K31" s="83">
        <f>Table3812[[#This Row],[Nr of
trips]]*Table3812[[#This Row],[Nr of
people]]*Table3812[[#This Row],[Cost per roundtrip]]+Table3812[[#This Row],[Nr of
trips]]*Table3812[[#This Row],[Nr of
people]]*Table3812[[#This Row],[Nr of Days
per trip]]*Table3812[[#This Row],[Per Diem]]</f>
        <v>0</v>
      </c>
    </row>
    <row r="32" spans="2:11" x14ac:dyDescent="0.35">
      <c r="B32" s="221" t="s">
        <v>317</v>
      </c>
      <c r="C32" t="s">
        <v>84</v>
      </c>
      <c r="E32" s="230"/>
      <c r="F32" s="86"/>
      <c r="G32" s="86"/>
      <c r="H32" s="86"/>
      <c r="I32" s="83"/>
      <c r="J32" s="83"/>
      <c r="K32" s="83">
        <f>Table3812[[#This Row],[Nr of
trips]]*Table3812[[#This Row],[Nr of
people]]*Table3812[[#This Row],[Cost per roundtrip]]+Table3812[[#This Row],[Nr of
trips]]*Table3812[[#This Row],[Nr of
people]]*Table3812[[#This Row],[Nr of Days
per trip]]*Table3812[[#This Row],[Per Diem]]</f>
        <v>0</v>
      </c>
    </row>
    <row r="33" spans="2:11" x14ac:dyDescent="0.35">
      <c r="B33" s="221" t="s">
        <v>300</v>
      </c>
      <c r="C33" t="s">
        <v>84</v>
      </c>
      <c r="E33" s="230"/>
      <c r="F33" s="86"/>
      <c r="G33" s="86"/>
      <c r="H33" s="86"/>
      <c r="I33" s="83"/>
      <c r="J33" s="83"/>
      <c r="K33" s="83">
        <f>Table3812[[#This Row],[Nr of
trips]]*Table3812[[#This Row],[Nr of
people]]*Table3812[[#This Row],[Cost per roundtrip]]+Table3812[[#This Row],[Nr of
trips]]*Table3812[[#This Row],[Nr of
people]]*Table3812[[#This Row],[Nr of Days
per trip]]*Table3812[[#This Row],[Per Diem]]</f>
        <v>0</v>
      </c>
    </row>
    <row r="34" spans="2:11" x14ac:dyDescent="0.35">
      <c r="B34" s="221" t="s">
        <v>318</v>
      </c>
      <c r="C34" t="s">
        <v>84</v>
      </c>
      <c r="E34" s="230"/>
      <c r="F34" s="86"/>
      <c r="G34" s="86"/>
      <c r="H34" s="86"/>
      <c r="I34" s="83"/>
      <c r="J34" s="83"/>
      <c r="K34" s="83">
        <f>Table3812[[#This Row],[Nr of
trips]]*Table3812[[#This Row],[Nr of
people]]*Table3812[[#This Row],[Cost per roundtrip]]+Table3812[[#This Row],[Nr of
trips]]*Table3812[[#This Row],[Nr of
people]]*Table3812[[#This Row],[Nr of Days
per trip]]*Table3812[[#This Row],[Per Diem]]</f>
        <v>0</v>
      </c>
    </row>
    <row r="35" spans="2:11" x14ac:dyDescent="0.35">
      <c r="B35" s="221" t="s">
        <v>320</v>
      </c>
      <c r="C35" t="s">
        <v>84</v>
      </c>
      <c r="E35" s="230"/>
      <c r="F35" s="86"/>
      <c r="G35" s="86"/>
      <c r="H35" s="86"/>
      <c r="I35" s="83"/>
      <c r="J35" s="83"/>
      <c r="K35" s="83">
        <f>Table3812[[#This Row],[Nr of
trips]]*Table3812[[#This Row],[Nr of
people]]*Table3812[[#This Row],[Cost per roundtrip]]+Table3812[[#This Row],[Nr of
trips]]*Table3812[[#This Row],[Nr of
people]]*Table3812[[#This Row],[Nr of Days
per trip]]*Table3812[[#This Row],[Per Diem]]</f>
        <v>0</v>
      </c>
    </row>
    <row r="36" spans="2:11" x14ac:dyDescent="0.35">
      <c r="B36" s="221" t="s">
        <v>321</v>
      </c>
      <c r="C36" t="s">
        <v>84</v>
      </c>
      <c r="E36" s="230"/>
      <c r="F36" s="86"/>
      <c r="G36" s="86"/>
      <c r="H36" s="86"/>
      <c r="I36" s="83"/>
      <c r="J36" s="83"/>
      <c r="K36" s="83">
        <f>Table3812[[#This Row],[Nr of
trips]]*Table3812[[#This Row],[Nr of
people]]*Table3812[[#This Row],[Cost per roundtrip]]+Table3812[[#This Row],[Nr of
trips]]*Table3812[[#This Row],[Nr of
people]]*Table3812[[#This Row],[Nr of Days
per trip]]*Table3812[[#This Row],[Per Diem]]</f>
        <v>0</v>
      </c>
    </row>
    <row r="37" spans="2:11" x14ac:dyDescent="0.35">
      <c r="B37" s="221" t="s">
        <v>322</v>
      </c>
      <c r="C37" t="s">
        <v>84</v>
      </c>
      <c r="E37" s="230"/>
      <c r="F37" s="86"/>
      <c r="G37" s="86"/>
      <c r="H37" s="86"/>
      <c r="I37" s="83"/>
      <c r="J37" s="83"/>
      <c r="K37" s="83">
        <f>Table3812[[#This Row],[Nr of
trips]]*Table3812[[#This Row],[Nr of
people]]*Table3812[[#This Row],[Cost per roundtrip]]+Table3812[[#This Row],[Nr of
trips]]*Table3812[[#This Row],[Nr of
people]]*Table3812[[#This Row],[Nr of Days
per trip]]*Table3812[[#This Row],[Per Diem]]</f>
        <v>0</v>
      </c>
    </row>
    <row r="38" spans="2:11" x14ac:dyDescent="0.35">
      <c r="B38" s="221" t="s">
        <v>323</v>
      </c>
      <c r="C38" t="s">
        <v>84</v>
      </c>
      <c r="E38" s="230"/>
      <c r="F38" s="86"/>
      <c r="G38" s="86"/>
      <c r="H38" s="86"/>
      <c r="I38" s="83"/>
      <c r="J38" s="83"/>
      <c r="K38" s="83">
        <f>Table3812[[#This Row],[Nr of
trips]]*Table3812[[#This Row],[Nr of
people]]*Table3812[[#This Row],[Cost per roundtrip]]+Table3812[[#This Row],[Nr of
trips]]*Table3812[[#This Row],[Nr of
people]]*Table3812[[#This Row],[Nr of Days
per trip]]*Table3812[[#This Row],[Per Diem]]</f>
        <v>0</v>
      </c>
    </row>
    <row r="39" spans="2:11" x14ac:dyDescent="0.35">
      <c r="B39" s="221" t="s">
        <v>324</v>
      </c>
      <c r="C39" t="s">
        <v>84</v>
      </c>
      <c r="E39" s="230"/>
      <c r="F39" s="86"/>
      <c r="G39" s="86"/>
      <c r="H39" s="86"/>
      <c r="I39" s="83"/>
      <c r="J39" s="83"/>
      <c r="K39" s="83">
        <f>Table3812[[#This Row],[Nr of
trips]]*Table3812[[#This Row],[Nr of
people]]*Table3812[[#This Row],[Cost per roundtrip]]+Table3812[[#This Row],[Nr of
trips]]*Table3812[[#This Row],[Nr of
people]]*Table3812[[#This Row],[Nr of Days
per trip]]*Table3812[[#This Row],[Per Diem]]</f>
        <v>0</v>
      </c>
    </row>
    <row r="40" spans="2:11" x14ac:dyDescent="0.35">
      <c r="B40" s="221" t="s">
        <v>325</v>
      </c>
      <c r="C40" t="s">
        <v>84</v>
      </c>
      <c r="E40" s="230"/>
      <c r="F40" s="86"/>
      <c r="G40" s="86"/>
      <c r="H40" s="86"/>
      <c r="I40" s="83"/>
      <c r="J40" s="83"/>
      <c r="K40" s="83">
        <f>Table3812[[#This Row],[Nr of
trips]]*Table3812[[#This Row],[Nr of
people]]*Table3812[[#This Row],[Cost per roundtrip]]+Table3812[[#This Row],[Nr of
trips]]*Table3812[[#This Row],[Nr of
people]]*Table3812[[#This Row],[Nr of Days
per trip]]*Table3812[[#This Row],[Per Diem]]</f>
        <v>0</v>
      </c>
    </row>
    <row r="41" spans="2:11" x14ac:dyDescent="0.35">
      <c r="B41" s="221" t="s">
        <v>326</v>
      </c>
      <c r="C41" t="s">
        <v>84</v>
      </c>
      <c r="E41" s="230"/>
      <c r="F41" s="86"/>
      <c r="G41" s="86"/>
      <c r="H41" s="86"/>
      <c r="I41" s="83"/>
      <c r="J41" s="83"/>
      <c r="K41" s="83">
        <f>Table3812[[#This Row],[Nr of
trips]]*Table3812[[#This Row],[Nr of
people]]*Table3812[[#This Row],[Cost per roundtrip]]+Table3812[[#This Row],[Nr of
trips]]*Table3812[[#This Row],[Nr of
people]]*Table3812[[#This Row],[Nr of Days
per trip]]*Table3812[[#This Row],[Per Diem]]</f>
        <v>0</v>
      </c>
    </row>
    <row r="42" spans="2:11" x14ac:dyDescent="0.35">
      <c r="B42" s="221" t="s">
        <v>328</v>
      </c>
      <c r="C42" t="s">
        <v>84</v>
      </c>
      <c r="E42" s="230"/>
      <c r="F42" s="86"/>
      <c r="G42" s="86"/>
      <c r="H42" s="86"/>
      <c r="I42" s="83"/>
      <c r="J42" s="83"/>
      <c r="K42" s="83">
        <f>Table3812[[#This Row],[Nr of
trips]]*Table3812[[#This Row],[Nr of
people]]*Table3812[[#This Row],[Cost per roundtrip]]+Table3812[[#This Row],[Nr of
trips]]*Table3812[[#This Row],[Nr of
people]]*Table3812[[#This Row],[Nr of Days
per trip]]*Table3812[[#This Row],[Per Diem]]</f>
        <v>0</v>
      </c>
    </row>
    <row r="43" spans="2:11" x14ac:dyDescent="0.35">
      <c r="B43" s="221" t="s">
        <v>329</v>
      </c>
      <c r="C43" t="s">
        <v>84</v>
      </c>
      <c r="E43" s="230"/>
      <c r="F43" s="86"/>
      <c r="G43" s="86"/>
      <c r="H43" s="86"/>
      <c r="I43" s="83"/>
      <c r="J43" s="83"/>
      <c r="K43" s="83">
        <f>Table3812[[#This Row],[Nr of
trips]]*Table3812[[#This Row],[Nr of
people]]*Table3812[[#This Row],[Cost per roundtrip]]+Table3812[[#This Row],[Nr of
trips]]*Table3812[[#This Row],[Nr of
people]]*Table3812[[#This Row],[Nr of Days
per trip]]*Table3812[[#This Row],[Per Diem]]</f>
        <v>0</v>
      </c>
    </row>
    <row r="44" spans="2:11" x14ac:dyDescent="0.35">
      <c r="B44" s="221" t="s">
        <v>333</v>
      </c>
      <c r="C44" t="s">
        <v>84</v>
      </c>
      <c r="E44" s="230"/>
      <c r="F44" s="86"/>
      <c r="G44" s="86"/>
      <c r="H44" s="86"/>
      <c r="I44" s="83"/>
      <c r="J44" s="83"/>
      <c r="K44" s="83">
        <f>Table3812[[#This Row],[Nr of
trips]]*Table3812[[#This Row],[Nr of
people]]*Table3812[[#This Row],[Cost per roundtrip]]+Table3812[[#This Row],[Nr of
trips]]*Table3812[[#This Row],[Nr of
people]]*Table3812[[#This Row],[Nr of Days
per trip]]*Table3812[[#This Row],[Per Diem]]</f>
        <v>0</v>
      </c>
    </row>
    <row r="45" spans="2:11" x14ac:dyDescent="0.35">
      <c r="B45" s="221" t="s">
        <v>330</v>
      </c>
      <c r="C45" t="s">
        <v>84</v>
      </c>
      <c r="E45" s="230"/>
      <c r="F45" s="86"/>
      <c r="G45" s="86"/>
      <c r="H45" s="86"/>
      <c r="I45" s="83"/>
      <c r="J45" s="83"/>
      <c r="K45" s="83">
        <f>Table3812[[#This Row],[Nr of
trips]]*Table3812[[#This Row],[Nr of
people]]*Table3812[[#This Row],[Cost per roundtrip]]+Table3812[[#This Row],[Nr of
trips]]*Table3812[[#This Row],[Nr of
people]]*Table3812[[#This Row],[Nr of Days
per trip]]*Table3812[[#This Row],[Per Diem]]</f>
        <v>0</v>
      </c>
    </row>
    <row r="46" spans="2:11" x14ac:dyDescent="0.35">
      <c r="B46" s="221" t="s">
        <v>334</v>
      </c>
      <c r="C46" t="s">
        <v>84</v>
      </c>
      <c r="E46" s="230"/>
      <c r="F46" s="86"/>
      <c r="G46" s="86"/>
      <c r="H46" s="86"/>
      <c r="I46" s="83"/>
      <c r="J46" s="83"/>
      <c r="K46" s="83">
        <f>Table3812[[#This Row],[Nr of
trips]]*Table3812[[#This Row],[Nr of
people]]*Table3812[[#This Row],[Cost per roundtrip]]+Table3812[[#This Row],[Nr of
trips]]*Table3812[[#This Row],[Nr of
people]]*Table3812[[#This Row],[Nr of Days
per trip]]*Table3812[[#This Row],[Per Diem]]</f>
        <v>0</v>
      </c>
    </row>
    <row r="47" spans="2:11" x14ac:dyDescent="0.35">
      <c r="B47" s="221" t="s">
        <v>335</v>
      </c>
      <c r="C47" t="s">
        <v>84</v>
      </c>
      <c r="E47" s="230"/>
      <c r="F47" s="86"/>
      <c r="G47" s="86"/>
      <c r="H47" s="86"/>
      <c r="I47" s="83"/>
      <c r="J47" s="83"/>
      <c r="K47" s="83">
        <f>Table3812[[#This Row],[Nr of
trips]]*Table3812[[#This Row],[Nr of
people]]*Table3812[[#This Row],[Cost per roundtrip]]+Table3812[[#This Row],[Nr of
trips]]*Table3812[[#This Row],[Nr of
people]]*Table3812[[#This Row],[Nr of Days
per trip]]*Table3812[[#This Row],[Per Diem]]</f>
        <v>0</v>
      </c>
    </row>
    <row r="48" spans="2:11" x14ac:dyDescent="0.35">
      <c r="B48" s="221" t="s">
        <v>336</v>
      </c>
      <c r="C48" t="s">
        <v>84</v>
      </c>
      <c r="E48" s="230"/>
      <c r="F48" s="86"/>
      <c r="G48" s="86"/>
      <c r="H48" s="86"/>
      <c r="I48" s="83"/>
      <c r="J48" s="83"/>
      <c r="K48" s="83">
        <f>Table3812[[#This Row],[Nr of
trips]]*Table3812[[#This Row],[Nr of
people]]*Table3812[[#This Row],[Cost per roundtrip]]+Table3812[[#This Row],[Nr of
trips]]*Table3812[[#This Row],[Nr of
people]]*Table3812[[#This Row],[Nr of Days
per trip]]*Table3812[[#This Row],[Per Diem]]</f>
        <v>0</v>
      </c>
    </row>
    <row r="49" spans="2:11" x14ac:dyDescent="0.35">
      <c r="B49" s="221" t="s">
        <v>337</v>
      </c>
      <c r="C49" t="s">
        <v>84</v>
      </c>
      <c r="E49" s="230"/>
      <c r="F49" s="86"/>
      <c r="G49" s="86"/>
      <c r="H49" s="86"/>
      <c r="I49" s="83"/>
      <c r="J49" s="83"/>
      <c r="K49" s="83">
        <f>Table3812[[#This Row],[Nr of
trips]]*Table3812[[#This Row],[Nr of
people]]*Table3812[[#This Row],[Cost per roundtrip]]+Table3812[[#This Row],[Nr of
trips]]*Table3812[[#This Row],[Nr of
people]]*Table3812[[#This Row],[Nr of Days
per trip]]*Table3812[[#This Row],[Per Diem]]</f>
        <v>0</v>
      </c>
    </row>
    <row r="50" spans="2:11" x14ac:dyDescent="0.35">
      <c r="B50" s="221" t="s">
        <v>338</v>
      </c>
      <c r="C50" t="s">
        <v>84</v>
      </c>
      <c r="E50" s="230"/>
      <c r="F50" s="86"/>
      <c r="G50" s="86"/>
      <c r="H50" s="86"/>
      <c r="I50" s="83"/>
      <c r="J50" s="83"/>
      <c r="K50" s="83">
        <f>Table3812[[#This Row],[Nr of
trips]]*Table3812[[#This Row],[Nr of
people]]*Table3812[[#This Row],[Cost per roundtrip]]+Table3812[[#This Row],[Nr of
trips]]*Table3812[[#This Row],[Nr of
people]]*Table3812[[#This Row],[Nr of Days
per trip]]*Table3812[[#This Row],[Per Diem]]</f>
        <v>0</v>
      </c>
    </row>
    <row r="51" spans="2:11" x14ac:dyDescent="0.35">
      <c r="B51" s="221" t="s">
        <v>339</v>
      </c>
      <c r="C51" t="s">
        <v>84</v>
      </c>
      <c r="E51" s="230"/>
      <c r="F51" s="86"/>
      <c r="G51" s="86"/>
      <c r="H51" s="86"/>
      <c r="I51" s="83"/>
      <c r="J51" s="83"/>
      <c r="K51" s="83">
        <f>Table3812[[#This Row],[Nr of
trips]]*Table3812[[#This Row],[Nr of
people]]*Table3812[[#This Row],[Cost per roundtrip]]+Table3812[[#This Row],[Nr of
trips]]*Table3812[[#This Row],[Nr of
people]]*Table3812[[#This Row],[Nr of Days
per trip]]*Table3812[[#This Row],[Per Diem]]</f>
        <v>0</v>
      </c>
    </row>
    <row r="52" spans="2:11" x14ac:dyDescent="0.35">
      <c r="B52" s="221" t="s">
        <v>340</v>
      </c>
      <c r="C52" t="s">
        <v>84</v>
      </c>
      <c r="E52" s="230"/>
      <c r="F52" s="86"/>
      <c r="G52" s="86"/>
      <c r="H52" s="86"/>
      <c r="I52" s="83"/>
      <c r="J52" s="83"/>
      <c r="K52" s="83">
        <f>Table3812[[#This Row],[Nr of
trips]]*Table3812[[#This Row],[Nr of
people]]*Table3812[[#This Row],[Cost per roundtrip]]+Table3812[[#This Row],[Nr of
trips]]*Table3812[[#This Row],[Nr of
people]]*Table3812[[#This Row],[Nr of Days
per trip]]*Table3812[[#This Row],[Per Diem]]</f>
        <v>0</v>
      </c>
    </row>
    <row r="53" spans="2:11" x14ac:dyDescent="0.35">
      <c r="B53" s="221" t="s">
        <v>341</v>
      </c>
      <c r="C53" t="s">
        <v>84</v>
      </c>
      <c r="E53" s="230"/>
      <c r="F53" s="86"/>
      <c r="G53" s="86"/>
      <c r="H53" s="86"/>
      <c r="I53" s="83"/>
      <c r="J53" s="83"/>
      <c r="K53" s="83">
        <f>Table3812[[#This Row],[Nr of
trips]]*Table3812[[#This Row],[Nr of
people]]*Table3812[[#This Row],[Cost per roundtrip]]+Table3812[[#This Row],[Nr of
trips]]*Table3812[[#This Row],[Nr of
people]]*Table3812[[#This Row],[Nr of Days
per trip]]*Table3812[[#This Row],[Per Diem]]</f>
        <v>0</v>
      </c>
    </row>
    <row r="54" spans="2:11" x14ac:dyDescent="0.35">
      <c r="B54" s="221" t="s">
        <v>342</v>
      </c>
      <c r="C54" t="s">
        <v>84</v>
      </c>
      <c r="E54" s="230"/>
      <c r="F54" s="86"/>
      <c r="G54" s="86"/>
      <c r="H54" s="86"/>
      <c r="I54" s="83"/>
      <c r="J54" s="83"/>
      <c r="K54" s="83">
        <f>Table3812[[#This Row],[Nr of
trips]]*Table3812[[#This Row],[Nr of
people]]*Table3812[[#This Row],[Cost per roundtrip]]+Table3812[[#This Row],[Nr of
trips]]*Table3812[[#This Row],[Nr of
people]]*Table3812[[#This Row],[Nr of Days
per trip]]*Table3812[[#This Row],[Per Diem]]</f>
        <v>0</v>
      </c>
    </row>
    <row r="55" spans="2:11" x14ac:dyDescent="0.35">
      <c r="B55" s="221" t="s">
        <v>344</v>
      </c>
      <c r="C55" t="s">
        <v>84</v>
      </c>
      <c r="E55" s="230"/>
      <c r="F55" s="86"/>
      <c r="G55" s="86"/>
      <c r="H55" s="86"/>
      <c r="I55" s="83"/>
      <c r="J55" s="83"/>
      <c r="K55" s="83">
        <f>Table3812[[#This Row],[Nr of
trips]]*Table3812[[#This Row],[Nr of
people]]*Table3812[[#This Row],[Cost per roundtrip]]+Table3812[[#This Row],[Nr of
trips]]*Table3812[[#This Row],[Nr of
people]]*Table3812[[#This Row],[Nr of Days
per trip]]*Table3812[[#This Row],[Per Diem]]</f>
        <v>0</v>
      </c>
    </row>
    <row r="56" spans="2:11" x14ac:dyDescent="0.35">
      <c r="B56" s="221" t="s">
        <v>345</v>
      </c>
      <c r="C56" t="s">
        <v>84</v>
      </c>
      <c r="E56" s="230"/>
      <c r="F56" s="86"/>
      <c r="G56" s="86"/>
      <c r="H56" s="86"/>
      <c r="I56" s="83"/>
      <c r="J56" s="83"/>
      <c r="K56" s="83">
        <f>Table3812[[#This Row],[Nr of
trips]]*Table3812[[#This Row],[Nr of
people]]*Table3812[[#This Row],[Cost per roundtrip]]+Table3812[[#This Row],[Nr of
trips]]*Table3812[[#This Row],[Nr of
people]]*Table3812[[#This Row],[Nr of Days
per trip]]*Table3812[[#This Row],[Per Diem]]</f>
        <v>0</v>
      </c>
    </row>
    <row r="57" spans="2:11" x14ac:dyDescent="0.35">
      <c r="B57" s="221" t="s">
        <v>346</v>
      </c>
      <c r="C57" t="s">
        <v>84</v>
      </c>
      <c r="E57" s="230"/>
      <c r="F57" s="86"/>
      <c r="G57" s="86"/>
      <c r="H57" s="86"/>
      <c r="I57" s="83"/>
      <c r="J57" s="83"/>
      <c r="K57" s="83">
        <f>Table3812[[#This Row],[Nr of
trips]]*Table3812[[#This Row],[Nr of
people]]*Table3812[[#This Row],[Cost per roundtrip]]+Table3812[[#This Row],[Nr of
trips]]*Table3812[[#This Row],[Nr of
people]]*Table3812[[#This Row],[Nr of Days
per trip]]*Table3812[[#This Row],[Per Diem]]</f>
        <v>0</v>
      </c>
    </row>
    <row r="58" spans="2:11" x14ac:dyDescent="0.35">
      <c r="B58" s="221" t="s">
        <v>347</v>
      </c>
      <c r="C58" t="s">
        <v>84</v>
      </c>
      <c r="E58" s="230"/>
      <c r="F58" s="86"/>
      <c r="G58" s="86"/>
      <c r="H58" s="86"/>
      <c r="I58" s="83"/>
      <c r="J58" s="83"/>
      <c r="K58" s="83">
        <f>Table3812[[#This Row],[Nr of
trips]]*Table3812[[#This Row],[Nr of
people]]*Table3812[[#This Row],[Cost per roundtrip]]+Table3812[[#This Row],[Nr of
trips]]*Table3812[[#This Row],[Nr of
people]]*Table3812[[#This Row],[Nr of Days
per trip]]*Table3812[[#This Row],[Per Diem]]</f>
        <v>0</v>
      </c>
    </row>
    <row r="59" spans="2:11" x14ac:dyDescent="0.35">
      <c r="B59" s="221">
        <v>5.0999999999999996</v>
      </c>
      <c r="C59" t="s">
        <v>84</v>
      </c>
      <c r="E59" s="230"/>
      <c r="F59" s="86"/>
      <c r="G59" s="86"/>
      <c r="H59" s="86"/>
      <c r="I59" s="83"/>
      <c r="J59" s="83"/>
      <c r="K59" s="83">
        <f>Table3812[[#This Row],[Nr of
trips]]*Table3812[[#This Row],[Nr of
people]]*Table3812[[#This Row],[Cost per roundtrip]]+Table3812[[#This Row],[Nr of
trips]]*Table3812[[#This Row],[Nr of
people]]*Table3812[[#This Row],[Nr of Days
per trip]]*Table3812[[#This Row],[Per Diem]]</f>
        <v>0</v>
      </c>
    </row>
    <row r="60" spans="2:11" x14ac:dyDescent="0.35">
      <c r="B60" s="221">
        <v>5.2</v>
      </c>
      <c r="C60" t="s">
        <v>84</v>
      </c>
      <c r="E60" s="230"/>
      <c r="F60" s="86"/>
      <c r="G60" s="86"/>
      <c r="H60" s="86"/>
      <c r="I60" s="83"/>
      <c r="J60" s="83"/>
      <c r="K60" s="83">
        <f>Table3812[[#This Row],[Nr of
trips]]*Table3812[[#This Row],[Nr of
people]]*Table3812[[#This Row],[Cost per roundtrip]]+Table3812[[#This Row],[Nr of
trips]]*Table3812[[#This Row],[Nr of
people]]*Table3812[[#This Row],[Nr of Days
per trip]]*Table3812[[#This Row],[Per Diem]]</f>
        <v>0</v>
      </c>
    </row>
    <row r="61" spans="2:11" x14ac:dyDescent="0.35">
      <c r="B61" s="221">
        <v>6.1</v>
      </c>
      <c r="C61" t="s">
        <v>84</v>
      </c>
      <c r="E61" s="230"/>
      <c r="F61" s="86"/>
      <c r="G61" s="86"/>
      <c r="H61" s="86"/>
      <c r="I61" s="83"/>
      <c r="J61" s="83"/>
      <c r="K61" s="83">
        <f>Table3812[[#This Row],[Nr of
trips]]*Table3812[[#This Row],[Nr of
people]]*Table3812[[#This Row],[Cost per roundtrip]]+Table3812[[#This Row],[Nr of
trips]]*Table3812[[#This Row],[Nr of
people]]*Table3812[[#This Row],[Nr of Days
per trip]]*Table3812[[#This Row],[Per Diem]]</f>
        <v>0</v>
      </c>
    </row>
    <row r="62" spans="2:11" x14ac:dyDescent="0.35">
      <c r="B62" s="221">
        <v>6.2</v>
      </c>
      <c r="C62" t="s">
        <v>84</v>
      </c>
      <c r="E62" s="230"/>
      <c r="F62" s="86"/>
      <c r="G62" s="86"/>
      <c r="H62" s="86"/>
      <c r="I62" s="83"/>
      <c r="J62" s="83"/>
      <c r="K62" s="83">
        <f>Table3812[[#This Row],[Nr of
trips]]*Table3812[[#This Row],[Nr of
people]]*Table3812[[#This Row],[Cost per roundtrip]]+Table3812[[#This Row],[Nr of
trips]]*Table3812[[#This Row],[Nr of
people]]*Table3812[[#This Row],[Nr of Days
per trip]]*Table3812[[#This Row],[Per Diem]]</f>
        <v>0</v>
      </c>
    </row>
    <row r="63" spans="2:11" x14ac:dyDescent="0.35">
      <c r="B63" s="221">
        <v>6.3</v>
      </c>
      <c r="C63" t="s">
        <v>84</v>
      </c>
      <c r="E63" s="230"/>
      <c r="F63" s="86"/>
      <c r="G63" s="86"/>
      <c r="H63" s="86"/>
      <c r="I63" s="83"/>
      <c r="J63" s="83"/>
      <c r="K63" s="83">
        <f>Table3812[[#This Row],[Nr of
trips]]*Table3812[[#This Row],[Nr of
people]]*Table3812[[#This Row],[Cost per roundtrip]]+Table3812[[#This Row],[Nr of
trips]]*Table3812[[#This Row],[Nr of
people]]*Table3812[[#This Row],[Nr of Days
per trip]]*Table3812[[#This Row],[Per Diem]]</f>
        <v>0</v>
      </c>
    </row>
    <row r="64" spans="2:11" x14ac:dyDescent="0.35">
      <c r="B64" s="221">
        <v>6.4</v>
      </c>
      <c r="C64" t="s">
        <v>84</v>
      </c>
      <c r="E64" s="230"/>
      <c r="F64" s="86"/>
      <c r="G64" s="86"/>
      <c r="H64" s="86"/>
      <c r="I64" s="83"/>
      <c r="J64" s="83"/>
      <c r="K64" s="83">
        <f>Table3812[[#This Row],[Nr of
trips]]*Table3812[[#This Row],[Nr of
people]]*Table3812[[#This Row],[Cost per roundtrip]]+Table3812[[#This Row],[Nr of
trips]]*Table3812[[#This Row],[Nr of
people]]*Table3812[[#This Row],[Nr of Days
per trip]]*Table3812[[#This Row],[Per Diem]]</f>
        <v>0</v>
      </c>
    </row>
    <row r="65" spans="2:11" x14ac:dyDescent="0.35">
      <c r="B65" s="221">
        <v>6.5</v>
      </c>
      <c r="C65" t="s">
        <v>84</v>
      </c>
      <c r="E65" s="230"/>
      <c r="F65" s="86"/>
      <c r="G65" s="86"/>
      <c r="H65" s="86"/>
      <c r="I65" s="83"/>
      <c r="J65" s="83"/>
      <c r="K65" s="83">
        <f>Table3812[[#This Row],[Nr of
trips]]*Table3812[[#This Row],[Nr of
people]]*Table3812[[#This Row],[Cost per roundtrip]]+Table3812[[#This Row],[Nr of
trips]]*Table3812[[#This Row],[Nr of
people]]*Table3812[[#This Row],[Nr of Days
per trip]]*Table3812[[#This Row],[Per Diem]]</f>
        <v>0</v>
      </c>
    </row>
    <row r="66" spans="2:11" x14ac:dyDescent="0.35">
      <c r="B66" s="221">
        <v>7.1</v>
      </c>
      <c r="C66" t="s">
        <v>84</v>
      </c>
      <c r="E66" s="230"/>
      <c r="F66" s="86"/>
      <c r="G66" s="86"/>
      <c r="H66" s="86"/>
      <c r="I66" s="83"/>
      <c r="J66" s="83"/>
      <c r="K66" s="83">
        <f>Table3812[[#This Row],[Nr of
trips]]*Table3812[[#This Row],[Nr of
people]]*Table3812[[#This Row],[Cost per roundtrip]]+Table3812[[#This Row],[Nr of
trips]]*Table3812[[#This Row],[Nr of
people]]*Table3812[[#This Row],[Nr of Days
per trip]]*Table3812[[#This Row],[Per Diem]]</f>
        <v>0</v>
      </c>
    </row>
    <row r="67" spans="2:11" x14ac:dyDescent="0.35">
      <c r="B67" s="221" t="s">
        <v>482</v>
      </c>
      <c r="C67" t="s">
        <v>84</v>
      </c>
      <c r="E67" s="230"/>
      <c r="F67" s="86"/>
      <c r="G67" s="86"/>
      <c r="H67" s="86"/>
      <c r="I67" s="83"/>
      <c r="J67" s="83"/>
      <c r="K67" s="83">
        <f>Table3812[[#This Row],[Nr of
trips]]*Table3812[[#This Row],[Nr of
people]]*Table3812[[#This Row],[Cost per roundtrip]]+Table3812[[#This Row],[Nr of
trips]]*Table3812[[#This Row],[Nr of
people]]*Table3812[[#This Row],[Nr of Days
per trip]]*Table3812[[#This Row],[Per Diem]]</f>
        <v>0</v>
      </c>
    </row>
    <row r="68" spans="2:11" x14ac:dyDescent="0.35">
      <c r="B68" s="221" t="s">
        <v>483</v>
      </c>
      <c r="C68" t="s">
        <v>84</v>
      </c>
      <c r="E68" s="230"/>
      <c r="F68" s="86"/>
      <c r="G68" s="86"/>
      <c r="H68" s="86"/>
      <c r="I68" s="83"/>
      <c r="J68" s="83"/>
      <c r="K68" s="83">
        <f>Table3812[[#This Row],[Nr of
trips]]*Table3812[[#This Row],[Nr of
people]]*Table3812[[#This Row],[Cost per roundtrip]]+Table3812[[#This Row],[Nr of
trips]]*Table3812[[#This Row],[Nr of
people]]*Table3812[[#This Row],[Nr of Days
per trip]]*Table3812[[#This Row],[Per Diem]]</f>
        <v>0</v>
      </c>
    </row>
    <row r="69" spans="2:11" x14ac:dyDescent="0.35">
      <c r="B69" s="221" t="s">
        <v>484</v>
      </c>
      <c r="C69" t="s">
        <v>84</v>
      </c>
      <c r="E69" s="230"/>
      <c r="F69" s="86"/>
      <c r="G69" s="86"/>
      <c r="H69" s="86"/>
      <c r="I69" s="83"/>
      <c r="J69" s="83"/>
      <c r="K69" s="83">
        <f>Table3812[[#This Row],[Nr of
trips]]*Table3812[[#This Row],[Nr of
people]]*Table3812[[#This Row],[Cost per roundtrip]]+Table3812[[#This Row],[Nr of
trips]]*Table3812[[#This Row],[Nr of
people]]*Table3812[[#This Row],[Nr of Days
per trip]]*Table3812[[#This Row],[Per Diem]]</f>
        <v>0</v>
      </c>
    </row>
    <row r="70" spans="2:11" x14ac:dyDescent="0.35">
      <c r="B70" s="221" t="s">
        <v>485</v>
      </c>
      <c r="C70" t="s">
        <v>84</v>
      </c>
      <c r="E70" s="230"/>
      <c r="F70" s="86"/>
      <c r="G70" s="86"/>
      <c r="H70" s="86"/>
      <c r="I70" s="83"/>
      <c r="J70" s="83"/>
      <c r="K70" s="83">
        <f>Table3812[[#This Row],[Nr of
trips]]*Table3812[[#This Row],[Nr of
people]]*Table3812[[#This Row],[Cost per roundtrip]]+Table3812[[#This Row],[Nr of
trips]]*Table3812[[#This Row],[Nr of
people]]*Table3812[[#This Row],[Nr of Days
per trip]]*Table3812[[#This Row],[Per Diem]]</f>
        <v>0</v>
      </c>
    </row>
    <row r="71" spans="2:11" x14ac:dyDescent="0.35">
      <c r="B71" s="221" t="s">
        <v>486</v>
      </c>
      <c r="C71" t="s">
        <v>84</v>
      </c>
      <c r="E71" s="230"/>
      <c r="F71" s="86"/>
      <c r="G71" s="86"/>
      <c r="H71" s="86"/>
      <c r="I71" s="83"/>
      <c r="J71" s="83"/>
      <c r="K71" s="83">
        <f>Table3812[[#This Row],[Nr of
trips]]*Table3812[[#This Row],[Nr of
people]]*Table3812[[#This Row],[Cost per roundtrip]]+Table3812[[#This Row],[Nr of
trips]]*Table3812[[#This Row],[Nr of
people]]*Table3812[[#This Row],[Nr of Days
per trip]]*Table3812[[#This Row],[Per Diem]]</f>
        <v>0</v>
      </c>
    </row>
    <row r="72" spans="2:11" x14ac:dyDescent="0.35">
      <c r="B72" s="221" t="s">
        <v>487</v>
      </c>
      <c r="C72" t="s">
        <v>84</v>
      </c>
      <c r="E72" s="230"/>
      <c r="F72" s="86"/>
      <c r="G72" s="86"/>
      <c r="H72" s="86"/>
      <c r="I72" s="83"/>
      <c r="J72" s="83"/>
      <c r="K72" s="83">
        <f>Table3812[[#This Row],[Nr of
trips]]*Table3812[[#This Row],[Nr of
people]]*Table3812[[#This Row],[Cost per roundtrip]]+Table3812[[#This Row],[Nr of
trips]]*Table3812[[#This Row],[Nr of
people]]*Table3812[[#This Row],[Nr of Days
per trip]]*Table3812[[#This Row],[Per Diem]]</f>
        <v>0</v>
      </c>
    </row>
    <row r="73" spans="2:11" x14ac:dyDescent="0.35">
      <c r="B73" s="221" t="s">
        <v>488</v>
      </c>
      <c r="C73" t="s">
        <v>84</v>
      </c>
      <c r="E73" s="230"/>
      <c r="F73" s="86"/>
      <c r="G73" s="86"/>
      <c r="H73" s="86"/>
      <c r="I73" s="83"/>
      <c r="J73" s="83"/>
      <c r="K73" s="83">
        <f>Table3812[[#This Row],[Nr of
trips]]*Table3812[[#This Row],[Nr of
people]]*Table3812[[#This Row],[Cost per roundtrip]]+Table3812[[#This Row],[Nr of
trips]]*Table3812[[#This Row],[Nr of
people]]*Table3812[[#This Row],[Nr of Days
per trip]]*Table3812[[#This Row],[Per Diem]]</f>
        <v>0</v>
      </c>
    </row>
    <row r="74" spans="2:11" x14ac:dyDescent="0.35">
      <c r="B74" s="221" t="s">
        <v>489</v>
      </c>
      <c r="C74" t="s">
        <v>84</v>
      </c>
      <c r="E74" s="230"/>
      <c r="F74" s="86"/>
      <c r="G74" s="86"/>
      <c r="H74" s="86"/>
      <c r="I74" s="83"/>
      <c r="J74" s="83"/>
      <c r="K74" s="83">
        <f>Table3812[[#This Row],[Nr of
trips]]*Table3812[[#This Row],[Nr of
people]]*Table3812[[#This Row],[Cost per roundtrip]]+Table3812[[#This Row],[Nr of
trips]]*Table3812[[#This Row],[Nr of
people]]*Table3812[[#This Row],[Nr of Days
per trip]]*Table3812[[#This Row],[Per Diem]]</f>
        <v>0</v>
      </c>
    </row>
    <row r="75" spans="2:11" x14ac:dyDescent="0.35">
      <c r="B75" s="221" t="s">
        <v>490</v>
      </c>
      <c r="C75" t="s">
        <v>84</v>
      </c>
      <c r="E75" s="230"/>
      <c r="F75" s="86"/>
      <c r="G75" s="86"/>
      <c r="H75" s="86"/>
      <c r="I75" s="83"/>
      <c r="J75" s="83"/>
      <c r="K75" s="83">
        <f>Table3812[[#This Row],[Nr of
trips]]*Table3812[[#This Row],[Nr of
people]]*Table3812[[#This Row],[Cost per roundtrip]]+Table3812[[#This Row],[Nr of
trips]]*Table3812[[#This Row],[Nr of
people]]*Table3812[[#This Row],[Nr of Days
per trip]]*Table3812[[#This Row],[Per Diem]]</f>
        <v>0</v>
      </c>
    </row>
    <row r="76" spans="2:11" x14ac:dyDescent="0.35">
      <c r="B76" s="221" t="s">
        <v>491</v>
      </c>
      <c r="C76" t="s">
        <v>84</v>
      </c>
      <c r="E76" s="230"/>
      <c r="F76" s="86"/>
      <c r="G76" s="86"/>
      <c r="H76" s="86"/>
      <c r="I76" s="83"/>
      <c r="J76" s="83"/>
      <c r="K76" s="83">
        <f>Table3812[[#This Row],[Nr of
trips]]*Table3812[[#This Row],[Nr of
people]]*Table3812[[#This Row],[Cost per roundtrip]]+Table3812[[#This Row],[Nr of
trips]]*Table3812[[#This Row],[Nr of
people]]*Table3812[[#This Row],[Nr of Days
per trip]]*Table3812[[#This Row],[Per Diem]]</f>
        <v>0</v>
      </c>
    </row>
    <row r="77" spans="2:11" x14ac:dyDescent="0.35">
      <c r="B77" s="221" t="s">
        <v>492</v>
      </c>
      <c r="C77" t="s">
        <v>84</v>
      </c>
      <c r="E77" s="230"/>
      <c r="F77" s="86"/>
      <c r="G77" s="86"/>
      <c r="H77" s="86"/>
      <c r="I77" s="83"/>
      <c r="J77" s="83"/>
      <c r="K77" s="83">
        <f>Table3812[[#This Row],[Nr of
trips]]*Table3812[[#This Row],[Nr of
people]]*Table3812[[#This Row],[Cost per roundtrip]]+Table3812[[#This Row],[Nr of
trips]]*Table3812[[#This Row],[Nr of
people]]*Table3812[[#This Row],[Nr of Days
per trip]]*Table3812[[#This Row],[Per Diem]]</f>
        <v>0</v>
      </c>
    </row>
    <row r="78" spans="2:11" x14ac:dyDescent="0.35">
      <c r="B78" s="221" t="s">
        <v>493</v>
      </c>
      <c r="C78" t="s">
        <v>84</v>
      </c>
      <c r="E78" s="230"/>
      <c r="F78" s="86"/>
      <c r="G78" s="86"/>
      <c r="H78" s="86"/>
      <c r="I78" s="83"/>
      <c r="J78" s="83"/>
      <c r="K78" s="83">
        <f>Table3812[[#This Row],[Nr of
trips]]*Table3812[[#This Row],[Nr of
people]]*Table3812[[#This Row],[Cost per roundtrip]]+Table3812[[#This Row],[Nr of
trips]]*Table3812[[#This Row],[Nr of
people]]*Table3812[[#This Row],[Nr of Days
per trip]]*Table3812[[#This Row],[Per Diem]]</f>
        <v>0</v>
      </c>
    </row>
    <row r="79" spans="2:11" x14ac:dyDescent="0.35">
      <c r="B79" s="221" t="s">
        <v>494</v>
      </c>
      <c r="C79" t="s">
        <v>84</v>
      </c>
      <c r="E79" s="230"/>
      <c r="F79" s="86"/>
      <c r="G79" s="86"/>
      <c r="H79" s="86"/>
      <c r="I79" s="83"/>
      <c r="J79" s="83"/>
      <c r="K79" s="83">
        <f>Table3812[[#This Row],[Nr of
trips]]*Table3812[[#This Row],[Nr of
people]]*Table3812[[#This Row],[Cost per roundtrip]]+Table3812[[#This Row],[Nr of
trips]]*Table3812[[#This Row],[Nr of
people]]*Table3812[[#This Row],[Nr of Days
per trip]]*Table3812[[#This Row],[Per Diem]]</f>
        <v>0</v>
      </c>
    </row>
    <row r="80" spans="2:11" x14ac:dyDescent="0.35">
      <c r="B80" s="221" t="s">
        <v>495</v>
      </c>
      <c r="C80" t="s">
        <v>84</v>
      </c>
      <c r="E80" s="230"/>
      <c r="F80" s="86"/>
      <c r="G80" s="86"/>
      <c r="H80" s="86"/>
      <c r="I80" s="83"/>
      <c r="J80" s="83"/>
      <c r="K80" s="83">
        <f>Table3812[[#This Row],[Nr of
trips]]*Table3812[[#This Row],[Nr of
people]]*Table3812[[#This Row],[Cost per roundtrip]]+Table3812[[#This Row],[Nr of
trips]]*Table3812[[#This Row],[Nr of
people]]*Table3812[[#This Row],[Nr of Days
per trip]]*Table3812[[#This Row],[Per Diem]]</f>
        <v>0</v>
      </c>
    </row>
    <row r="81" spans="2:11" x14ac:dyDescent="0.35">
      <c r="B81" s="221" t="s">
        <v>496</v>
      </c>
      <c r="C81" t="s">
        <v>84</v>
      </c>
      <c r="E81" s="230"/>
      <c r="F81" s="86"/>
      <c r="G81" s="86"/>
      <c r="H81" s="86"/>
      <c r="I81" s="83"/>
      <c r="J81" s="83"/>
      <c r="K81" s="83">
        <f>Table3812[[#This Row],[Nr of
trips]]*Table3812[[#This Row],[Nr of
people]]*Table3812[[#This Row],[Cost per roundtrip]]+Table3812[[#This Row],[Nr of
trips]]*Table3812[[#This Row],[Nr of
people]]*Table3812[[#This Row],[Nr of Days
per trip]]*Table3812[[#This Row],[Per Diem]]</f>
        <v>0</v>
      </c>
    </row>
    <row r="82" spans="2:11" x14ac:dyDescent="0.35">
      <c r="B82" s="221" t="s">
        <v>496</v>
      </c>
      <c r="C82" t="s">
        <v>84</v>
      </c>
      <c r="E82" s="230"/>
      <c r="F82" s="86"/>
      <c r="G82" s="86"/>
      <c r="H82" s="86"/>
      <c r="I82" s="83"/>
      <c r="J82" s="83"/>
      <c r="K82" s="83">
        <f>Table3812[[#This Row],[Nr of
trips]]*Table3812[[#This Row],[Nr of
people]]*Table3812[[#This Row],[Cost per roundtrip]]+Table3812[[#This Row],[Nr of
trips]]*Table3812[[#This Row],[Nr of
people]]*Table3812[[#This Row],[Nr of Days
per trip]]*Table3812[[#This Row],[Per Diem]]</f>
        <v>0</v>
      </c>
    </row>
    <row r="83" spans="2:11" x14ac:dyDescent="0.35">
      <c r="B83" s="221" t="s">
        <v>497</v>
      </c>
      <c r="C83" t="s">
        <v>84</v>
      </c>
      <c r="E83" s="230"/>
      <c r="F83" s="86"/>
      <c r="G83" s="86"/>
      <c r="H83" s="86"/>
      <c r="I83" s="83"/>
      <c r="J83" s="83"/>
      <c r="K83" s="83">
        <f>Table3812[[#This Row],[Nr of
trips]]*Table3812[[#This Row],[Nr of
people]]*Table3812[[#This Row],[Cost per roundtrip]]+Table3812[[#This Row],[Nr of
trips]]*Table3812[[#This Row],[Nr of
people]]*Table3812[[#This Row],[Nr of Days
per trip]]*Table3812[[#This Row],[Per Diem]]</f>
        <v>0</v>
      </c>
    </row>
    <row r="84" spans="2:11" x14ac:dyDescent="0.35">
      <c r="B84" s="221" t="s">
        <v>498</v>
      </c>
      <c r="C84" t="s">
        <v>84</v>
      </c>
      <c r="E84" s="230"/>
      <c r="F84" s="86"/>
      <c r="G84" s="86"/>
      <c r="H84" s="86"/>
      <c r="I84" s="83"/>
      <c r="J84" s="83"/>
      <c r="K84" s="83">
        <f>Table3812[[#This Row],[Nr of
trips]]*Table3812[[#This Row],[Nr of
people]]*Table3812[[#This Row],[Cost per roundtrip]]+Table3812[[#This Row],[Nr of
trips]]*Table3812[[#This Row],[Nr of
people]]*Table3812[[#This Row],[Nr of Days
per trip]]*Table3812[[#This Row],[Per Diem]]</f>
        <v>0</v>
      </c>
    </row>
    <row r="85" spans="2:11" x14ac:dyDescent="0.35">
      <c r="B85" s="221" t="s">
        <v>499</v>
      </c>
      <c r="C85" t="s">
        <v>84</v>
      </c>
      <c r="E85" s="230"/>
      <c r="F85" s="86"/>
      <c r="G85" s="86"/>
      <c r="H85" s="86"/>
      <c r="I85" s="83"/>
      <c r="J85" s="83"/>
      <c r="K85" s="83">
        <f>Table3812[[#This Row],[Nr of
trips]]*Table3812[[#This Row],[Nr of
people]]*Table3812[[#This Row],[Cost per roundtrip]]+Table3812[[#This Row],[Nr of
trips]]*Table3812[[#This Row],[Nr of
people]]*Table3812[[#This Row],[Nr of Days
per trip]]*Table3812[[#This Row],[Per Diem]]</f>
        <v>0</v>
      </c>
    </row>
    <row r="86" spans="2:11" x14ac:dyDescent="0.35">
      <c r="B86" s="221" t="s">
        <v>500</v>
      </c>
      <c r="C86" t="s">
        <v>84</v>
      </c>
      <c r="E86" s="230"/>
      <c r="F86" s="86"/>
      <c r="G86" s="86"/>
      <c r="H86" s="86"/>
      <c r="I86" s="83"/>
      <c r="J86" s="83"/>
      <c r="K86" s="83">
        <f>Table3812[[#This Row],[Nr of
trips]]*Table3812[[#This Row],[Nr of
people]]*Table3812[[#This Row],[Cost per roundtrip]]+Table3812[[#This Row],[Nr of
trips]]*Table3812[[#This Row],[Nr of
people]]*Table3812[[#This Row],[Nr of Days
per trip]]*Table3812[[#This Row],[Per Diem]]</f>
        <v>0</v>
      </c>
    </row>
    <row r="87" spans="2:11" x14ac:dyDescent="0.35">
      <c r="B87" t="s">
        <v>62</v>
      </c>
      <c r="I87" s="228"/>
      <c r="J87" s="228"/>
      <c r="K87" s="228">
        <f>SUBTOTAL(109,Table3812[Total Cost])</f>
        <v>0</v>
      </c>
    </row>
  </sheetData>
  <dataValidations count="1">
    <dataValidation type="list" allowBlank="1" showInputMessage="1" showErrorMessage="1" sqref="B3:B86">
      <formula1>Clin_List</formula1>
    </dataValidation>
  </dataValidations>
  <pageMargins left="0.70866141732283472" right="0.70866141732283472" top="0.74803149606299213" bottom="0.74803149606299213" header="0.31496062992125984" footer="0.31496062992125984"/>
  <pageSetup paperSize="9" scale="87" fitToHeight="10" orientation="landscape" horizontalDpi="1200" verticalDpi="1200" r:id="rId1"/>
  <headerFooter>
    <oddHeader>&amp;CNATO UNCLASSIFIED&amp;RCO-14252-NNMS</oddHeader>
    <oddFooter>&amp;CNATO UNCLASSIFIED&amp;RCO-14252-NNMS</oddFooter>
  </headerFooter>
  <drawing r:id="rId2"/>
  <legacy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'NATO member currencies'!$A$1:$A$18</xm:f>
          </x14:formula1>
          <xm:sqref>E3:E86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B1:L87"/>
  <sheetViews>
    <sheetView workbookViewId="0">
      <pane ySplit="2" topLeftCell="A3" activePane="bottomLeft" state="frozen"/>
      <selection activeCell="D21" sqref="C21:D21"/>
      <selection pane="bottomLeft" activeCell="B4" sqref="B4"/>
    </sheetView>
  </sheetViews>
  <sheetFormatPr defaultRowHeight="14.5" x14ac:dyDescent="0.35"/>
  <cols>
    <col min="1" max="1" width="1.6328125" customWidth="1"/>
    <col min="2" max="2" width="20.6328125" customWidth="1"/>
    <col min="3" max="3" width="26.6328125" bestFit="1" customWidth="1"/>
    <col min="4" max="4" width="19.36328125" bestFit="1" customWidth="1"/>
    <col min="5" max="5" width="13.36328125" customWidth="1"/>
    <col min="6" max="7" width="17.36328125" customWidth="1"/>
    <col min="8" max="9" width="10.453125" customWidth="1"/>
    <col min="10" max="10" width="13.36328125" customWidth="1"/>
    <col min="11" max="11" width="3.6328125" customWidth="1"/>
  </cols>
  <sheetData>
    <row r="1" spans="2:12" ht="144.5" x14ac:dyDescent="0.35">
      <c r="B1" s="64" t="s">
        <v>182</v>
      </c>
      <c r="C1" s="64" t="s">
        <v>153</v>
      </c>
      <c r="D1" s="64" t="s">
        <v>154</v>
      </c>
      <c r="E1" s="64" t="s">
        <v>158</v>
      </c>
      <c r="F1" s="64" t="s">
        <v>99</v>
      </c>
      <c r="G1" s="64" t="s">
        <v>100</v>
      </c>
      <c r="H1" s="64" t="s">
        <v>155</v>
      </c>
      <c r="I1" s="64" t="s">
        <v>156</v>
      </c>
      <c r="J1" s="64" t="s">
        <v>157</v>
      </c>
    </row>
    <row r="2" spans="2:12" ht="29" x14ac:dyDescent="0.35">
      <c r="B2" s="1" t="s">
        <v>12</v>
      </c>
      <c r="C2" s="1" t="s">
        <v>57</v>
      </c>
      <c r="D2" s="1" t="s">
        <v>3</v>
      </c>
      <c r="E2" s="1" t="s">
        <v>5</v>
      </c>
      <c r="F2" s="3" t="s">
        <v>0</v>
      </c>
      <c r="G2" s="3" t="s">
        <v>229</v>
      </c>
      <c r="H2" s="1" t="s">
        <v>1</v>
      </c>
      <c r="I2" s="1" t="s">
        <v>4</v>
      </c>
      <c r="J2" s="6" t="s">
        <v>22</v>
      </c>
    </row>
    <row r="3" spans="2:12" ht="15" customHeight="1" x14ac:dyDescent="0.45">
      <c r="B3" s="51" t="s">
        <v>183</v>
      </c>
      <c r="C3" s="51" t="s">
        <v>161</v>
      </c>
      <c r="D3" s="51" t="s">
        <v>162</v>
      </c>
      <c r="E3" s="88">
        <v>2020</v>
      </c>
      <c r="F3" s="53" t="s">
        <v>26</v>
      </c>
      <c r="G3" s="53" t="s">
        <v>121</v>
      </c>
      <c r="H3" s="51">
        <v>2</v>
      </c>
      <c r="I3" s="85" t="s">
        <v>163</v>
      </c>
      <c r="J3" s="85" t="s">
        <v>164</v>
      </c>
      <c r="L3" s="50" t="s">
        <v>103</v>
      </c>
    </row>
    <row r="4" spans="2:12" x14ac:dyDescent="0.35">
      <c r="B4" s="221">
        <v>1.1000000000000001</v>
      </c>
      <c r="C4" t="s">
        <v>85</v>
      </c>
      <c r="E4" s="8"/>
      <c r="F4" s="41"/>
      <c r="G4" s="41"/>
      <c r="H4" s="86"/>
      <c r="I4" s="83"/>
      <c r="J4" s="83">
        <f>Table12[[#This Row],[Quantity]]*Table12[[#This Row],[Unit cost ]]</f>
        <v>0</v>
      </c>
    </row>
    <row r="5" spans="2:12" x14ac:dyDescent="0.35">
      <c r="B5" s="221">
        <v>1.2</v>
      </c>
      <c r="C5" t="s">
        <v>85</v>
      </c>
      <c r="E5" s="8"/>
      <c r="F5" s="41"/>
      <c r="G5" s="89"/>
      <c r="H5" s="86"/>
      <c r="I5" s="83"/>
      <c r="J5" s="83">
        <f>Table12[[#This Row],[Quantity]]*Table12[[#This Row],[Unit cost ]]</f>
        <v>0</v>
      </c>
    </row>
    <row r="6" spans="2:12" x14ac:dyDescent="0.35">
      <c r="B6" s="221">
        <v>1.3</v>
      </c>
      <c r="C6" t="s">
        <v>85</v>
      </c>
      <c r="E6" s="8"/>
      <c r="F6" s="41"/>
      <c r="G6" s="89"/>
      <c r="H6" s="86"/>
      <c r="I6" s="83"/>
      <c r="J6" s="83">
        <f>Table12[[#This Row],[Quantity]]*Table12[[#This Row],[Unit cost ]]</f>
        <v>0</v>
      </c>
    </row>
    <row r="7" spans="2:12" x14ac:dyDescent="0.35">
      <c r="B7" s="221">
        <v>1.4</v>
      </c>
      <c r="C7" t="s">
        <v>85</v>
      </c>
      <c r="E7" s="8"/>
      <c r="F7" s="41"/>
      <c r="G7" s="89"/>
      <c r="H7" s="86"/>
      <c r="I7" s="83"/>
      <c r="J7" s="83">
        <f>Table12[[#This Row],[Quantity]]*Table12[[#This Row],[Unit cost ]]</f>
        <v>0</v>
      </c>
    </row>
    <row r="8" spans="2:12" x14ac:dyDescent="0.35">
      <c r="B8" s="221">
        <v>1.5</v>
      </c>
      <c r="C8" t="s">
        <v>85</v>
      </c>
      <c r="E8" s="8"/>
      <c r="F8" s="41"/>
      <c r="G8" s="89"/>
      <c r="H8" s="86"/>
      <c r="I8" s="83"/>
      <c r="J8" s="83">
        <f>Table12[[#This Row],[Quantity]]*Table12[[#This Row],[Unit cost ]]</f>
        <v>0</v>
      </c>
    </row>
    <row r="9" spans="2:12" x14ac:dyDescent="0.35">
      <c r="B9" s="221">
        <v>1.6</v>
      </c>
      <c r="C9" t="s">
        <v>85</v>
      </c>
      <c r="E9" s="8"/>
      <c r="F9" s="41"/>
      <c r="G9" s="89"/>
      <c r="H9" s="86"/>
      <c r="I9" s="83"/>
      <c r="J9" s="83">
        <f>Table12[[#This Row],[Quantity]]*Table12[[#This Row],[Unit cost ]]</f>
        <v>0</v>
      </c>
    </row>
    <row r="10" spans="2:12" x14ac:dyDescent="0.35">
      <c r="B10" s="221">
        <v>1.7</v>
      </c>
      <c r="C10" t="s">
        <v>85</v>
      </c>
      <c r="E10" s="8"/>
      <c r="F10" s="41"/>
      <c r="G10" s="89"/>
      <c r="H10" s="86"/>
      <c r="I10" s="83"/>
      <c r="J10" s="83">
        <f>Table12[[#This Row],[Quantity]]*Table12[[#This Row],[Unit cost ]]</f>
        <v>0</v>
      </c>
    </row>
    <row r="11" spans="2:12" x14ac:dyDescent="0.35">
      <c r="B11" s="221">
        <v>1.8</v>
      </c>
      <c r="C11" t="s">
        <v>85</v>
      </c>
      <c r="E11" s="8"/>
      <c r="F11" s="41"/>
      <c r="G11" s="89"/>
      <c r="H11" s="86"/>
      <c r="I11" s="83"/>
      <c r="J11" s="83">
        <f>Table12[[#This Row],[Quantity]]*Table12[[#This Row],[Unit cost ]]</f>
        <v>0</v>
      </c>
    </row>
    <row r="12" spans="2:12" x14ac:dyDescent="0.35">
      <c r="B12" s="221">
        <v>1.9</v>
      </c>
      <c r="C12" t="s">
        <v>85</v>
      </c>
      <c r="E12" s="8"/>
      <c r="F12" s="41"/>
      <c r="G12" s="89"/>
      <c r="H12" s="86"/>
      <c r="I12" s="83"/>
      <c r="J12" s="83">
        <f>Table12[[#This Row],[Quantity]]*Table12[[#This Row],[Unit cost ]]</f>
        <v>0</v>
      </c>
    </row>
    <row r="13" spans="2:12" x14ac:dyDescent="0.35">
      <c r="B13" s="221">
        <v>2.1</v>
      </c>
      <c r="C13" t="s">
        <v>85</v>
      </c>
      <c r="E13" s="8"/>
      <c r="F13" s="41"/>
      <c r="G13" s="89"/>
      <c r="H13" s="86"/>
      <c r="I13" s="83"/>
      <c r="J13" s="83">
        <f>Table12[[#This Row],[Quantity]]*Table12[[#This Row],[Unit cost ]]</f>
        <v>0</v>
      </c>
    </row>
    <row r="14" spans="2:12" x14ac:dyDescent="0.35">
      <c r="B14" s="221">
        <v>2.2000000000000002</v>
      </c>
      <c r="C14" t="s">
        <v>85</v>
      </c>
      <c r="E14" s="8"/>
      <c r="F14" s="41"/>
      <c r="G14" s="89"/>
      <c r="H14" s="86"/>
      <c r="I14" s="83"/>
      <c r="J14" s="83">
        <f>Table12[[#This Row],[Quantity]]*Table12[[#This Row],[Unit cost ]]</f>
        <v>0</v>
      </c>
    </row>
    <row r="15" spans="2:12" x14ac:dyDescent="0.35">
      <c r="B15" s="221">
        <v>2.2999999999999998</v>
      </c>
      <c r="C15" t="s">
        <v>85</v>
      </c>
      <c r="E15" s="8"/>
      <c r="F15" s="41"/>
      <c r="G15" s="89"/>
      <c r="H15" s="86"/>
      <c r="I15" s="83"/>
      <c r="J15" s="83">
        <f>Table12[[#This Row],[Quantity]]*Table12[[#This Row],[Unit cost ]]</f>
        <v>0</v>
      </c>
    </row>
    <row r="16" spans="2:12" x14ac:dyDescent="0.35">
      <c r="B16" s="221">
        <v>3.1</v>
      </c>
      <c r="C16" t="s">
        <v>85</v>
      </c>
      <c r="E16" s="8"/>
      <c r="F16" s="41"/>
      <c r="G16" s="89"/>
      <c r="H16" s="86"/>
      <c r="I16" s="83"/>
      <c r="J16" s="83">
        <f>Table12[[#This Row],[Quantity]]*Table12[[#This Row],[Unit cost ]]</f>
        <v>0</v>
      </c>
    </row>
    <row r="17" spans="2:10" x14ac:dyDescent="0.35">
      <c r="B17" s="221">
        <v>3.2</v>
      </c>
      <c r="C17" t="s">
        <v>85</v>
      </c>
      <c r="E17" s="8"/>
      <c r="F17" s="41"/>
      <c r="G17" s="89"/>
      <c r="H17" s="86"/>
      <c r="I17" s="83"/>
      <c r="J17" s="83">
        <f>Table12[[#This Row],[Quantity]]*Table12[[#This Row],[Unit cost ]]</f>
        <v>0</v>
      </c>
    </row>
    <row r="18" spans="2:10" x14ac:dyDescent="0.35">
      <c r="B18" s="221">
        <v>3.3</v>
      </c>
      <c r="C18" t="s">
        <v>85</v>
      </c>
      <c r="E18" s="8"/>
      <c r="F18" s="41"/>
      <c r="G18" s="89"/>
      <c r="H18" s="86"/>
      <c r="I18" s="83"/>
      <c r="J18" s="83">
        <f>Table12[[#This Row],[Quantity]]*Table12[[#This Row],[Unit cost ]]</f>
        <v>0</v>
      </c>
    </row>
    <row r="19" spans="2:10" x14ac:dyDescent="0.35">
      <c r="B19" s="221">
        <v>3.4</v>
      </c>
      <c r="C19" t="s">
        <v>85</v>
      </c>
      <c r="E19" s="8"/>
      <c r="F19" s="41"/>
      <c r="G19" s="89"/>
      <c r="H19" s="86"/>
      <c r="I19" s="83"/>
      <c r="J19" s="83">
        <f>Table12[[#This Row],[Quantity]]*Table12[[#This Row],[Unit cost ]]</f>
        <v>0</v>
      </c>
    </row>
    <row r="20" spans="2:10" x14ac:dyDescent="0.35">
      <c r="B20" s="221">
        <v>3.5</v>
      </c>
      <c r="C20" t="s">
        <v>85</v>
      </c>
      <c r="E20" s="8"/>
      <c r="F20" s="41"/>
      <c r="G20" s="89"/>
      <c r="H20" s="86"/>
      <c r="I20" s="83"/>
      <c r="J20" s="83">
        <f>Table12[[#This Row],[Quantity]]*Table12[[#This Row],[Unit cost ]]</f>
        <v>0</v>
      </c>
    </row>
    <row r="21" spans="2:10" x14ac:dyDescent="0.35">
      <c r="B21" s="221" t="s">
        <v>305</v>
      </c>
      <c r="C21" t="s">
        <v>85</v>
      </c>
      <c r="E21" s="8"/>
      <c r="F21" s="41"/>
      <c r="G21" s="89"/>
      <c r="H21" s="86"/>
      <c r="I21" s="83"/>
      <c r="J21" s="83">
        <f>Table12[[#This Row],[Quantity]]*Table12[[#This Row],[Unit cost ]]</f>
        <v>0</v>
      </c>
    </row>
    <row r="22" spans="2:10" x14ac:dyDescent="0.35">
      <c r="B22" s="221" t="s">
        <v>306</v>
      </c>
      <c r="C22" t="s">
        <v>85</v>
      </c>
      <c r="E22" s="8"/>
      <c r="F22" s="41"/>
      <c r="G22" s="89"/>
      <c r="H22" s="86"/>
      <c r="I22" s="83"/>
      <c r="J22" s="83">
        <f>Table12[[#This Row],[Quantity]]*Table12[[#This Row],[Unit cost ]]</f>
        <v>0</v>
      </c>
    </row>
    <row r="23" spans="2:10" x14ac:dyDescent="0.35">
      <c r="B23" s="221" t="s">
        <v>307</v>
      </c>
      <c r="C23" t="s">
        <v>85</v>
      </c>
      <c r="E23" s="8"/>
      <c r="F23" s="41"/>
      <c r="G23" s="89"/>
      <c r="H23" s="86"/>
      <c r="I23" s="83"/>
      <c r="J23" s="83">
        <f>Table12[[#This Row],[Quantity]]*Table12[[#This Row],[Unit cost ]]</f>
        <v>0</v>
      </c>
    </row>
    <row r="24" spans="2:10" x14ac:dyDescent="0.35">
      <c r="B24" s="221" t="s">
        <v>308</v>
      </c>
      <c r="C24" t="s">
        <v>85</v>
      </c>
      <c r="E24" s="8"/>
      <c r="F24" s="41"/>
      <c r="G24" s="89"/>
      <c r="H24" s="86"/>
      <c r="I24" s="83"/>
      <c r="J24" s="83">
        <f>Table12[[#This Row],[Quantity]]*Table12[[#This Row],[Unit cost ]]</f>
        <v>0</v>
      </c>
    </row>
    <row r="25" spans="2:10" x14ac:dyDescent="0.35">
      <c r="B25" s="221" t="s">
        <v>309</v>
      </c>
      <c r="C25" t="s">
        <v>85</v>
      </c>
      <c r="E25" s="8"/>
      <c r="F25" s="41"/>
      <c r="G25" s="89"/>
      <c r="H25" s="86"/>
      <c r="I25" s="83"/>
      <c r="J25" s="83">
        <f>Table12[[#This Row],[Quantity]]*Table12[[#This Row],[Unit cost ]]</f>
        <v>0</v>
      </c>
    </row>
    <row r="26" spans="2:10" x14ac:dyDescent="0.35">
      <c r="B26" s="221" t="s">
        <v>310</v>
      </c>
      <c r="C26" t="s">
        <v>85</v>
      </c>
      <c r="E26" s="8"/>
      <c r="F26" s="41"/>
      <c r="G26" s="89"/>
      <c r="H26" s="86"/>
      <c r="I26" s="83"/>
      <c r="J26" s="83">
        <f>Table12[[#This Row],[Quantity]]*Table12[[#This Row],[Unit cost ]]</f>
        <v>0</v>
      </c>
    </row>
    <row r="27" spans="2:10" x14ac:dyDescent="0.35">
      <c r="B27" s="221" t="s">
        <v>311</v>
      </c>
      <c r="C27" t="s">
        <v>85</v>
      </c>
      <c r="E27" s="8"/>
      <c r="F27" s="41"/>
      <c r="G27" s="89"/>
      <c r="H27" s="86"/>
      <c r="I27" s="83"/>
      <c r="J27" s="83">
        <f>Table12[[#This Row],[Quantity]]*Table12[[#This Row],[Unit cost ]]</f>
        <v>0</v>
      </c>
    </row>
    <row r="28" spans="2:10" x14ac:dyDescent="0.35">
      <c r="B28" s="221" t="s">
        <v>312</v>
      </c>
      <c r="C28" t="s">
        <v>85</v>
      </c>
      <c r="E28" s="8"/>
      <c r="F28" s="41"/>
      <c r="G28" s="89"/>
      <c r="H28" s="86"/>
      <c r="I28" s="83"/>
      <c r="J28" s="83">
        <f>Table12[[#This Row],[Quantity]]*Table12[[#This Row],[Unit cost ]]</f>
        <v>0</v>
      </c>
    </row>
    <row r="29" spans="2:10" x14ac:dyDescent="0.35">
      <c r="B29" s="221" t="s">
        <v>314</v>
      </c>
      <c r="C29" t="s">
        <v>85</v>
      </c>
      <c r="E29" s="8"/>
      <c r="F29" s="41"/>
      <c r="G29" s="89"/>
      <c r="H29" s="86"/>
      <c r="I29" s="83"/>
      <c r="J29" s="83">
        <f>Table12[[#This Row],[Quantity]]*Table12[[#This Row],[Unit cost ]]</f>
        <v>0</v>
      </c>
    </row>
    <row r="30" spans="2:10" x14ac:dyDescent="0.35">
      <c r="B30" s="221" t="s">
        <v>315</v>
      </c>
      <c r="C30" t="s">
        <v>85</v>
      </c>
      <c r="E30" s="8"/>
      <c r="F30" s="41"/>
      <c r="G30" s="222"/>
      <c r="H30" s="86"/>
      <c r="I30" s="83"/>
      <c r="J30" s="83">
        <f>Table12[[#This Row],[Quantity]]*Table12[[#This Row],[Unit cost ]]</f>
        <v>0</v>
      </c>
    </row>
    <row r="31" spans="2:10" x14ac:dyDescent="0.35">
      <c r="B31" s="221" t="s">
        <v>316</v>
      </c>
      <c r="C31" t="s">
        <v>85</v>
      </c>
      <c r="E31" s="8"/>
      <c r="F31" s="41"/>
      <c r="G31" s="222"/>
      <c r="H31" s="86"/>
      <c r="I31" s="83"/>
      <c r="J31" s="83">
        <f>Table12[[#This Row],[Quantity]]*Table12[[#This Row],[Unit cost ]]</f>
        <v>0</v>
      </c>
    </row>
    <row r="32" spans="2:10" x14ac:dyDescent="0.35">
      <c r="B32" s="221" t="s">
        <v>317</v>
      </c>
      <c r="C32" t="s">
        <v>85</v>
      </c>
      <c r="E32" s="8"/>
      <c r="F32" s="41"/>
      <c r="G32" s="222"/>
      <c r="H32" s="86"/>
      <c r="I32" s="83"/>
      <c r="J32" s="83">
        <f>Table12[[#This Row],[Quantity]]*Table12[[#This Row],[Unit cost ]]</f>
        <v>0</v>
      </c>
    </row>
    <row r="33" spans="2:10" x14ac:dyDescent="0.35">
      <c r="B33" s="221" t="s">
        <v>300</v>
      </c>
      <c r="C33" t="s">
        <v>85</v>
      </c>
      <c r="E33" s="8"/>
      <c r="F33" s="41"/>
      <c r="G33" s="222"/>
      <c r="H33" s="86"/>
      <c r="I33" s="83"/>
      <c r="J33" s="83">
        <f>Table12[[#This Row],[Quantity]]*Table12[[#This Row],[Unit cost ]]</f>
        <v>0</v>
      </c>
    </row>
    <row r="34" spans="2:10" x14ac:dyDescent="0.35">
      <c r="B34" s="221" t="s">
        <v>318</v>
      </c>
      <c r="C34" t="s">
        <v>85</v>
      </c>
      <c r="E34" s="8"/>
      <c r="F34" s="41"/>
      <c r="G34" s="222"/>
      <c r="H34" s="86"/>
      <c r="I34" s="83"/>
      <c r="J34" s="83">
        <f>Table12[[#This Row],[Quantity]]*Table12[[#This Row],[Unit cost ]]</f>
        <v>0</v>
      </c>
    </row>
    <row r="35" spans="2:10" x14ac:dyDescent="0.35">
      <c r="B35" s="221" t="s">
        <v>320</v>
      </c>
      <c r="C35" t="s">
        <v>85</v>
      </c>
      <c r="E35" s="8"/>
      <c r="F35" s="41"/>
      <c r="G35" s="222"/>
      <c r="H35" s="86"/>
      <c r="I35" s="83"/>
      <c r="J35" s="83">
        <f>Table12[[#This Row],[Quantity]]*Table12[[#This Row],[Unit cost ]]</f>
        <v>0</v>
      </c>
    </row>
    <row r="36" spans="2:10" x14ac:dyDescent="0.35">
      <c r="B36" s="221" t="s">
        <v>321</v>
      </c>
      <c r="C36" t="s">
        <v>85</v>
      </c>
      <c r="E36" s="8"/>
      <c r="F36" s="41"/>
      <c r="G36" s="222"/>
      <c r="H36" s="86"/>
      <c r="I36" s="83"/>
      <c r="J36" s="83">
        <f>Table12[[#This Row],[Quantity]]*Table12[[#This Row],[Unit cost ]]</f>
        <v>0</v>
      </c>
    </row>
    <row r="37" spans="2:10" x14ac:dyDescent="0.35">
      <c r="B37" s="221" t="s">
        <v>322</v>
      </c>
      <c r="C37" t="s">
        <v>85</v>
      </c>
      <c r="E37" s="8"/>
      <c r="F37" s="41"/>
      <c r="G37" s="222"/>
      <c r="H37" s="86"/>
      <c r="I37" s="83"/>
      <c r="J37" s="83">
        <f>Table12[[#This Row],[Quantity]]*Table12[[#This Row],[Unit cost ]]</f>
        <v>0</v>
      </c>
    </row>
    <row r="38" spans="2:10" x14ac:dyDescent="0.35">
      <c r="B38" s="221" t="s">
        <v>323</v>
      </c>
      <c r="C38" t="s">
        <v>85</v>
      </c>
      <c r="E38" s="8"/>
      <c r="F38" s="41"/>
      <c r="G38" s="222"/>
      <c r="H38" s="86"/>
      <c r="I38" s="83"/>
      <c r="J38" s="83">
        <f>Table12[[#This Row],[Quantity]]*Table12[[#This Row],[Unit cost ]]</f>
        <v>0</v>
      </c>
    </row>
    <row r="39" spans="2:10" x14ac:dyDescent="0.35">
      <c r="B39" s="221" t="s">
        <v>324</v>
      </c>
      <c r="C39" t="s">
        <v>85</v>
      </c>
      <c r="E39" s="8"/>
      <c r="F39" s="41"/>
      <c r="G39" s="222"/>
      <c r="H39" s="86"/>
      <c r="I39" s="83"/>
      <c r="J39" s="83">
        <f>Table12[[#This Row],[Quantity]]*Table12[[#This Row],[Unit cost ]]</f>
        <v>0</v>
      </c>
    </row>
    <row r="40" spans="2:10" x14ac:dyDescent="0.35">
      <c r="B40" s="221" t="s">
        <v>325</v>
      </c>
      <c r="C40" t="s">
        <v>85</v>
      </c>
      <c r="E40" s="8"/>
      <c r="F40" s="41"/>
      <c r="G40" s="222"/>
      <c r="H40" s="86"/>
      <c r="I40" s="83"/>
      <c r="J40" s="83">
        <f>Table12[[#This Row],[Quantity]]*Table12[[#This Row],[Unit cost ]]</f>
        <v>0</v>
      </c>
    </row>
    <row r="41" spans="2:10" x14ac:dyDescent="0.35">
      <c r="B41" s="221" t="s">
        <v>326</v>
      </c>
      <c r="C41" t="s">
        <v>85</v>
      </c>
      <c r="E41" s="8"/>
      <c r="F41" s="41"/>
      <c r="G41" s="222"/>
      <c r="H41" s="86"/>
      <c r="I41" s="83"/>
      <c r="J41" s="83">
        <f>Table12[[#This Row],[Quantity]]*Table12[[#This Row],[Unit cost ]]</f>
        <v>0</v>
      </c>
    </row>
    <row r="42" spans="2:10" x14ac:dyDescent="0.35">
      <c r="B42" s="221" t="s">
        <v>328</v>
      </c>
      <c r="C42" t="s">
        <v>85</v>
      </c>
      <c r="E42" s="8"/>
      <c r="F42" s="41"/>
      <c r="G42" s="222"/>
      <c r="H42" s="86"/>
      <c r="I42" s="83"/>
      <c r="J42" s="83">
        <f>Table12[[#This Row],[Quantity]]*Table12[[#This Row],[Unit cost ]]</f>
        <v>0</v>
      </c>
    </row>
    <row r="43" spans="2:10" x14ac:dyDescent="0.35">
      <c r="B43" s="221" t="s">
        <v>329</v>
      </c>
      <c r="C43" t="s">
        <v>85</v>
      </c>
      <c r="E43" s="8"/>
      <c r="F43" s="41"/>
      <c r="G43" s="222"/>
      <c r="H43" s="86"/>
      <c r="I43" s="83"/>
      <c r="J43" s="83">
        <f>Table12[[#This Row],[Quantity]]*Table12[[#This Row],[Unit cost ]]</f>
        <v>0</v>
      </c>
    </row>
    <row r="44" spans="2:10" x14ac:dyDescent="0.35">
      <c r="B44" s="221" t="s">
        <v>333</v>
      </c>
      <c r="C44" t="s">
        <v>85</v>
      </c>
      <c r="E44" s="8"/>
      <c r="F44" s="41"/>
      <c r="G44" s="222"/>
      <c r="H44" s="86"/>
      <c r="I44" s="83"/>
      <c r="J44" s="83">
        <f>Table12[[#This Row],[Quantity]]*Table12[[#This Row],[Unit cost ]]</f>
        <v>0</v>
      </c>
    </row>
    <row r="45" spans="2:10" x14ac:dyDescent="0.35">
      <c r="B45" s="221" t="s">
        <v>330</v>
      </c>
      <c r="C45" t="s">
        <v>85</v>
      </c>
      <c r="E45" s="8"/>
      <c r="F45" s="41"/>
      <c r="G45" s="222"/>
      <c r="H45" s="86"/>
      <c r="I45" s="83"/>
      <c r="J45" s="83">
        <f>Table12[[#This Row],[Quantity]]*Table12[[#This Row],[Unit cost ]]</f>
        <v>0</v>
      </c>
    </row>
    <row r="46" spans="2:10" x14ac:dyDescent="0.35">
      <c r="B46" s="221" t="s">
        <v>334</v>
      </c>
      <c r="C46" t="s">
        <v>85</v>
      </c>
      <c r="E46" s="8"/>
      <c r="F46" s="41"/>
      <c r="G46" s="222"/>
      <c r="H46" s="86"/>
      <c r="I46" s="83"/>
      <c r="J46" s="83">
        <f>Table12[[#This Row],[Quantity]]*Table12[[#This Row],[Unit cost ]]</f>
        <v>0</v>
      </c>
    </row>
    <row r="47" spans="2:10" x14ac:dyDescent="0.35">
      <c r="B47" s="221" t="s">
        <v>335</v>
      </c>
      <c r="C47" t="s">
        <v>85</v>
      </c>
      <c r="E47" s="8"/>
      <c r="F47" s="41"/>
      <c r="G47" s="222"/>
      <c r="H47" s="86"/>
      <c r="I47" s="83"/>
      <c r="J47" s="83">
        <f>Table12[[#This Row],[Quantity]]*Table12[[#This Row],[Unit cost ]]</f>
        <v>0</v>
      </c>
    </row>
    <row r="48" spans="2:10" x14ac:dyDescent="0.35">
      <c r="B48" s="221" t="s">
        <v>336</v>
      </c>
      <c r="C48" t="s">
        <v>85</v>
      </c>
      <c r="E48" s="8"/>
      <c r="F48" s="41"/>
      <c r="G48" s="222"/>
      <c r="H48" s="86"/>
      <c r="I48" s="83"/>
      <c r="J48" s="83">
        <f>Table12[[#This Row],[Quantity]]*Table12[[#This Row],[Unit cost ]]</f>
        <v>0</v>
      </c>
    </row>
    <row r="49" spans="2:10" x14ac:dyDescent="0.35">
      <c r="B49" s="221" t="s">
        <v>337</v>
      </c>
      <c r="C49" t="s">
        <v>85</v>
      </c>
      <c r="E49" s="8"/>
      <c r="F49" s="41"/>
      <c r="G49" s="222"/>
      <c r="H49" s="86"/>
      <c r="I49" s="83"/>
      <c r="J49" s="83">
        <f>Table12[[#This Row],[Quantity]]*Table12[[#This Row],[Unit cost ]]</f>
        <v>0</v>
      </c>
    </row>
    <row r="50" spans="2:10" x14ac:dyDescent="0.35">
      <c r="B50" s="221" t="s">
        <v>338</v>
      </c>
      <c r="C50" t="s">
        <v>85</v>
      </c>
      <c r="E50" s="8"/>
      <c r="F50" s="41"/>
      <c r="G50" s="222"/>
      <c r="H50" s="86"/>
      <c r="I50" s="83"/>
      <c r="J50" s="83">
        <f>Table12[[#This Row],[Quantity]]*Table12[[#This Row],[Unit cost ]]</f>
        <v>0</v>
      </c>
    </row>
    <row r="51" spans="2:10" x14ac:dyDescent="0.35">
      <c r="B51" s="221" t="s">
        <v>339</v>
      </c>
      <c r="C51" t="s">
        <v>85</v>
      </c>
      <c r="E51" s="8"/>
      <c r="F51" s="41"/>
      <c r="G51" s="222"/>
      <c r="H51" s="86"/>
      <c r="I51" s="83"/>
      <c r="J51" s="83">
        <f>Table12[[#This Row],[Quantity]]*Table12[[#This Row],[Unit cost ]]</f>
        <v>0</v>
      </c>
    </row>
    <row r="52" spans="2:10" x14ac:dyDescent="0.35">
      <c r="B52" s="221" t="s">
        <v>340</v>
      </c>
      <c r="C52" t="s">
        <v>85</v>
      </c>
      <c r="E52" s="8"/>
      <c r="F52" s="41"/>
      <c r="G52" s="222"/>
      <c r="H52" s="86"/>
      <c r="I52" s="83"/>
      <c r="J52" s="83">
        <f>Table12[[#This Row],[Quantity]]*Table12[[#This Row],[Unit cost ]]</f>
        <v>0</v>
      </c>
    </row>
    <row r="53" spans="2:10" x14ac:dyDescent="0.35">
      <c r="B53" s="221" t="s">
        <v>341</v>
      </c>
      <c r="C53" t="s">
        <v>85</v>
      </c>
      <c r="E53" s="8"/>
      <c r="F53" s="41"/>
      <c r="G53" s="222"/>
      <c r="H53" s="86"/>
      <c r="I53" s="83"/>
      <c r="J53" s="83">
        <f>Table12[[#This Row],[Quantity]]*Table12[[#This Row],[Unit cost ]]</f>
        <v>0</v>
      </c>
    </row>
    <row r="54" spans="2:10" x14ac:dyDescent="0.35">
      <c r="B54" s="221" t="s">
        <v>342</v>
      </c>
      <c r="C54" t="s">
        <v>85</v>
      </c>
      <c r="E54" s="8"/>
      <c r="F54" s="41"/>
      <c r="G54" s="222"/>
      <c r="H54" s="86"/>
      <c r="I54" s="83"/>
      <c r="J54" s="83">
        <f>Table12[[#This Row],[Quantity]]*Table12[[#This Row],[Unit cost ]]</f>
        <v>0</v>
      </c>
    </row>
    <row r="55" spans="2:10" x14ac:dyDescent="0.35">
      <c r="B55" s="221" t="s">
        <v>344</v>
      </c>
      <c r="C55" t="s">
        <v>85</v>
      </c>
      <c r="E55" s="8"/>
      <c r="F55" s="41"/>
      <c r="G55" s="222"/>
      <c r="H55" s="86"/>
      <c r="I55" s="83"/>
      <c r="J55" s="83">
        <f>Table12[[#This Row],[Quantity]]*Table12[[#This Row],[Unit cost ]]</f>
        <v>0</v>
      </c>
    </row>
    <row r="56" spans="2:10" x14ac:dyDescent="0.35">
      <c r="B56" s="221" t="s">
        <v>345</v>
      </c>
      <c r="C56" t="s">
        <v>85</v>
      </c>
      <c r="E56" s="8"/>
      <c r="F56" s="41"/>
      <c r="G56" s="222"/>
      <c r="H56" s="86"/>
      <c r="I56" s="83"/>
      <c r="J56" s="83">
        <f>Table12[[#This Row],[Quantity]]*Table12[[#This Row],[Unit cost ]]</f>
        <v>0</v>
      </c>
    </row>
    <row r="57" spans="2:10" x14ac:dyDescent="0.35">
      <c r="B57" s="221" t="s">
        <v>346</v>
      </c>
      <c r="C57" t="s">
        <v>85</v>
      </c>
      <c r="E57" s="8"/>
      <c r="F57" s="41"/>
      <c r="G57" s="222"/>
      <c r="H57" s="86"/>
      <c r="I57" s="83"/>
      <c r="J57" s="83">
        <f>Table12[[#This Row],[Quantity]]*Table12[[#This Row],[Unit cost ]]</f>
        <v>0</v>
      </c>
    </row>
    <row r="58" spans="2:10" x14ac:dyDescent="0.35">
      <c r="B58" s="221" t="s">
        <v>347</v>
      </c>
      <c r="C58" t="s">
        <v>85</v>
      </c>
      <c r="E58" s="8"/>
      <c r="F58" s="41"/>
      <c r="G58" s="222"/>
      <c r="H58" s="86"/>
      <c r="I58" s="83"/>
      <c r="J58" s="83">
        <f>Table12[[#This Row],[Quantity]]*Table12[[#This Row],[Unit cost ]]</f>
        <v>0</v>
      </c>
    </row>
    <row r="59" spans="2:10" x14ac:dyDescent="0.35">
      <c r="B59" s="221">
        <v>5.0999999999999996</v>
      </c>
      <c r="C59" t="s">
        <v>85</v>
      </c>
      <c r="E59" s="8"/>
      <c r="F59" s="41"/>
      <c r="G59" s="222"/>
      <c r="H59" s="86"/>
      <c r="I59" s="83"/>
      <c r="J59" s="83">
        <f>Table12[[#This Row],[Quantity]]*Table12[[#This Row],[Unit cost ]]</f>
        <v>0</v>
      </c>
    </row>
    <row r="60" spans="2:10" x14ac:dyDescent="0.35">
      <c r="B60" s="221">
        <v>5.2</v>
      </c>
      <c r="C60" t="s">
        <v>85</v>
      </c>
      <c r="E60" s="8"/>
      <c r="F60" s="41"/>
      <c r="G60" s="222"/>
      <c r="H60" s="86"/>
      <c r="I60" s="83"/>
      <c r="J60" s="83">
        <f>Table12[[#This Row],[Quantity]]*Table12[[#This Row],[Unit cost ]]</f>
        <v>0</v>
      </c>
    </row>
    <row r="61" spans="2:10" x14ac:dyDescent="0.35">
      <c r="B61" s="221">
        <v>6.1</v>
      </c>
      <c r="C61" t="s">
        <v>85</v>
      </c>
      <c r="E61" s="8"/>
      <c r="F61" s="41"/>
      <c r="G61" s="222"/>
      <c r="H61" s="86"/>
      <c r="I61" s="83"/>
      <c r="J61" s="83">
        <f>Table12[[#This Row],[Quantity]]*Table12[[#This Row],[Unit cost ]]</f>
        <v>0</v>
      </c>
    </row>
    <row r="62" spans="2:10" x14ac:dyDescent="0.35">
      <c r="B62" s="221">
        <v>6.2</v>
      </c>
      <c r="C62" t="s">
        <v>85</v>
      </c>
      <c r="E62" s="8"/>
      <c r="F62" s="41"/>
      <c r="G62" s="222"/>
      <c r="H62" s="86"/>
      <c r="I62" s="83"/>
      <c r="J62" s="83">
        <f>Table12[[#This Row],[Quantity]]*Table12[[#This Row],[Unit cost ]]</f>
        <v>0</v>
      </c>
    </row>
    <row r="63" spans="2:10" x14ac:dyDescent="0.35">
      <c r="B63" s="221">
        <v>6.3</v>
      </c>
      <c r="C63" t="s">
        <v>85</v>
      </c>
      <c r="E63" s="8"/>
      <c r="F63" s="41"/>
      <c r="G63" s="222"/>
      <c r="H63" s="86"/>
      <c r="I63" s="83"/>
      <c r="J63" s="83">
        <f>Table12[[#This Row],[Quantity]]*Table12[[#This Row],[Unit cost ]]</f>
        <v>0</v>
      </c>
    </row>
    <row r="64" spans="2:10" x14ac:dyDescent="0.35">
      <c r="B64" s="221">
        <v>6.4</v>
      </c>
      <c r="C64" t="s">
        <v>85</v>
      </c>
      <c r="E64" s="8"/>
      <c r="F64" s="41"/>
      <c r="G64" s="222"/>
      <c r="H64" s="86"/>
      <c r="I64" s="83"/>
      <c r="J64" s="83">
        <f>Table12[[#This Row],[Quantity]]*Table12[[#This Row],[Unit cost ]]</f>
        <v>0</v>
      </c>
    </row>
    <row r="65" spans="2:10" x14ac:dyDescent="0.35">
      <c r="B65" s="221">
        <v>6.5</v>
      </c>
      <c r="C65" t="s">
        <v>85</v>
      </c>
      <c r="E65" s="8"/>
      <c r="F65" s="41"/>
      <c r="G65" s="222"/>
      <c r="H65" s="86"/>
      <c r="I65" s="83"/>
      <c r="J65" s="83">
        <f>Table12[[#This Row],[Quantity]]*Table12[[#This Row],[Unit cost ]]</f>
        <v>0</v>
      </c>
    </row>
    <row r="66" spans="2:10" x14ac:dyDescent="0.35">
      <c r="B66" s="221">
        <v>7.1</v>
      </c>
      <c r="C66" t="s">
        <v>85</v>
      </c>
      <c r="E66" s="8"/>
      <c r="F66" s="41"/>
      <c r="G66" s="222"/>
      <c r="H66" s="86"/>
      <c r="I66" s="83"/>
      <c r="J66" s="83">
        <f>Table12[[#This Row],[Quantity]]*Table12[[#This Row],[Unit cost ]]</f>
        <v>0</v>
      </c>
    </row>
    <row r="67" spans="2:10" x14ac:dyDescent="0.35">
      <c r="B67" s="221" t="s">
        <v>482</v>
      </c>
      <c r="C67" t="s">
        <v>85</v>
      </c>
      <c r="E67" s="8"/>
      <c r="F67" s="41"/>
      <c r="G67" s="222"/>
      <c r="H67" s="86"/>
      <c r="I67" s="83"/>
      <c r="J67" s="83">
        <f>Table12[[#This Row],[Quantity]]*Table12[[#This Row],[Unit cost ]]</f>
        <v>0</v>
      </c>
    </row>
    <row r="68" spans="2:10" x14ac:dyDescent="0.35">
      <c r="B68" s="221" t="s">
        <v>483</v>
      </c>
      <c r="C68" t="s">
        <v>85</v>
      </c>
      <c r="E68" s="8"/>
      <c r="F68" s="41"/>
      <c r="G68" s="222"/>
      <c r="H68" s="86"/>
      <c r="I68" s="83"/>
      <c r="J68" s="83">
        <f>Table12[[#This Row],[Quantity]]*Table12[[#This Row],[Unit cost ]]</f>
        <v>0</v>
      </c>
    </row>
    <row r="69" spans="2:10" x14ac:dyDescent="0.35">
      <c r="B69" s="221" t="s">
        <v>484</v>
      </c>
      <c r="C69" t="s">
        <v>85</v>
      </c>
      <c r="E69" s="8"/>
      <c r="F69" s="41"/>
      <c r="G69" s="222"/>
      <c r="H69" s="86"/>
      <c r="I69" s="83"/>
      <c r="J69" s="83">
        <f>Table12[[#This Row],[Quantity]]*Table12[[#This Row],[Unit cost ]]</f>
        <v>0</v>
      </c>
    </row>
    <row r="70" spans="2:10" x14ac:dyDescent="0.35">
      <c r="B70" s="221" t="s">
        <v>485</v>
      </c>
      <c r="C70" t="s">
        <v>85</v>
      </c>
      <c r="E70" s="8"/>
      <c r="F70" s="41"/>
      <c r="G70" s="222"/>
      <c r="H70" s="86"/>
      <c r="I70" s="83"/>
      <c r="J70" s="83">
        <f>Table12[[#This Row],[Quantity]]*Table12[[#This Row],[Unit cost ]]</f>
        <v>0</v>
      </c>
    </row>
    <row r="71" spans="2:10" x14ac:dyDescent="0.35">
      <c r="B71" s="221" t="s">
        <v>486</v>
      </c>
      <c r="C71" t="s">
        <v>85</v>
      </c>
      <c r="E71" s="8"/>
      <c r="F71" s="41"/>
      <c r="G71" s="222"/>
      <c r="H71" s="86"/>
      <c r="I71" s="83"/>
      <c r="J71" s="83">
        <f>Table12[[#This Row],[Quantity]]*Table12[[#This Row],[Unit cost ]]</f>
        <v>0</v>
      </c>
    </row>
    <row r="72" spans="2:10" x14ac:dyDescent="0.35">
      <c r="B72" s="221" t="s">
        <v>487</v>
      </c>
      <c r="C72" t="s">
        <v>85</v>
      </c>
      <c r="E72" s="8"/>
      <c r="F72" s="41"/>
      <c r="G72" s="222"/>
      <c r="H72" s="86"/>
      <c r="I72" s="83"/>
      <c r="J72" s="83">
        <f>Table12[[#This Row],[Quantity]]*Table12[[#This Row],[Unit cost ]]</f>
        <v>0</v>
      </c>
    </row>
    <row r="73" spans="2:10" x14ac:dyDescent="0.35">
      <c r="B73" s="221" t="s">
        <v>488</v>
      </c>
      <c r="C73" t="s">
        <v>85</v>
      </c>
      <c r="E73" s="8"/>
      <c r="F73" s="41"/>
      <c r="G73" s="222"/>
      <c r="H73" s="86"/>
      <c r="I73" s="83"/>
      <c r="J73" s="83">
        <f>Table12[[#This Row],[Quantity]]*Table12[[#This Row],[Unit cost ]]</f>
        <v>0</v>
      </c>
    </row>
    <row r="74" spans="2:10" x14ac:dyDescent="0.35">
      <c r="B74" s="221" t="s">
        <v>489</v>
      </c>
      <c r="C74" t="s">
        <v>85</v>
      </c>
      <c r="E74" s="8"/>
      <c r="F74" s="41"/>
      <c r="G74" s="222"/>
      <c r="H74" s="86"/>
      <c r="I74" s="83"/>
      <c r="J74" s="83">
        <f>Table12[[#This Row],[Quantity]]*Table12[[#This Row],[Unit cost ]]</f>
        <v>0</v>
      </c>
    </row>
    <row r="75" spans="2:10" x14ac:dyDescent="0.35">
      <c r="B75" s="221" t="s">
        <v>490</v>
      </c>
      <c r="C75" t="s">
        <v>85</v>
      </c>
      <c r="E75" s="8"/>
      <c r="F75" s="41"/>
      <c r="G75" s="222"/>
      <c r="H75" s="86"/>
      <c r="I75" s="83"/>
      <c r="J75" s="83">
        <f>Table12[[#This Row],[Quantity]]*Table12[[#This Row],[Unit cost ]]</f>
        <v>0</v>
      </c>
    </row>
    <row r="76" spans="2:10" x14ac:dyDescent="0.35">
      <c r="B76" s="221" t="s">
        <v>491</v>
      </c>
      <c r="C76" t="s">
        <v>85</v>
      </c>
      <c r="E76" s="8"/>
      <c r="F76" s="41"/>
      <c r="G76" s="222"/>
      <c r="H76" s="86"/>
      <c r="I76" s="83"/>
      <c r="J76" s="83">
        <f>Table12[[#This Row],[Quantity]]*Table12[[#This Row],[Unit cost ]]</f>
        <v>0</v>
      </c>
    </row>
    <row r="77" spans="2:10" x14ac:dyDescent="0.35">
      <c r="B77" s="221" t="s">
        <v>492</v>
      </c>
      <c r="C77" t="s">
        <v>85</v>
      </c>
      <c r="E77" s="8"/>
      <c r="F77" s="41"/>
      <c r="G77" s="222"/>
      <c r="H77" s="86"/>
      <c r="I77" s="83"/>
      <c r="J77" s="83">
        <f>Table12[[#This Row],[Quantity]]*Table12[[#This Row],[Unit cost ]]</f>
        <v>0</v>
      </c>
    </row>
    <row r="78" spans="2:10" x14ac:dyDescent="0.35">
      <c r="B78" s="221" t="s">
        <v>493</v>
      </c>
      <c r="C78" t="s">
        <v>85</v>
      </c>
      <c r="E78" s="8"/>
      <c r="F78" s="41"/>
      <c r="G78" s="222"/>
      <c r="H78" s="86"/>
      <c r="I78" s="83"/>
      <c r="J78" s="83">
        <f>Table12[[#This Row],[Quantity]]*Table12[[#This Row],[Unit cost ]]</f>
        <v>0</v>
      </c>
    </row>
    <row r="79" spans="2:10" x14ac:dyDescent="0.35">
      <c r="B79" s="221" t="s">
        <v>494</v>
      </c>
      <c r="C79" t="s">
        <v>85</v>
      </c>
      <c r="E79" s="8"/>
      <c r="F79" s="41"/>
      <c r="G79" s="222"/>
      <c r="H79" s="86"/>
      <c r="I79" s="83"/>
      <c r="J79" s="83">
        <f>Table12[[#This Row],[Quantity]]*Table12[[#This Row],[Unit cost ]]</f>
        <v>0</v>
      </c>
    </row>
    <row r="80" spans="2:10" x14ac:dyDescent="0.35">
      <c r="B80" s="221" t="s">
        <v>495</v>
      </c>
      <c r="C80" t="s">
        <v>85</v>
      </c>
      <c r="E80" s="8"/>
      <c r="F80" s="41"/>
      <c r="G80" s="222"/>
      <c r="H80" s="86"/>
      <c r="I80" s="83"/>
      <c r="J80" s="83">
        <f>Table12[[#This Row],[Quantity]]*Table12[[#This Row],[Unit cost ]]</f>
        <v>0</v>
      </c>
    </row>
    <row r="81" spans="2:10" x14ac:dyDescent="0.35">
      <c r="B81" s="221" t="s">
        <v>496</v>
      </c>
      <c r="C81" t="s">
        <v>85</v>
      </c>
      <c r="E81" s="8"/>
      <c r="F81" s="41"/>
      <c r="G81" s="222"/>
      <c r="H81" s="86"/>
      <c r="I81" s="83"/>
      <c r="J81" s="83">
        <f>Table12[[#This Row],[Quantity]]*Table12[[#This Row],[Unit cost ]]</f>
        <v>0</v>
      </c>
    </row>
    <row r="82" spans="2:10" x14ac:dyDescent="0.35">
      <c r="B82" s="221" t="s">
        <v>496</v>
      </c>
      <c r="C82" t="s">
        <v>85</v>
      </c>
      <c r="E82" s="8"/>
      <c r="F82" s="41"/>
      <c r="G82" s="222"/>
      <c r="H82" s="86"/>
      <c r="I82" s="83"/>
      <c r="J82" s="83">
        <f>Table12[[#This Row],[Quantity]]*Table12[[#This Row],[Unit cost ]]</f>
        <v>0</v>
      </c>
    </row>
    <row r="83" spans="2:10" x14ac:dyDescent="0.35">
      <c r="B83" s="221" t="s">
        <v>497</v>
      </c>
      <c r="C83" t="s">
        <v>85</v>
      </c>
      <c r="E83" s="8"/>
      <c r="F83" s="41"/>
      <c r="G83" s="222"/>
      <c r="H83" s="86"/>
      <c r="I83" s="83"/>
      <c r="J83" s="83">
        <f>Table12[[#This Row],[Quantity]]*Table12[[#This Row],[Unit cost ]]</f>
        <v>0</v>
      </c>
    </row>
    <row r="84" spans="2:10" x14ac:dyDescent="0.35">
      <c r="B84" s="221" t="s">
        <v>498</v>
      </c>
      <c r="C84" t="s">
        <v>85</v>
      </c>
      <c r="E84" s="8"/>
      <c r="F84" s="41"/>
      <c r="G84" s="222"/>
      <c r="H84" s="86"/>
      <c r="I84" s="83"/>
      <c r="J84" s="83">
        <f>Table12[[#This Row],[Quantity]]*Table12[[#This Row],[Unit cost ]]</f>
        <v>0</v>
      </c>
    </row>
    <row r="85" spans="2:10" x14ac:dyDescent="0.35">
      <c r="B85" s="221" t="s">
        <v>499</v>
      </c>
      <c r="C85" t="s">
        <v>85</v>
      </c>
      <c r="E85" s="8"/>
      <c r="F85" s="41"/>
      <c r="G85" s="222"/>
      <c r="H85" s="86"/>
      <c r="I85" s="83"/>
      <c r="J85" s="83">
        <f>Table12[[#This Row],[Quantity]]*Table12[[#This Row],[Unit cost ]]</f>
        <v>0</v>
      </c>
    </row>
    <row r="86" spans="2:10" x14ac:dyDescent="0.35">
      <c r="B86" s="221" t="s">
        <v>500</v>
      </c>
      <c r="C86" t="s">
        <v>85</v>
      </c>
      <c r="E86" s="8"/>
      <c r="F86" s="41"/>
      <c r="G86" s="222"/>
      <c r="H86" s="86"/>
      <c r="I86" s="83"/>
      <c r="J86" s="83">
        <f>Table12[[#This Row],[Quantity]]*Table12[[#This Row],[Unit cost ]]</f>
        <v>0</v>
      </c>
    </row>
    <row r="87" spans="2:10" x14ac:dyDescent="0.35">
      <c r="B87" s="221" t="s">
        <v>62</v>
      </c>
      <c r="I87" s="228"/>
      <c r="J87" s="228">
        <f>SUBTOTAL(109,Table12[Total Cost])</f>
        <v>0</v>
      </c>
    </row>
  </sheetData>
  <dataValidations count="1">
    <dataValidation type="list" allowBlank="1" showInputMessage="1" showErrorMessage="1" sqref="B3:B86">
      <formula1>Clin_List</formula1>
    </dataValidation>
  </dataValidations>
  <pageMargins left="0.70866141732283472" right="0.70866141732283472" top="0.74803149606299213" bottom="0.74803149606299213" header="0.31496062992125984" footer="0.31496062992125984"/>
  <pageSetup paperSize="9" scale="88" fitToHeight="10" orientation="landscape" verticalDpi="1200" r:id="rId1"/>
  <headerFooter>
    <oddHeader>&amp;CNATO UNCLASSIFIED&amp;RCO-14252-NNMS</oddHeader>
    <oddFooter>&amp;CNATO UNCLASSIFIED&amp;RCO-14252-NNMS</oddFooter>
  </headerFooter>
  <drawing r:id="rId2"/>
  <legacy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'NATO member currencies'!$A$1:$A$18</xm:f>
          </x14:formula1>
          <xm:sqref>F3:F86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H17"/>
  <sheetViews>
    <sheetView workbookViewId="0">
      <selection activeCell="B3" sqref="B3"/>
    </sheetView>
  </sheetViews>
  <sheetFormatPr defaultRowHeight="14.5" x14ac:dyDescent="0.35"/>
  <cols>
    <col min="1" max="1" width="1.6328125" customWidth="1"/>
    <col min="2" max="2" width="28.54296875" bestFit="1" customWidth="1"/>
    <col min="3" max="3" width="15.6328125" bestFit="1" customWidth="1"/>
    <col min="4" max="4" width="20.54296875" customWidth="1"/>
    <col min="5" max="5" width="15.6328125" customWidth="1"/>
    <col min="6" max="6" width="25.453125" customWidth="1"/>
    <col min="7" max="7" width="50" bestFit="1" customWidth="1"/>
  </cols>
  <sheetData>
    <row r="1" spans="2:8" ht="48.5" x14ac:dyDescent="0.35">
      <c r="B1" s="64" t="s">
        <v>116</v>
      </c>
      <c r="C1" s="64" t="s">
        <v>112</v>
      </c>
      <c r="D1" s="64" t="s">
        <v>114</v>
      </c>
      <c r="F1" s="56" t="s">
        <v>108</v>
      </c>
      <c r="G1" s="44"/>
      <c r="H1" s="44"/>
    </row>
    <row r="2" spans="2:8" x14ac:dyDescent="0.35">
      <c r="B2" s="63" t="s">
        <v>15</v>
      </c>
      <c r="C2" s="63" t="s">
        <v>113</v>
      </c>
      <c r="D2" s="63" t="s">
        <v>23</v>
      </c>
      <c r="F2" s="57" t="s">
        <v>9</v>
      </c>
      <c r="G2" s="57" t="s">
        <v>10</v>
      </c>
      <c r="H2" s="57"/>
    </row>
    <row r="3" spans="2:8" x14ac:dyDescent="0.35">
      <c r="B3" s="19" t="s">
        <v>115</v>
      </c>
      <c r="C3" s="19"/>
      <c r="D3" s="34">
        <v>0</v>
      </c>
      <c r="F3" s="58" t="s">
        <v>81</v>
      </c>
      <c r="G3" s="58"/>
      <c r="H3" s="59">
        <v>0.02</v>
      </c>
    </row>
    <row r="4" spans="2:8" x14ac:dyDescent="0.35">
      <c r="B4" s="19" t="s">
        <v>115</v>
      </c>
      <c r="C4" s="19"/>
      <c r="D4" s="34">
        <v>0</v>
      </c>
      <c r="F4" s="58" t="s">
        <v>53</v>
      </c>
      <c r="G4" s="58"/>
      <c r="H4" s="59">
        <v>0.02</v>
      </c>
    </row>
    <row r="5" spans="2:8" x14ac:dyDescent="0.35">
      <c r="B5" s="19" t="s">
        <v>115</v>
      </c>
      <c r="C5" s="19"/>
      <c r="D5" s="34">
        <v>0</v>
      </c>
      <c r="F5" s="58" t="s">
        <v>18</v>
      </c>
      <c r="G5" s="58"/>
      <c r="H5" s="59">
        <v>0.02</v>
      </c>
    </row>
    <row r="6" spans="2:8" x14ac:dyDescent="0.35">
      <c r="B6" s="19"/>
      <c r="C6" s="19"/>
      <c r="D6" s="34"/>
      <c r="F6" s="58" t="s">
        <v>109</v>
      </c>
      <c r="G6" s="60" t="s">
        <v>166</v>
      </c>
      <c r="H6" s="59" t="s">
        <v>110</v>
      </c>
    </row>
    <row r="7" spans="2:8" x14ac:dyDescent="0.35">
      <c r="B7" s="19"/>
      <c r="C7" s="19"/>
      <c r="D7" s="20"/>
    </row>
    <row r="8" spans="2:8" x14ac:dyDescent="0.35">
      <c r="B8" s="19"/>
      <c r="C8" s="19"/>
      <c r="D8" s="20"/>
    </row>
    <row r="9" spans="2:8" x14ac:dyDescent="0.35">
      <c r="B9" s="19"/>
      <c r="C9" s="19"/>
      <c r="D9" s="34"/>
    </row>
    <row r="10" spans="2:8" s="2" customFormat="1" x14ac:dyDescent="0.35">
      <c r="B10"/>
      <c r="C10"/>
      <c r="D10"/>
      <c r="E10" s="3"/>
      <c r="F10" s="3"/>
      <c r="G10" s="3"/>
    </row>
    <row r="11" spans="2:8" x14ac:dyDescent="0.35">
      <c r="B11" s="61" t="s">
        <v>111</v>
      </c>
      <c r="C11" s="3"/>
      <c r="D11" s="3"/>
    </row>
    <row r="12" spans="2:8" x14ac:dyDescent="0.35">
      <c r="B12" s="62" t="s">
        <v>53</v>
      </c>
      <c r="C12" s="7"/>
    </row>
    <row r="13" spans="2:8" x14ac:dyDescent="0.35">
      <c r="B13" s="62" t="s">
        <v>81</v>
      </c>
    </row>
    <row r="14" spans="2:8" x14ac:dyDescent="0.35">
      <c r="B14" s="62" t="s">
        <v>11</v>
      </c>
    </row>
    <row r="15" spans="2:8" x14ac:dyDescent="0.35">
      <c r="B15" s="62" t="s">
        <v>82</v>
      </c>
    </row>
    <row r="16" spans="2:8" x14ac:dyDescent="0.35">
      <c r="B16" s="62" t="s">
        <v>101</v>
      </c>
    </row>
    <row r="17" spans="2:2" x14ac:dyDescent="0.35">
      <c r="B17" s="62" t="s">
        <v>102</v>
      </c>
    </row>
  </sheetData>
  <pageMargins left="0.70866141732283472" right="0.70866141732283472" top="0.74803149606299213" bottom="0.74803149606299213" header="0.31496062992125984" footer="0.31496062992125984"/>
  <pageSetup paperSize="9" fitToHeight="3" orientation="landscape" horizontalDpi="1200" verticalDpi="1200" r:id="rId1"/>
  <headerFooter>
    <oddHeader>&amp;CNATO UNCLASSIFIED&amp;RCO-14252-NNMS</oddHeader>
    <oddFooter>&amp;CNATO UNCLASSIFIED&amp;RCO-14252-NNMS</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E92"/>
  <sheetViews>
    <sheetView workbookViewId="0">
      <selection activeCell="A7" sqref="A7"/>
    </sheetView>
  </sheetViews>
  <sheetFormatPr defaultRowHeight="14.5" x14ac:dyDescent="0.35"/>
  <cols>
    <col min="1" max="1" width="13.6328125" customWidth="1"/>
    <col min="2" max="2" width="10.54296875" bestFit="1" customWidth="1"/>
    <col min="3" max="3" width="13.36328125" customWidth="1"/>
    <col min="4" max="5" width="10.54296875" bestFit="1" customWidth="1"/>
    <col min="8" max="8" width="11.36328125" bestFit="1" customWidth="1"/>
  </cols>
  <sheetData>
    <row r="1" spans="1:5" x14ac:dyDescent="0.35">
      <c r="A1" s="32" t="s">
        <v>68</v>
      </c>
    </row>
    <row r="3" spans="1:5" x14ac:dyDescent="0.35">
      <c r="A3" s="1" t="s">
        <v>69</v>
      </c>
    </row>
    <row r="4" spans="1:5" x14ac:dyDescent="0.35">
      <c r="A4" s="1" t="s">
        <v>126</v>
      </c>
    </row>
    <row r="5" spans="1:5" x14ac:dyDescent="0.35">
      <c r="A5" s="1"/>
    </row>
    <row r="6" spans="1:5" ht="29" x14ac:dyDescent="0.35">
      <c r="A6" s="3" t="s">
        <v>70</v>
      </c>
      <c r="B6" s="3" t="s">
        <v>6</v>
      </c>
      <c r="C6" s="3" t="s">
        <v>71</v>
      </c>
      <c r="D6" s="3" t="s">
        <v>72</v>
      </c>
      <c r="E6" s="3" t="s">
        <v>74</v>
      </c>
    </row>
    <row r="7" spans="1:5" x14ac:dyDescent="0.35">
      <c r="B7" s="77"/>
      <c r="C7" s="77"/>
      <c r="D7" s="77"/>
      <c r="E7" s="77"/>
    </row>
    <row r="8" spans="1:5" x14ac:dyDescent="0.35">
      <c r="A8" s="221">
        <v>1.1000000000000001</v>
      </c>
      <c r="B8" s="77">
        <f>INDEX(Labour!P:P,MATCH($A8,Labour!B:B,0))</f>
        <v>0</v>
      </c>
      <c r="C8" s="77">
        <f>INDEX(Material!P:P,MATCH($A8,Material!B:B,0))</f>
        <v>0</v>
      </c>
      <c r="D8" s="77">
        <f>INDEX(Travel!K:K,MATCH($A8,Travel!B:B,0))</f>
        <v>0</v>
      </c>
      <c r="E8" s="77">
        <f>INDEX(ODC!J:J,MATCH($A8,ODC!B:B,0))</f>
        <v>0</v>
      </c>
    </row>
    <row r="9" spans="1:5" x14ac:dyDescent="0.35">
      <c r="A9" s="221">
        <v>1.2</v>
      </c>
      <c r="B9" s="77">
        <f>INDEX(Labour!P:P,MATCH($A9,Labour!B:B,0))</f>
        <v>0</v>
      </c>
      <c r="C9" s="77">
        <f>INDEX(Material!P:P,MATCH($A9,Material!B:B,0))</f>
        <v>0</v>
      </c>
      <c r="D9" s="77">
        <f>INDEX(Travel!K:K,MATCH($A9,Travel!B:B,0))</f>
        <v>0</v>
      </c>
      <c r="E9" s="77">
        <f>INDEX(ODC!J:J,MATCH($A9,ODC!B:B,0))</f>
        <v>0</v>
      </c>
    </row>
    <row r="10" spans="1:5" x14ac:dyDescent="0.35">
      <c r="A10" s="221">
        <v>1.3</v>
      </c>
      <c r="B10" s="77">
        <f>INDEX(Labour!P:P,MATCH($A10,Labour!B:B,0))</f>
        <v>0</v>
      </c>
      <c r="C10" s="77">
        <f>INDEX(Material!P:P,MATCH($A10,Material!B:B,0))</f>
        <v>0</v>
      </c>
      <c r="D10" s="77">
        <f>INDEX(Travel!K:K,MATCH($A10,Travel!B:B,0))</f>
        <v>0</v>
      </c>
      <c r="E10" s="77">
        <f>INDEX(ODC!J:J,MATCH($A10,ODC!B:B,0))</f>
        <v>0</v>
      </c>
    </row>
    <row r="11" spans="1:5" x14ac:dyDescent="0.35">
      <c r="A11" s="221">
        <v>1.4</v>
      </c>
      <c r="B11" s="77">
        <f>INDEX(Labour!P:P,MATCH($A11,Labour!B:B,0))</f>
        <v>0</v>
      </c>
      <c r="C11" s="77">
        <f>INDEX(Material!P:P,MATCH($A11,Material!B:B,0))</f>
        <v>0</v>
      </c>
      <c r="D11" s="77">
        <f>INDEX(Travel!K:K,MATCH($A11,Travel!B:B,0))</f>
        <v>0</v>
      </c>
      <c r="E11" s="77">
        <f>INDEX(ODC!J:J,MATCH($A11,ODC!B:B,0))</f>
        <v>0</v>
      </c>
    </row>
    <row r="12" spans="1:5" x14ac:dyDescent="0.35">
      <c r="A12" s="221">
        <v>1.5</v>
      </c>
      <c r="B12" s="77">
        <f>INDEX(Labour!P:P,MATCH($A12,Labour!B:B,0))</f>
        <v>0</v>
      </c>
      <c r="C12" s="77">
        <f>INDEX(Material!P:P,MATCH($A12,Material!B:B,0))</f>
        <v>0</v>
      </c>
      <c r="D12" s="77">
        <f>INDEX(Travel!K:K,MATCH($A12,Travel!B:B,0))</f>
        <v>0</v>
      </c>
      <c r="E12" s="77">
        <f>INDEX(ODC!J:J,MATCH($A12,ODC!B:B,0))</f>
        <v>0</v>
      </c>
    </row>
    <row r="13" spans="1:5" x14ac:dyDescent="0.35">
      <c r="A13" s="221">
        <v>1.6</v>
      </c>
      <c r="B13" s="77">
        <f>INDEX(Labour!P:P,MATCH($A13,Labour!B:B,0))</f>
        <v>0</v>
      </c>
      <c r="C13" s="77">
        <f>INDEX(Material!P:P,MATCH($A13,Material!B:B,0))</f>
        <v>0</v>
      </c>
      <c r="D13" s="77">
        <f>INDEX(Travel!K:K,MATCH($A13,Travel!B:B,0))</f>
        <v>0</v>
      </c>
      <c r="E13" s="77">
        <f>INDEX(ODC!J:J,MATCH($A13,ODC!B:B,0))</f>
        <v>0</v>
      </c>
    </row>
    <row r="14" spans="1:5" x14ac:dyDescent="0.35">
      <c r="A14" s="221">
        <v>1.7</v>
      </c>
      <c r="B14" s="77">
        <f>INDEX(Labour!P:P,MATCH($A14,Labour!B:B,0))</f>
        <v>0</v>
      </c>
      <c r="C14" s="77">
        <f>INDEX(Material!P:P,MATCH($A14,Material!B:B,0))</f>
        <v>0</v>
      </c>
      <c r="D14" s="77">
        <f>INDEX(Travel!K:K,MATCH($A14,Travel!B:B,0))</f>
        <v>0</v>
      </c>
      <c r="E14" s="77">
        <f>INDEX(ODC!J:J,MATCH($A14,ODC!B:B,0))</f>
        <v>0</v>
      </c>
    </row>
    <row r="15" spans="1:5" x14ac:dyDescent="0.35">
      <c r="A15" s="221">
        <v>1.8</v>
      </c>
      <c r="B15" s="77">
        <f>INDEX(Labour!P:P,MATCH($A15,Labour!B:B,0))</f>
        <v>0</v>
      </c>
      <c r="C15" s="77">
        <f>INDEX(Material!P:P,MATCH($A15,Material!B:B,0))</f>
        <v>0</v>
      </c>
      <c r="D15" s="77">
        <f>INDEX(Travel!K:K,MATCH($A15,Travel!B:B,0))</f>
        <v>0</v>
      </c>
      <c r="E15" s="77">
        <f>INDEX(ODC!J:J,MATCH($A15,ODC!B:B,0))</f>
        <v>0</v>
      </c>
    </row>
    <row r="16" spans="1:5" x14ac:dyDescent="0.35">
      <c r="A16" s="221">
        <v>1.9</v>
      </c>
      <c r="B16" s="77">
        <f>INDEX(Labour!P:P,MATCH($A16,Labour!B:B,0))</f>
        <v>0</v>
      </c>
      <c r="C16" s="77">
        <f>INDEX(Material!P:P,MATCH($A16,Material!B:B,0))</f>
        <v>0</v>
      </c>
      <c r="D16" s="77">
        <f>INDEX(Travel!K:K,MATCH($A16,Travel!B:B,0))</f>
        <v>0</v>
      </c>
      <c r="E16" s="77">
        <f>INDEX(ODC!J:J,MATCH($A16,ODC!B:B,0))</f>
        <v>0</v>
      </c>
    </row>
    <row r="17" spans="1:5" x14ac:dyDescent="0.35">
      <c r="A17" s="221">
        <v>2.1</v>
      </c>
      <c r="B17" s="77">
        <f>INDEX(Labour!P:P,MATCH($A17,Labour!B:B,0))</f>
        <v>0</v>
      </c>
      <c r="C17" s="77">
        <f>INDEX(Material!P:P,MATCH($A17,Material!B:B,0))</f>
        <v>0</v>
      </c>
      <c r="D17" s="77">
        <f>INDEX(Travel!K:K,MATCH($A17,Travel!B:B,0))</f>
        <v>0</v>
      </c>
      <c r="E17" s="77">
        <f>INDEX(ODC!J:J,MATCH($A17,ODC!B:B,0))</f>
        <v>0</v>
      </c>
    </row>
    <row r="18" spans="1:5" x14ac:dyDescent="0.35">
      <c r="A18" s="221">
        <v>2.2000000000000002</v>
      </c>
      <c r="B18" s="77">
        <f>INDEX(Labour!P:P,MATCH($A18,Labour!B:B,0))</f>
        <v>0</v>
      </c>
      <c r="C18" s="77">
        <f>INDEX(Material!P:P,MATCH($A18,Material!B:B,0))</f>
        <v>0</v>
      </c>
      <c r="D18" s="77">
        <f>INDEX(Travel!K:K,MATCH($A18,Travel!B:B,0))</f>
        <v>0</v>
      </c>
      <c r="E18" s="77">
        <f>INDEX(ODC!J:J,MATCH($A18,ODC!B:B,0))</f>
        <v>0</v>
      </c>
    </row>
    <row r="19" spans="1:5" x14ac:dyDescent="0.35">
      <c r="A19" s="221">
        <v>2.2999999999999998</v>
      </c>
      <c r="B19" s="77">
        <f>INDEX(Labour!P:P,MATCH($A19,Labour!B:B,0))</f>
        <v>0</v>
      </c>
      <c r="C19" s="77">
        <f>INDEX(Material!P:P,MATCH($A19,Material!B:B,0))</f>
        <v>0</v>
      </c>
      <c r="D19" s="77">
        <f>INDEX(Travel!K:K,MATCH($A19,Travel!B:B,0))</f>
        <v>0</v>
      </c>
      <c r="E19" s="77">
        <f>INDEX(ODC!J:J,MATCH($A19,ODC!B:B,0))</f>
        <v>0</v>
      </c>
    </row>
    <row r="20" spans="1:5" x14ac:dyDescent="0.35">
      <c r="A20" s="221">
        <v>3.1</v>
      </c>
      <c r="B20" s="77">
        <f>INDEX(Labour!P:P,MATCH($A20,Labour!B:B,0))</f>
        <v>0</v>
      </c>
      <c r="C20" s="77">
        <f>INDEX(Material!P:P,MATCH($A20,Material!B:B,0))</f>
        <v>0</v>
      </c>
      <c r="D20" s="77">
        <f>INDEX(Travel!K:K,MATCH($A20,Travel!B:B,0))</f>
        <v>0</v>
      </c>
      <c r="E20" s="77">
        <f>INDEX(ODC!J:J,MATCH($A20,ODC!B:B,0))</f>
        <v>0</v>
      </c>
    </row>
    <row r="21" spans="1:5" x14ac:dyDescent="0.35">
      <c r="A21" s="221">
        <v>3.2</v>
      </c>
      <c r="B21" s="77">
        <f>INDEX(Labour!P:P,MATCH($A21,Labour!B:B,0))</f>
        <v>0</v>
      </c>
      <c r="C21" s="77">
        <f>INDEX(Material!P:P,MATCH($A21,Material!B:B,0))</f>
        <v>0</v>
      </c>
      <c r="D21" s="77">
        <f>INDEX(Travel!K:K,MATCH($A21,Travel!B:B,0))</f>
        <v>0</v>
      </c>
      <c r="E21" s="77">
        <f>INDEX(ODC!J:J,MATCH($A21,ODC!B:B,0))</f>
        <v>0</v>
      </c>
    </row>
    <row r="22" spans="1:5" x14ac:dyDescent="0.35">
      <c r="A22" s="221">
        <v>3.3</v>
      </c>
      <c r="B22" s="77">
        <f>INDEX(Labour!P:P,MATCH($A22,Labour!B:B,0))</f>
        <v>0</v>
      </c>
      <c r="C22" s="77">
        <f>INDEX(Material!P:P,MATCH($A22,Material!B:B,0))</f>
        <v>0</v>
      </c>
      <c r="D22" s="77">
        <f>INDEX(Travel!K:K,MATCH($A22,Travel!B:B,0))</f>
        <v>0</v>
      </c>
      <c r="E22" s="77">
        <f>INDEX(ODC!J:J,MATCH($A22,ODC!B:B,0))</f>
        <v>0</v>
      </c>
    </row>
    <row r="23" spans="1:5" x14ac:dyDescent="0.35">
      <c r="A23" s="221">
        <v>3.4</v>
      </c>
      <c r="B23" s="77">
        <f>INDEX(Labour!P:P,MATCH($A23,Labour!B:B,0))</f>
        <v>0</v>
      </c>
      <c r="C23" s="77">
        <f>INDEX(Material!P:P,MATCH($A23,Material!B:B,0))</f>
        <v>0</v>
      </c>
      <c r="D23" s="77">
        <f>INDEX(Travel!K:K,MATCH($A23,Travel!B:B,0))</f>
        <v>0</v>
      </c>
      <c r="E23" s="77">
        <f>INDEX(ODC!J:J,MATCH($A23,ODC!B:B,0))</f>
        <v>0</v>
      </c>
    </row>
    <row r="24" spans="1:5" x14ac:dyDescent="0.35">
      <c r="A24" s="221">
        <v>3.5</v>
      </c>
      <c r="B24" s="77">
        <f>INDEX(Labour!P:P,MATCH($A24,Labour!B:B,0))</f>
        <v>0</v>
      </c>
      <c r="C24" s="77">
        <f>INDEX(Material!P:P,MATCH($A24,Material!B:B,0))</f>
        <v>0</v>
      </c>
      <c r="D24" s="77">
        <f>INDEX(Travel!K:K,MATCH($A24,Travel!B:B,0))</f>
        <v>0</v>
      </c>
      <c r="E24" s="77">
        <f>INDEX(ODC!J:J,MATCH($A24,ODC!B:B,0))</f>
        <v>0</v>
      </c>
    </row>
    <row r="25" spans="1:5" x14ac:dyDescent="0.35">
      <c r="A25" s="221" t="s">
        <v>305</v>
      </c>
      <c r="B25" s="77">
        <f>INDEX(Labour!P:P,MATCH($A25,Labour!B:B,0))</f>
        <v>0</v>
      </c>
      <c r="C25" s="77">
        <f>INDEX(Material!P:P,MATCH($A25,Material!B:B,0))</f>
        <v>0</v>
      </c>
      <c r="D25" s="77">
        <f>INDEX(Travel!K:K,MATCH($A25,Travel!B:B,0))</f>
        <v>0</v>
      </c>
      <c r="E25" s="77">
        <f>INDEX(ODC!J:J,MATCH($A25,ODC!B:B,0))</f>
        <v>0</v>
      </c>
    </row>
    <row r="26" spans="1:5" x14ac:dyDescent="0.35">
      <c r="A26" s="221" t="s">
        <v>306</v>
      </c>
      <c r="B26" s="77">
        <f>INDEX(Labour!P:P,MATCH($A26,Labour!B:B,0))</f>
        <v>0</v>
      </c>
      <c r="C26" s="77">
        <f>INDEX(Material!P:P,MATCH($A26,Material!B:B,0))</f>
        <v>0</v>
      </c>
      <c r="D26" s="77">
        <f>INDEX(Travel!K:K,MATCH($A26,Travel!B:B,0))</f>
        <v>0</v>
      </c>
      <c r="E26" s="77">
        <f>INDEX(ODC!J:J,MATCH($A26,ODC!B:B,0))</f>
        <v>0</v>
      </c>
    </row>
    <row r="27" spans="1:5" x14ac:dyDescent="0.35">
      <c r="A27" s="221" t="s">
        <v>307</v>
      </c>
      <c r="B27" s="77">
        <f>INDEX(Labour!P:P,MATCH($A27,Labour!B:B,0))</f>
        <v>0</v>
      </c>
      <c r="C27" s="77">
        <f>INDEX(Material!P:P,MATCH($A27,Material!B:B,0))</f>
        <v>0</v>
      </c>
      <c r="D27" s="77">
        <f>INDEX(Travel!K:K,MATCH($A27,Travel!B:B,0))</f>
        <v>0</v>
      </c>
      <c r="E27" s="77">
        <f>INDEX(ODC!J:J,MATCH($A27,ODC!B:B,0))</f>
        <v>0</v>
      </c>
    </row>
    <row r="28" spans="1:5" x14ac:dyDescent="0.35">
      <c r="A28" s="221" t="s">
        <v>308</v>
      </c>
      <c r="B28" s="77">
        <f>INDEX(Labour!P:P,MATCH($A28,Labour!B:B,0))</f>
        <v>0</v>
      </c>
      <c r="C28" s="77">
        <f>INDEX(Material!P:P,MATCH($A28,Material!B:B,0))</f>
        <v>0</v>
      </c>
      <c r="D28" s="77">
        <f>INDEX(Travel!K:K,MATCH($A28,Travel!B:B,0))</f>
        <v>0</v>
      </c>
      <c r="E28" s="77">
        <f>INDEX(ODC!J:J,MATCH($A28,ODC!B:B,0))</f>
        <v>0</v>
      </c>
    </row>
    <row r="29" spans="1:5" x14ac:dyDescent="0.35">
      <c r="A29" s="221" t="s">
        <v>309</v>
      </c>
      <c r="B29" s="77">
        <f>INDEX(Labour!P:P,MATCH($A29,Labour!B:B,0))</f>
        <v>0</v>
      </c>
      <c r="C29" s="77">
        <f>INDEX(Material!P:P,MATCH($A29,Material!B:B,0))</f>
        <v>0</v>
      </c>
      <c r="D29" s="77">
        <f>INDEX(Travel!K:K,MATCH($A29,Travel!B:B,0))</f>
        <v>0</v>
      </c>
      <c r="E29" s="77">
        <f>INDEX(ODC!J:J,MATCH($A29,ODC!B:B,0))</f>
        <v>0</v>
      </c>
    </row>
    <row r="30" spans="1:5" x14ac:dyDescent="0.35">
      <c r="A30" s="221" t="s">
        <v>310</v>
      </c>
      <c r="B30" s="77">
        <f>INDEX(Labour!P:P,MATCH($A30,Labour!B:B,0))</f>
        <v>0</v>
      </c>
      <c r="C30" s="77">
        <f>INDEX(Material!P:P,MATCH($A30,Material!B:B,0))</f>
        <v>0</v>
      </c>
      <c r="D30" s="77">
        <f>INDEX(Travel!K:K,MATCH($A30,Travel!B:B,0))</f>
        <v>0</v>
      </c>
      <c r="E30" s="77">
        <f>INDEX(ODC!J:J,MATCH($A30,ODC!B:B,0))</f>
        <v>0</v>
      </c>
    </row>
    <row r="31" spans="1:5" x14ac:dyDescent="0.35">
      <c r="A31" s="221" t="s">
        <v>311</v>
      </c>
      <c r="B31" s="77">
        <f>INDEX(Labour!P:P,MATCH($A31,Labour!B:B,0))</f>
        <v>0</v>
      </c>
      <c r="C31" s="77">
        <f>INDEX(Material!P:P,MATCH($A31,Material!B:B,0))</f>
        <v>0</v>
      </c>
      <c r="D31" s="77">
        <f>INDEX(Travel!K:K,MATCH($A31,Travel!B:B,0))</f>
        <v>0</v>
      </c>
      <c r="E31" s="77">
        <f>INDEX(ODC!J:J,MATCH($A31,ODC!B:B,0))</f>
        <v>0</v>
      </c>
    </row>
    <row r="32" spans="1:5" x14ac:dyDescent="0.35">
      <c r="A32" s="221" t="s">
        <v>312</v>
      </c>
      <c r="B32" s="77">
        <f>INDEX(Labour!P:P,MATCH($A32,Labour!B:B,0))</f>
        <v>0</v>
      </c>
      <c r="C32" s="77">
        <f>INDEX(Material!P:P,MATCH($A32,Material!B:B,0))</f>
        <v>0</v>
      </c>
      <c r="D32" s="77">
        <f>INDEX(Travel!K:K,MATCH($A32,Travel!B:B,0))</f>
        <v>0</v>
      </c>
      <c r="E32" s="77">
        <f>INDEX(ODC!J:J,MATCH($A32,ODC!B:B,0))</f>
        <v>0</v>
      </c>
    </row>
    <row r="33" spans="1:5" x14ac:dyDescent="0.35">
      <c r="A33" s="221" t="s">
        <v>314</v>
      </c>
      <c r="B33" s="77">
        <f>INDEX(Labour!P:P,MATCH($A33,Labour!B:B,0))</f>
        <v>0</v>
      </c>
      <c r="C33" s="77">
        <f>INDEX(Material!P:P,MATCH($A33,Material!B:B,0))</f>
        <v>0</v>
      </c>
      <c r="D33" s="77">
        <f>INDEX(Travel!K:K,MATCH($A33,Travel!B:B,0))</f>
        <v>0</v>
      </c>
      <c r="E33" s="77">
        <f>INDEX(ODC!J:J,MATCH($A33,ODC!B:B,0))</f>
        <v>0</v>
      </c>
    </row>
    <row r="34" spans="1:5" x14ac:dyDescent="0.35">
      <c r="A34" s="221" t="s">
        <v>315</v>
      </c>
      <c r="B34" s="77">
        <f>INDEX(Labour!P:P,MATCH($A34,Labour!B:B,0))</f>
        <v>0</v>
      </c>
      <c r="C34" s="77">
        <f>INDEX(Material!P:P,MATCH($A34,Material!B:B,0))</f>
        <v>0</v>
      </c>
      <c r="D34" s="77">
        <f>INDEX(Travel!K:K,MATCH($A34,Travel!B:B,0))</f>
        <v>0</v>
      </c>
      <c r="E34" s="77">
        <f>INDEX(ODC!J:J,MATCH($A34,ODC!B:B,0))</f>
        <v>0</v>
      </c>
    </row>
    <row r="35" spans="1:5" x14ac:dyDescent="0.35">
      <c r="A35" s="221" t="s">
        <v>316</v>
      </c>
      <c r="B35" s="77">
        <f>INDEX(Labour!P:P,MATCH($A35,Labour!B:B,0))</f>
        <v>0</v>
      </c>
      <c r="C35" s="77">
        <f>INDEX(Material!P:P,MATCH($A35,Material!B:B,0))</f>
        <v>0</v>
      </c>
      <c r="D35" s="77">
        <f>INDEX(Travel!K:K,MATCH($A35,Travel!B:B,0))</f>
        <v>0</v>
      </c>
      <c r="E35" s="77">
        <f>INDEX(ODC!J:J,MATCH($A35,ODC!B:B,0))</f>
        <v>0</v>
      </c>
    </row>
    <row r="36" spans="1:5" x14ac:dyDescent="0.35">
      <c r="A36" s="221" t="s">
        <v>317</v>
      </c>
      <c r="B36" s="77">
        <f>INDEX(Labour!P:P,MATCH($A36,Labour!B:B,0))</f>
        <v>0</v>
      </c>
      <c r="C36" s="77">
        <f>INDEX(Material!P:P,MATCH($A36,Material!B:B,0))</f>
        <v>0</v>
      </c>
      <c r="D36" s="77">
        <f>INDEX(Travel!K:K,MATCH($A36,Travel!B:B,0))</f>
        <v>0</v>
      </c>
      <c r="E36" s="77">
        <f>INDEX(ODC!J:J,MATCH($A36,ODC!B:B,0))</f>
        <v>0</v>
      </c>
    </row>
    <row r="37" spans="1:5" x14ac:dyDescent="0.35">
      <c r="A37" s="221" t="s">
        <v>300</v>
      </c>
      <c r="B37" s="77">
        <f>INDEX(Labour!P:P,MATCH($A37,Labour!B:B,0))</f>
        <v>0</v>
      </c>
      <c r="C37" s="77">
        <f>INDEX(Material!P:P,MATCH($A37,Material!B:B,0))</f>
        <v>0</v>
      </c>
      <c r="D37" s="77">
        <f>INDEX(Travel!K:K,MATCH($A37,Travel!B:B,0))</f>
        <v>0</v>
      </c>
      <c r="E37" s="77">
        <f>INDEX(ODC!J:J,MATCH($A37,ODC!B:B,0))</f>
        <v>0</v>
      </c>
    </row>
    <row r="38" spans="1:5" x14ac:dyDescent="0.35">
      <c r="A38" s="221" t="s">
        <v>318</v>
      </c>
      <c r="B38" s="77">
        <f>INDEX(Labour!P:P,MATCH($A38,Labour!B:B,0))</f>
        <v>0</v>
      </c>
      <c r="C38" s="77">
        <f>INDEX(Material!P:P,MATCH($A38,Material!B:B,0))</f>
        <v>0</v>
      </c>
      <c r="D38" s="77">
        <f>INDEX(Travel!K:K,MATCH($A38,Travel!B:B,0))</f>
        <v>0</v>
      </c>
      <c r="E38" s="77">
        <f>INDEX(ODC!J:J,MATCH($A38,ODC!B:B,0))</f>
        <v>0</v>
      </c>
    </row>
    <row r="39" spans="1:5" x14ac:dyDescent="0.35">
      <c r="A39" s="221" t="s">
        <v>320</v>
      </c>
      <c r="B39" s="77">
        <f>INDEX(Labour!P:P,MATCH($A39,Labour!B:B,0))</f>
        <v>0</v>
      </c>
      <c r="C39" s="77">
        <f>INDEX(Material!P:P,MATCH($A39,Material!B:B,0))</f>
        <v>0</v>
      </c>
      <c r="D39" s="77">
        <f>INDEX(Travel!K:K,MATCH($A39,Travel!B:B,0))</f>
        <v>0</v>
      </c>
      <c r="E39" s="77">
        <f>INDEX(ODC!J:J,MATCH($A39,ODC!B:B,0))</f>
        <v>0</v>
      </c>
    </row>
    <row r="40" spans="1:5" x14ac:dyDescent="0.35">
      <c r="A40" s="221" t="s">
        <v>321</v>
      </c>
      <c r="B40" s="77">
        <f>INDEX(Labour!P:P,MATCH($A40,Labour!B:B,0))</f>
        <v>0</v>
      </c>
      <c r="C40" s="77">
        <f>INDEX(Material!P:P,MATCH($A40,Material!B:B,0))</f>
        <v>0</v>
      </c>
      <c r="D40" s="77">
        <f>INDEX(Travel!K:K,MATCH($A40,Travel!B:B,0))</f>
        <v>0</v>
      </c>
      <c r="E40" s="77">
        <f>INDEX(ODC!J:J,MATCH($A40,ODC!B:B,0))</f>
        <v>0</v>
      </c>
    </row>
    <row r="41" spans="1:5" x14ac:dyDescent="0.35">
      <c r="A41" s="221" t="s">
        <v>322</v>
      </c>
      <c r="B41" s="77">
        <f>INDEX(Labour!P:P,MATCH($A41,Labour!B:B,0))</f>
        <v>0</v>
      </c>
      <c r="C41" s="77">
        <f>INDEX(Material!P:P,MATCH($A41,Material!B:B,0))</f>
        <v>0</v>
      </c>
      <c r="D41" s="77">
        <f>INDEX(Travel!K:K,MATCH($A41,Travel!B:B,0))</f>
        <v>0</v>
      </c>
      <c r="E41" s="77">
        <f>INDEX(ODC!J:J,MATCH($A41,ODC!B:B,0))</f>
        <v>0</v>
      </c>
    </row>
    <row r="42" spans="1:5" x14ac:dyDescent="0.35">
      <c r="A42" s="221" t="s">
        <v>323</v>
      </c>
      <c r="B42" s="77">
        <f>INDEX(Labour!P:P,MATCH($A42,Labour!B:B,0))</f>
        <v>0</v>
      </c>
      <c r="C42" s="77">
        <f>INDEX(Material!P:P,MATCH($A42,Material!B:B,0))</f>
        <v>0</v>
      </c>
      <c r="D42" s="77">
        <f>INDEX(Travel!K:K,MATCH($A42,Travel!B:B,0))</f>
        <v>0</v>
      </c>
      <c r="E42" s="77">
        <f>INDEX(ODC!J:J,MATCH($A42,ODC!B:B,0))</f>
        <v>0</v>
      </c>
    </row>
    <row r="43" spans="1:5" x14ac:dyDescent="0.35">
      <c r="A43" s="221" t="s">
        <v>324</v>
      </c>
      <c r="B43" s="77">
        <f>INDEX(Labour!P:P,MATCH($A43,Labour!B:B,0))</f>
        <v>0</v>
      </c>
      <c r="C43" s="77">
        <f>INDEX(Material!P:P,MATCH($A43,Material!B:B,0))</f>
        <v>0</v>
      </c>
      <c r="D43" s="77">
        <f>INDEX(Travel!K:K,MATCH($A43,Travel!B:B,0))</f>
        <v>0</v>
      </c>
      <c r="E43" s="77">
        <f>INDEX(ODC!J:J,MATCH($A43,ODC!B:B,0))</f>
        <v>0</v>
      </c>
    </row>
    <row r="44" spans="1:5" x14ac:dyDescent="0.35">
      <c r="A44" s="221" t="s">
        <v>325</v>
      </c>
      <c r="B44" s="77">
        <f>INDEX(Labour!P:P,MATCH($A44,Labour!B:B,0))</f>
        <v>0</v>
      </c>
      <c r="C44" s="77">
        <f>INDEX(Material!P:P,MATCH($A44,Material!B:B,0))</f>
        <v>0</v>
      </c>
      <c r="D44" s="77">
        <f>INDEX(Travel!K:K,MATCH($A44,Travel!B:B,0))</f>
        <v>0</v>
      </c>
      <c r="E44" s="77">
        <f>INDEX(ODC!J:J,MATCH($A44,ODC!B:B,0))</f>
        <v>0</v>
      </c>
    </row>
    <row r="45" spans="1:5" x14ac:dyDescent="0.35">
      <c r="A45" s="221" t="s">
        <v>326</v>
      </c>
      <c r="B45" s="77">
        <f>INDEX(Labour!P:P,MATCH($A45,Labour!B:B,0))</f>
        <v>0</v>
      </c>
      <c r="C45" s="77">
        <f>INDEX(Material!P:P,MATCH($A45,Material!B:B,0))</f>
        <v>0</v>
      </c>
      <c r="D45" s="77">
        <f>INDEX(Travel!K:K,MATCH($A45,Travel!B:B,0))</f>
        <v>0</v>
      </c>
      <c r="E45" s="77">
        <f>INDEX(ODC!J:J,MATCH($A45,ODC!B:B,0))</f>
        <v>0</v>
      </c>
    </row>
    <row r="46" spans="1:5" x14ac:dyDescent="0.35">
      <c r="A46" s="221" t="s">
        <v>328</v>
      </c>
      <c r="B46" s="77">
        <f>INDEX(Labour!P:P,MATCH($A46,Labour!B:B,0))</f>
        <v>0</v>
      </c>
      <c r="C46" s="77">
        <f>INDEX(Material!P:P,MATCH($A46,Material!B:B,0))</f>
        <v>0</v>
      </c>
      <c r="D46" s="77">
        <f>INDEX(Travel!K:K,MATCH($A46,Travel!B:B,0))</f>
        <v>0</v>
      </c>
      <c r="E46" s="77">
        <f>INDEX(ODC!J:J,MATCH($A46,ODC!B:B,0))</f>
        <v>0</v>
      </c>
    </row>
    <row r="47" spans="1:5" x14ac:dyDescent="0.35">
      <c r="A47" s="221" t="s">
        <v>329</v>
      </c>
      <c r="B47" s="77">
        <f>INDEX(Labour!P:P,MATCH($A47,Labour!B:B,0))</f>
        <v>0</v>
      </c>
      <c r="C47" s="77">
        <f>INDEX(Material!P:P,MATCH($A47,Material!B:B,0))</f>
        <v>0</v>
      </c>
      <c r="D47" s="77">
        <f>INDEX(Travel!K:K,MATCH($A47,Travel!B:B,0))</f>
        <v>0</v>
      </c>
      <c r="E47" s="77">
        <f>INDEX(ODC!J:J,MATCH($A47,ODC!B:B,0))</f>
        <v>0</v>
      </c>
    </row>
    <row r="48" spans="1:5" x14ac:dyDescent="0.35">
      <c r="A48" s="221" t="s">
        <v>333</v>
      </c>
      <c r="B48" s="77">
        <f>INDEX(Labour!P:P,MATCH($A48,Labour!B:B,0))</f>
        <v>0</v>
      </c>
      <c r="C48" s="77">
        <f>INDEX(Material!P:P,MATCH($A48,Material!B:B,0))</f>
        <v>0</v>
      </c>
      <c r="D48" s="77">
        <f>INDEX(Travel!K:K,MATCH($A48,Travel!B:B,0))</f>
        <v>0</v>
      </c>
      <c r="E48" s="77">
        <f>INDEX(ODC!J:J,MATCH($A48,ODC!B:B,0))</f>
        <v>0</v>
      </c>
    </row>
    <row r="49" spans="1:5" x14ac:dyDescent="0.35">
      <c r="A49" s="221" t="s">
        <v>330</v>
      </c>
      <c r="B49" s="77">
        <f>INDEX(Labour!P:P,MATCH($A49,Labour!B:B,0))</f>
        <v>0</v>
      </c>
      <c r="C49" s="77">
        <f>INDEX(Material!P:P,MATCH($A49,Material!B:B,0))</f>
        <v>0</v>
      </c>
      <c r="D49" s="77">
        <f>INDEX(Travel!K:K,MATCH($A49,Travel!B:B,0))</f>
        <v>0</v>
      </c>
      <c r="E49" s="77">
        <f>INDEX(ODC!J:J,MATCH($A49,ODC!B:B,0))</f>
        <v>0</v>
      </c>
    </row>
    <row r="50" spans="1:5" x14ac:dyDescent="0.35">
      <c r="A50" s="221" t="s">
        <v>334</v>
      </c>
      <c r="B50" s="77">
        <f>INDEX(Labour!P:P,MATCH($A50,Labour!B:B,0))</f>
        <v>0</v>
      </c>
      <c r="C50" s="77">
        <f>INDEX(Material!P:P,MATCH($A50,Material!B:B,0))</f>
        <v>0</v>
      </c>
      <c r="D50" s="77">
        <f>INDEX(Travel!K:K,MATCH($A50,Travel!B:B,0))</f>
        <v>0</v>
      </c>
      <c r="E50" s="77">
        <f>INDEX(ODC!J:J,MATCH($A50,ODC!B:B,0))</f>
        <v>0</v>
      </c>
    </row>
    <row r="51" spans="1:5" x14ac:dyDescent="0.35">
      <c r="A51" s="221" t="s">
        <v>335</v>
      </c>
      <c r="B51" s="77">
        <f>INDEX(Labour!P:P,MATCH($A51,Labour!B:B,0))</f>
        <v>0</v>
      </c>
      <c r="C51" s="77">
        <f>INDEX(Material!P:P,MATCH($A51,Material!B:B,0))</f>
        <v>0</v>
      </c>
      <c r="D51" s="77">
        <f>INDEX(Travel!K:K,MATCH($A51,Travel!B:B,0))</f>
        <v>0</v>
      </c>
      <c r="E51" s="77">
        <f>INDEX(ODC!J:J,MATCH($A51,ODC!B:B,0))</f>
        <v>0</v>
      </c>
    </row>
    <row r="52" spans="1:5" x14ac:dyDescent="0.35">
      <c r="A52" s="221" t="s">
        <v>336</v>
      </c>
      <c r="B52" s="77">
        <f>INDEX(Labour!P:P,MATCH($A52,Labour!B:B,0))</f>
        <v>0</v>
      </c>
      <c r="C52" s="77">
        <f>INDEX(Material!P:P,MATCH($A52,Material!B:B,0))</f>
        <v>0</v>
      </c>
      <c r="D52" s="77">
        <f>INDEX(Travel!K:K,MATCH($A52,Travel!B:B,0))</f>
        <v>0</v>
      </c>
      <c r="E52" s="77">
        <f>INDEX(ODC!J:J,MATCH($A52,ODC!B:B,0))</f>
        <v>0</v>
      </c>
    </row>
    <row r="53" spans="1:5" x14ac:dyDescent="0.35">
      <c r="A53" s="221" t="s">
        <v>337</v>
      </c>
      <c r="B53" s="77">
        <f>INDEX(Labour!P:P,MATCH($A53,Labour!B:B,0))</f>
        <v>0</v>
      </c>
      <c r="C53" s="77">
        <f>INDEX(Material!P:P,MATCH($A53,Material!B:B,0))</f>
        <v>0</v>
      </c>
      <c r="D53" s="77">
        <f>INDEX(Travel!K:K,MATCH($A53,Travel!B:B,0))</f>
        <v>0</v>
      </c>
      <c r="E53" s="77">
        <f>INDEX(ODC!J:J,MATCH($A53,ODC!B:B,0))</f>
        <v>0</v>
      </c>
    </row>
    <row r="54" spans="1:5" x14ac:dyDescent="0.35">
      <c r="A54" s="221" t="s">
        <v>338</v>
      </c>
      <c r="B54" s="77">
        <f>INDEX(Labour!P:P,MATCH($A54,Labour!B:B,0))</f>
        <v>0</v>
      </c>
      <c r="C54" s="77">
        <f>INDEX(Material!P:P,MATCH($A54,Material!B:B,0))</f>
        <v>0</v>
      </c>
      <c r="D54" s="77">
        <f>INDEX(Travel!K:K,MATCH($A54,Travel!B:B,0))</f>
        <v>0</v>
      </c>
      <c r="E54" s="77">
        <f>INDEX(ODC!J:J,MATCH($A54,ODC!B:B,0))</f>
        <v>0</v>
      </c>
    </row>
    <row r="55" spans="1:5" x14ac:dyDescent="0.35">
      <c r="A55" s="221" t="s">
        <v>339</v>
      </c>
      <c r="B55" s="77">
        <f>INDEX(Labour!P:P,MATCH($A55,Labour!B:B,0))</f>
        <v>0</v>
      </c>
      <c r="C55" s="77">
        <f>INDEX(Material!P:P,MATCH($A55,Material!B:B,0))</f>
        <v>0</v>
      </c>
      <c r="D55" s="77">
        <f>INDEX(Travel!K:K,MATCH($A55,Travel!B:B,0))</f>
        <v>0</v>
      </c>
      <c r="E55" s="77">
        <f>INDEX(ODC!J:J,MATCH($A55,ODC!B:B,0))</f>
        <v>0</v>
      </c>
    </row>
    <row r="56" spans="1:5" x14ac:dyDescent="0.35">
      <c r="A56" s="221" t="s">
        <v>340</v>
      </c>
      <c r="B56" s="77">
        <f>INDEX(Labour!P:P,MATCH($A56,Labour!B:B,0))</f>
        <v>0</v>
      </c>
      <c r="C56" s="77">
        <f>INDEX(Material!P:P,MATCH($A56,Material!B:B,0))</f>
        <v>0</v>
      </c>
      <c r="D56" s="77">
        <f>INDEX(Travel!K:K,MATCH($A56,Travel!B:B,0))</f>
        <v>0</v>
      </c>
      <c r="E56" s="77">
        <f>INDEX(ODC!J:J,MATCH($A56,ODC!B:B,0))</f>
        <v>0</v>
      </c>
    </row>
    <row r="57" spans="1:5" x14ac:dyDescent="0.35">
      <c r="A57" s="221" t="s">
        <v>341</v>
      </c>
      <c r="B57" s="77">
        <f>INDEX(Labour!P:P,MATCH($A57,Labour!B:B,0))</f>
        <v>0</v>
      </c>
      <c r="C57" s="77">
        <f>INDEX(Material!P:P,MATCH($A57,Material!B:B,0))</f>
        <v>0</v>
      </c>
      <c r="D57" s="77">
        <f>INDEX(Travel!K:K,MATCH($A57,Travel!B:B,0))</f>
        <v>0</v>
      </c>
      <c r="E57" s="77">
        <f>INDEX(ODC!J:J,MATCH($A57,ODC!B:B,0))</f>
        <v>0</v>
      </c>
    </row>
    <row r="58" spans="1:5" x14ac:dyDescent="0.35">
      <c r="A58" s="221" t="s">
        <v>342</v>
      </c>
      <c r="B58" s="77">
        <f>INDEX(Labour!P:P,MATCH($A58,Labour!B:B,0))</f>
        <v>0</v>
      </c>
      <c r="C58" s="77">
        <f>INDEX(Material!P:P,MATCH($A58,Material!B:B,0))</f>
        <v>0</v>
      </c>
      <c r="D58" s="77">
        <f>INDEX(Travel!K:K,MATCH($A58,Travel!B:B,0))</f>
        <v>0</v>
      </c>
      <c r="E58" s="77">
        <f>INDEX(ODC!J:J,MATCH($A58,ODC!B:B,0))</f>
        <v>0</v>
      </c>
    </row>
    <row r="59" spans="1:5" x14ac:dyDescent="0.35">
      <c r="A59" s="221" t="s">
        <v>344</v>
      </c>
      <c r="B59" s="77">
        <f>INDEX(Labour!P:P,MATCH($A59,Labour!B:B,0))</f>
        <v>0</v>
      </c>
      <c r="C59" s="77">
        <f>INDEX(Material!P:P,MATCH($A59,Material!B:B,0))</f>
        <v>0</v>
      </c>
      <c r="D59" s="77">
        <f>INDEX(Travel!K:K,MATCH($A59,Travel!B:B,0))</f>
        <v>0</v>
      </c>
      <c r="E59" s="77">
        <f>INDEX(ODC!J:J,MATCH($A59,ODC!B:B,0))</f>
        <v>0</v>
      </c>
    </row>
    <row r="60" spans="1:5" x14ac:dyDescent="0.35">
      <c r="A60" s="221" t="s">
        <v>345</v>
      </c>
      <c r="B60" s="77">
        <f>INDEX(Labour!P:P,MATCH($A60,Labour!B:B,0))</f>
        <v>0</v>
      </c>
      <c r="C60" s="77">
        <f>INDEX(Material!P:P,MATCH($A60,Material!B:B,0))</f>
        <v>0</v>
      </c>
      <c r="D60" s="77">
        <f>INDEX(Travel!K:K,MATCH($A60,Travel!B:B,0))</f>
        <v>0</v>
      </c>
      <c r="E60" s="77">
        <f>INDEX(ODC!J:J,MATCH($A60,ODC!B:B,0))</f>
        <v>0</v>
      </c>
    </row>
    <row r="61" spans="1:5" x14ac:dyDescent="0.35">
      <c r="A61" s="221" t="s">
        <v>346</v>
      </c>
      <c r="B61" s="77">
        <f>INDEX(Labour!P:P,MATCH($A61,Labour!B:B,0))</f>
        <v>0</v>
      </c>
      <c r="C61" s="77">
        <f>INDEX(Material!P:P,MATCH($A61,Material!B:B,0))</f>
        <v>0</v>
      </c>
      <c r="D61" s="77">
        <f>INDEX(Travel!K:K,MATCH($A61,Travel!B:B,0))</f>
        <v>0</v>
      </c>
      <c r="E61" s="77">
        <f>INDEX(ODC!J:J,MATCH($A61,ODC!B:B,0))</f>
        <v>0</v>
      </c>
    </row>
    <row r="62" spans="1:5" x14ac:dyDescent="0.35">
      <c r="A62" s="221" t="s">
        <v>347</v>
      </c>
      <c r="B62" s="77">
        <f>INDEX(Labour!P:P,MATCH($A62,Labour!B:B,0))</f>
        <v>0</v>
      </c>
      <c r="C62" s="77">
        <f>INDEX(Material!P:P,MATCH($A62,Material!B:B,0))</f>
        <v>0</v>
      </c>
      <c r="D62" s="77">
        <f>INDEX(Travel!K:K,MATCH($A62,Travel!B:B,0))</f>
        <v>0</v>
      </c>
      <c r="E62" s="77">
        <f>INDEX(ODC!J:J,MATCH($A62,ODC!B:B,0))</f>
        <v>0</v>
      </c>
    </row>
    <row r="63" spans="1:5" x14ac:dyDescent="0.35">
      <c r="A63" s="221">
        <v>5.0999999999999996</v>
      </c>
      <c r="B63" s="77">
        <f>INDEX(Labour!P:P,MATCH($A63,Labour!B:B,0))</f>
        <v>0</v>
      </c>
      <c r="C63" s="77">
        <f>INDEX(Material!P:P,MATCH($A63,Material!B:B,0))</f>
        <v>0</v>
      </c>
      <c r="D63" s="77">
        <f>INDEX(Travel!K:K,MATCH($A63,Travel!B:B,0))</f>
        <v>0</v>
      </c>
      <c r="E63" s="77">
        <f>INDEX(ODC!J:J,MATCH($A63,ODC!B:B,0))</f>
        <v>0</v>
      </c>
    </row>
    <row r="64" spans="1:5" x14ac:dyDescent="0.35">
      <c r="A64" s="221">
        <v>5.2</v>
      </c>
      <c r="B64" s="77">
        <f>INDEX(Labour!P:P,MATCH($A64,Labour!B:B,0))</f>
        <v>0</v>
      </c>
      <c r="C64" s="77">
        <f>INDEX(Material!P:P,MATCH($A64,Material!B:B,0))</f>
        <v>0</v>
      </c>
      <c r="D64" s="77">
        <f>INDEX(Travel!K:K,MATCH($A64,Travel!B:B,0))</f>
        <v>0</v>
      </c>
      <c r="E64" s="77">
        <f>INDEX(ODC!J:J,MATCH($A64,ODC!B:B,0))</f>
        <v>0</v>
      </c>
    </row>
    <row r="65" spans="1:5" x14ac:dyDescent="0.35">
      <c r="A65" s="221">
        <v>6.1</v>
      </c>
      <c r="B65" s="77">
        <f>INDEX(Labour!P:P,MATCH($A65,Labour!B:B,0))</f>
        <v>0</v>
      </c>
      <c r="C65" s="77">
        <f>INDEX(Material!P:P,MATCH($A65,Material!B:B,0))</f>
        <v>0</v>
      </c>
      <c r="D65" s="77">
        <f>INDEX(Travel!K:K,MATCH($A65,Travel!B:B,0))</f>
        <v>0</v>
      </c>
      <c r="E65" s="77">
        <f>INDEX(ODC!J:J,MATCH($A65,ODC!B:B,0))</f>
        <v>0</v>
      </c>
    </row>
    <row r="66" spans="1:5" x14ac:dyDescent="0.35">
      <c r="A66" s="221">
        <v>6.2</v>
      </c>
      <c r="B66" s="77">
        <f>INDEX(Labour!P:P,MATCH($A66,Labour!B:B,0))</f>
        <v>0</v>
      </c>
      <c r="C66" s="77">
        <f>INDEX(Material!P:P,MATCH($A66,Material!B:B,0))</f>
        <v>0</v>
      </c>
      <c r="D66" s="77">
        <f>INDEX(Travel!K:K,MATCH($A66,Travel!B:B,0))</f>
        <v>0</v>
      </c>
      <c r="E66" s="77">
        <f>INDEX(ODC!J:J,MATCH($A66,ODC!B:B,0))</f>
        <v>0</v>
      </c>
    </row>
    <row r="67" spans="1:5" x14ac:dyDescent="0.35">
      <c r="A67" s="221">
        <v>6.3</v>
      </c>
      <c r="B67" s="77">
        <f>INDEX(Labour!P:P,MATCH($A67,Labour!B:B,0))</f>
        <v>0</v>
      </c>
      <c r="C67" s="77">
        <f>INDEX(Material!P:P,MATCH($A67,Material!B:B,0))</f>
        <v>0</v>
      </c>
      <c r="D67" s="77">
        <f>INDEX(Travel!K:K,MATCH($A67,Travel!B:B,0))</f>
        <v>0</v>
      </c>
      <c r="E67" s="77">
        <f>INDEX(ODC!J:J,MATCH($A67,ODC!B:B,0))</f>
        <v>0</v>
      </c>
    </row>
    <row r="68" spans="1:5" x14ac:dyDescent="0.35">
      <c r="A68" s="221">
        <v>6.4</v>
      </c>
      <c r="B68" s="77">
        <f>INDEX(Labour!P:P,MATCH($A68,Labour!B:B,0))</f>
        <v>0</v>
      </c>
      <c r="C68" s="77">
        <f>INDEX(Material!P:P,MATCH($A68,Material!B:B,0))</f>
        <v>0</v>
      </c>
      <c r="D68" s="77">
        <f>INDEX(Travel!K:K,MATCH($A68,Travel!B:B,0))</f>
        <v>0</v>
      </c>
      <c r="E68" s="77">
        <f>INDEX(ODC!J:J,MATCH($A68,ODC!B:B,0))</f>
        <v>0</v>
      </c>
    </row>
    <row r="69" spans="1:5" x14ac:dyDescent="0.35">
      <c r="A69" s="221">
        <v>6.5</v>
      </c>
      <c r="B69" s="77">
        <f>INDEX(Labour!P:P,MATCH($A69,Labour!B:B,0))</f>
        <v>0</v>
      </c>
      <c r="C69" s="77">
        <f>INDEX(Material!P:P,MATCH($A69,Material!B:B,0))</f>
        <v>0</v>
      </c>
      <c r="D69" s="77">
        <f>INDEX(Travel!K:K,MATCH($A69,Travel!B:B,0))</f>
        <v>0</v>
      </c>
      <c r="E69" s="77">
        <f>INDEX(ODC!J:J,MATCH($A69,ODC!B:B,0))</f>
        <v>0</v>
      </c>
    </row>
    <row r="70" spans="1:5" x14ac:dyDescent="0.35">
      <c r="A70" s="221">
        <v>7.1</v>
      </c>
      <c r="B70" s="77">
        <f>INDEX(Labour!P:P,MATCH($A70,Labour!B:B,0))</f>
        <v>0</v>
      </c>
      <c r="C70" s="77">
        <f>INDEX(Material!P:P,MATCH($A70,Material!B:B,0))</f>
        <v>0</v>
      </c>
      <c r="D70" s="77">
        <f>INDEX(Travel!K:K,MATCH($A70,Travel!B:B,0))</f>
        <v>0</v>
      </c>
      <c r="E70" s="77">
        <f>INDEX(ODC!J:J,MATCH($A70,ODC!B:B,0))</f>
        <v>0</v>
      </c>
    </row>
    <row r="71" spans="1:5" x14ac:dyDescent="0.35">
      <c r="A71" s="221" t="s">
        <v>482</v>
      </c>
      <c r="B71" s="77">
        <f>INDEX(Labour!P:P,MATCH($A71,Labour!B:B,0))</f>
        <v>0</v>
      </c>
      <c r="C71" s="77">
        <f>INDEX(Material!P:P,MATCH($A71,Material!B:B,0))</f>
        <v>0</v>
      </c>
      <c r="D71" s="77">
        <f>INDEX(Travel!K:K,MATCH($A71,Travel!B:B,0))</f>
        <v>0</v>
      </c>
      <c r="E71" s="77">
        <f>INDEX(ODC!J:J,MATCH($A71,ODC!B:B,0))</f>
        <v>0</v>
      </c>
    </row>
    <row r="72" spans="1:5" x14ac:dyDescent="0.35">
      <c r="A72" s="221" t="s">
        <v>483</v>
      </c>
      <c r="B72" s="77">
        <f>INDEX(Labour!P:P,MATCH($A72,Labour!B:B,0))</f>
        <v>0</v>
      </c>
      <c r="C72" s="77">
        <f>INDEX(Material!P:P,MATCH($A72,Material!B:B,0))</f>
        <v>0</v>
      </c>
      <c r="D72" s="77">
        <f>INDEX(Travel!K:K,MATCH($A72,Travel!B:B,0))</f>
        <v>0</v>
      </c>
      <c r="E72" s="77">
        <f>INDEX(ODC!J:J,MATCH($A72,ODC!B:B,0))</f>
        <v>0</v>
      </c>
    </row>
    <row r="73" spans="1:5" x14ac:dyDescent="0.35">
      <c r="A73" s="221" t="s">
        <v>484</v>
      </c>
      <c r="B73" s="77">
        <f>INDEX(Labour!P:P,MATCH($A73,Labour!B:B,0))</f>
        <v>0</v>
      </c>
      <c r="C73" s="77">
        <f>INDEX(Material!P:P,MATCH($A73,Material!B:B,0))</f>
        <v>0</v>
      </c>
      <c r="D73" s="77">
        <f>INDEX(Travel!K:K,MATCH($A73,Travel!B:B,0))</f>
        <v>0</v>
      </c>
      <c r="E73" s="77">
        <f>INDEX(ODC!J:J,MATCH($A73,ODC!B:B,0))</f>
        <v>0</v>
      </c>
    </row>
    <row r="74" spans="1:5" x14ac:dyDescent="0.35">
      <c r="A74" s="221" t="s">
        <v>485</v>
      </c>
      <c r="B74" s="77">
        <f>INDEX(Labour!P:P,MATCH($A74,Labour!B:B,0))</f>
        <v>0</v>
      </c>
      <c r="C74" s="77">
        <f>INDEX(Material!P:P,MATCH($A74,Material!B:B,0))</f>
        <v>0</v>
      </c>
      <c r="D74" s="77">
        <f>INDEX(Travel!K:K,MATCH($A74,Travel!B:B,0))</f>
        <v>0</v>
      </c>
      <c r="E74" s="77">
        <f>INDEX(ODC!J:J,MATCH($A74,ODC!B:B,0))</f>
        <v>0</v>
      </c>
    </row>
    <row r="75" spans="1:5" x14ac:dyDescent="0.35">
      <c r="A75" s="221" t="s">
        <v>486</v>
      </c>
      <c r="B75" s="77">
        <f>INDEX(Labour!P:P,MATCH($A75,Labour!B:B,0))</f>
        <v>0</v>
      </c>
      <c r="C75" s="77">
        <f>INDEX(Material!P:P,MATCH($A75,Material!B:B,0))</f>
        <v>0</v>
      </c>
      <c r="D75" s="77">
        <f>INDEX(Travel!K:K,MATCH($A75,Travel!B:B,0))</f>
        <v>0</v>
      </c>
      <c r="E75" s="77">
        <f>INDEX(ODC!J:J,MATCH($A75,ODC!B:B,0))</f>
        <v>0</v>
      </c>
    </row>
    <row r="76" spans="1:5" x14ac:dyDescent="0.35">
      <c r="A76" s="221" t="s">
        <v>487</v>
      </c>
      <c r="B76" s="77">
        <f>INDEX(Labour!P:P,MATCH($A76,Labour!B:B,0))</f>
        <v>0</v>
      </c>
      <c r="C76" s="77">
        <f>INDEX(Material!P:P,MATCH($A76,Material!B:B,0))</f>
        <v>0</v>
      </c>
      <c r="D76" s="77">
        <f>INDEX(Travel!K:K,MATCH($A76,Travel!B:B,0))</f>
        <v>0</v>
      </c>
      <c r="E76" s="77">
        <f>INDEX(ODC!J:J,MATCH($A76,ODC!B:B,0))</f>
        <v>0</v>
      </c>
    </row>
    <row r="77" spans="1:5" x14ac:dyDescent="0.35">
      <c r="A77" s="221" t="s">
        <v>488</v>
      </c>
      <c r="B77" s="77">
        <f>INDEX(Labour!P:P,MATCH($A77,Labour!B:B,0))</f>
        <v>0</v>
      </c>
      <c r="C77" s="77">
        <f>INDEX(Material!P:P,MATCH($A77,Material!B:B,0))</f>
        <v>0</v>
      </c>
      <c r="D77" s="77">
        <f>INDEX(Travel!K:K,MATCH($A77,Travel!B:B,0))</f>
        <v>0</v>
      </c>
      <c r="E77" s="77">
        <f>INDEX(ODC!J:J,MATCH($A77,ODC!B:B,0))</f>
        <v>0</v>
      </c>
    </row>
    <row r="78" spans="1:5" x14ac:dyDescent="0.35">
      <c r="A78" s="221" t="s">
        <v>489</v>
      </c>
      <c r="B78" s="77">
        <f>INDEX(Labour!P:P,MATCH($A78,Labour!B:B,0))</f>
        <v>0</v>
      </c>
      <c r="C78" s="77">
        <f>INDEX(Material!P:P,MATCH($A78,Material!B:B,0))</f>
        <v>0</v>
      </c>
      <c r="D78" s="77">
        <f>INDEX(Travel!K:K,MATCH($A78,Travel!B:B,0))</f>
        <v>0</v>
      </c>
      <c r="E78" s="77">
        <f>INDEX(ODC!J:J,MATCH($A78,ODC!B:B,0))</f>
        <v>0</v>
      </c>
    </row>
    <row r="79" spans="1:5" x14ac:dyDescent="0.35">
      <c r="A79" s="221" t="s">
        <v>490</v>
      </c>
      <c r="B79" s="77">
        <f>INDEX(Labour!P:P,MATCH($A79,Labour!B:B,0))</f>
        <v>0</v>
      </c>
      <c r="C79" s="77">
        <f>INDEX(Material!P:P,MATCH($A79,Material!B:B,0))</f>
        <v>0</v>
      </c>
      <c r="D79" s="77">
        <f>INDEX(Travel!K:K,MATCH($A79,Travel!B:B,0))</f>
        <v>0</v>
      </c>
      <c r="E79" s="77">
        <f>INDEX(ODC!J:J,MATCH($A79,ODC!B:B,0))</f>
        <v>0</v>
      </c>
    </row>
    <row r="80" spans="1:5" x14ac:dyDescent="0.35">
      <c r="A80" s="221" t="s">
        <v>491</v>
      </c>
      <c r="B80" s="77">
        <f>INDEX(Labour!P:P,MATCH($A80,Labour!B:B,0))</f>
        <v>0</v>
      </c>
      <c r="C80" s="77">
        <f>INDEX(Material!P:P,MATCH($A80,Material!B:B,0))</f>
        <v>0</v>
      </c>
      <c r="D80" s="77">
        <f>INDEX(Travel!K:K,MATCH($A80,Travel!B:B,0))</f>
        <v>0</v>
      </c>
      <c r="E80" s="77">
        <f>INDEX(ODC!J:J,MATCH($A80,ODC!B:B,0))</f>
        <v>0</v>
      </c>
    </row>
    <row r="81" spans="1:5" x14ac:dyDescent="0.35">
      <c r="A81" s="221" t="s">
        <v>492</v>
      </c>
      <c r="B81" s="77">
        <f>INDEX(Labour!P:P,MATCH($A81,Labour!B:B,0))</f>
        <v>0</v>
      </c>
      <c r="C81" s="77">
        <f>INDEX(Material!P:P,MATCH($A81,Material!B:B,0))</f>
        <v>0</v>
      </c>
      <c r="D81" s="77">
        <f>INDEX(Travel!K:K,MATCH($A81,Travel!B:B,0))</f>
        <v>0</v>
      </c>
      <c r="E81" s="77">
        <f>INDEX(ODC!J:J,MATCH($A81,ODC!B:B,0))</f>
        <v>0</v>
      </c>
    </row>
    <row r="82" spans="1:5" x14ac:dyDescent="0.35">
      <c r="A82" s="221" t="s">
        <v>493</v>
      </c>
      <c r="B82" s="77">
        <f>INDEX(Labour!P:P,MATCH($A82,Labour!B:B,0))</f>
        <v>0</v>
      </c>
      <c r="C82" s="77">
        <f>INDEX(Material!P:P,MATCH($A82,Material!B:B,0))</f>
        <v>0</v>
      </c>
      <c r="D82" s="77">
        <f>INDEX(Travel!K:K,MATCH($A82,Travel!B:B,0))</f>
        <v>0</v>
      </c>
      <c r="E82" s="77">
        <f>INDEX(ODC!J:J,MATCH($A82,ODC!B:B,0))</f>
        <v>0</v>
      </c>
    </row>
    <row r="83" spans="1:5" x14ac:dyDescent="0.35">
      <c r="A83" s="221" t="s">
        <v>494</v>
      </c>
      <c r="B83" s="77">
        <f>INDEX(Labour!P:P,MATCH($A83,Labour!B:B,0))</f>
        <v>0</v>
      </c>
      <c r="C83" s="77">
        <f>INDEX(Material!P:P,MATCH($A83,Material!B:B,0))</f>
        <v>0</v>
      </c>
      <c r="D83" s="77">
        <f>INDEX(Travel!K:K,MATCH($A83,Travel!B:B,0))</f>
        <v>0</v>
      </c>
      <c r="E83" s="77">
        <f>INDEX(ODC!J:J,MATCH($A83,ODC!B:B,0))</f>
        <v>0</v>
      </c>
    </row>
    <row r="84" spans="1:5" x14ac:dyDescent="0.35">
      <c r="A84" s="221" t="s">
        <v>495</v>
      </c>
      <c r="B84" s="77">
        <f>INDEX(Labour!P:P,MATCH($A84,Labour!B:B,0))</f>
        <v>0</v>
      </c>
      <c r="C84" s="77">
        <f>INDEX(Material!P:P,MATCH($A84,Material!B:B,0))</f>
        <v>0</v>
      </c>
      <c r="D84" s="77">
        <f>INDEX(Travel!K:K,MATCH($A84,Travel!B:B,0))</f>
        <v>0</v>
      </c>
      <c r="E84" s="77">
        <f>INDEX(ODC!J:J,MATCH($A84,ODC!B:B,0))</f>
        <v>0</v>
      </c>
    </row>
    <row r="85" spans="1:5" x14ac:dyDescent="0.35">
      <c r="A85" s="221" t="s">
        <v>496</v>
      </c>
      <c r="B85" s="77">
        <f>INDEX(Labour!P:P,MATCH($A85,Labour!B:B,0))</f>
        <v>0</v>
      </c>
      <c r="C85" s="77">
        <f>INDEX(Material!P:P,MATCH($A85,Material!B:B,0))</f>
        <v>0</v>
      </c>
      <c r="D85" s="77">
        <f>INDEX(Travel!K:K,MATCH($A85,Travel!B:B,0))</f>
        <v>0</v>
      </c>
      <c r="E85" s="77">
        <f>INDEX(ODC!J:J,MATCH($A85,ODC!B:B,0))</f>
        <v>0</v>
      </c>
    </row>
    <row r="86" spans="1:5" x14ac:dyDescent="0.35">
      <c r="A86" s="221" t="s">
        <v>496</v>
      </c>
      <c r="B86" s="77">
        <f>INDEX(Labour!P:P,MATCH($A86,Labour!B:B,0))</f>
        <v>0</v>
      </c>
      <c r="C86" s="77">
        <f>INDEX(Material!P:P,MATCH($A86,Material!B:B,0))</f>
        <v>0</v>
      </c>
      <c r="D86" s="77">
        <f>INDEX(Travel!K:K,MATCH($A86,Travel!B:B,0))</f>
        <v>0</v>
      </c>
      <c r="E86" s="77">
        <f>INDEX(ODC!J:J,MATCH($A86,ODC!B:B,0))</f>
        <v>0</v>
      </c>
    </row>
    <row r="87" spans="1:5" x14ac:dyDescent="0.35">
      <c r="A87" s="221" t="s">
        <v>497</v>
      </c>
      <c r="B87" s="77">
        <f>INDEX(Labour!P:P,MATCH($A87,Labour!B:B,0))</f>
        <v>0</v>
      </c>
      <c r="C87" s="77">
        <f>INDEX(Material!P:P,MATCH($A87,Material!B:B,0))</f>
        <v>0</v>
      </c>
      <c r="D87" s="77">
        <f>INDEX(Travel!K:K,MATCH($A87,Travel!B:B,0))</f>
        <v>0</v>
      </c>
      <c r="E87" s="77">
        <f>INDEX(ODC!J:J,MATCH($A87,ODC!B:B,0))</f>
        <v>0</v>
      </c>
    </row>
    <row r="88" spans="1:5" x14ac:dyDescent="0.35">
      <c r="A88" s="221" t="s">
        <v>498</v>
      </c>
      <c r="B88" s="77">
        <f>INDEX(Labour!P:P,MATCH($A88,Labour!B:B,0))</f>
        <v>0</v>
      </c>
      <c r="C88" s="77">
        <f>INDEX(Material!P:P,MATCH($A88,Material!B:B,0))</f>
        <v>0</v>
      </c>
      <c r="D88" s="77">
        <f>INDEX(Travel!K:K,MATCH($A88,Travel!B:B,0))</f>
        <v>0</v>
      </c>
      <c r="E88" s="77">
        <f>INDEX(ODC!J:J,MATCH($A88,ODC!B:B,0))</f>
        <v>0</v>
      </c>
    </row>
    <row r="89" spans="1:5" x14ac:dyDescent="0.35">
      <c r="A89" s="221" t="s">
        <v>499</v>
      </c>
      <c r="B89" s="77">
        <f>INDEX(Labour!P:P,MATCH($A89,Labour!B:B,0))</f>
        <v>0</v>
      </c>
      <c r="C89" s="77">
        <f>INDEX(Material!P:P,MATCH($A89,Material!B:B,0))</f>
        <v>0</v>
      </c>
      <c r="D89" s="77">
        <f>INDEX(Travel!K:K,MATCH($A89,Travel!B:B,0))</f>
        <v>0</v>
      </c>
      <c r="E89" s="77">
        <f>INDEX(ODC!J:J,MATCH($A89,ODC!B:B,0))</f>
        <v>0</v>
      </c>
    </row>
    <row r="90" spans="1:5" x14ac:dyDescent="0.35">
      <c r="A90" s="221" t="s">
        <v>500</v>
      </c>
      <c r="B90" s="77">
        <f>INDEX(Labour!P:P,MATCH($A90,Labour!B:B,0))</f>
        <v>0</v>
      </c>
      <c r="C90" s="77">
        <f>INDEX(Material!P:P,MATCH($A90,Material!B:B,0))</f>
        <v>0</v>
      </c>
      <c r="D90" s="77">
        <f>INDEX(Travel!K:K,MATCH($A90,Travel!B:B,0))</f>
        <v>0</v>
      </c>
      <c r="E90" s="77">
        <f>INDEX(ODC!J:J,MATCH($A90,ODC!B:B,0))</f>
        <v>0</v>
      </c>
    </row>
    <row r="91" spans="1:5" ht="4.25" customHeight="1" x14ac:dyDescent="0.35">
      <c r="B91" s="77"/>
      <c r="C91" s="77"/>
      <c r="D91" s="77"/>
      <c r="E91" s="77"/>
    </row>
    <row r="92" spans="1:5" x14ac:dyDescent="0.35">
      <c r="A92" s="80"/>
      <c r="B92" s="79" t="s">
        <v>80</v>
      </c>
      <c r="C92" s="78"/>
      <c r="D92" s="78"/>
      <c r="E92" s="78"/>
    </row>
  </sheetData>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election activeCell="D8" sqref="D8"/>
    </sheetView>
  </sheetViews>
  <sheetFormatPr defaultRowHeight="14.5" x14ac:dyDescent="0.35"/>
  <cols>
    <col min="1" max="1" width="20.6328125" style="10" bestFit="1" customWidth="1"/>
  </cols>
  <sheetData>
    <row r="1" spans="1:1" x14ac:dyDescent="0.35">
      <c r="A1" s="70" t="s">
        <v>26</v>
      </c>
    </row>
    <row r="2" spans="1:1" x14ac:dyDescent="0.35">
      <c r="A2" s="70" t="s">
        <v>27</v>
      </c>
    </row>
    <row r="3" spans="1:1" x14ac:dyDescent="0.35">
      <c r="A3" s="70" t="s">
        <v>28</v>
      </c>
    </row>
    <row r="4" spans="1:1" x14ac:dyDescent="0.35">
      <c r="A4" s="70" t="s">
        <v>29</v>
      </c>
    </row>
    <row r="5" spans="1:1" x14ac:dyDescent="0.35">
      <c r="A5" s="70" t="s">
        <v>30</v>
      </c>
    </row>
    <row r="6" spans="1:1" x14ac:dyDescent="0.35">
      <c r="A6" s="70" t="s">
        <v>31</v>
      </c>
    </row>
    <row r="7" spans="1:1" x14ac:dyDescent="0.35">
      <c r="A7" s="70" t="s">
        <v>32</v>
      </c>
    </row>
    <row r="8" spans="1:1" x14ac:dyDescent="0.35">
      <c r="A8" s="70" t="s">
        <v>33</v>
      </c>
    </row>
    <row r="9" spans="1:1" x14ac:dyDescent="0.35">
      <c r="A9" s="70" t="s">
        <v>34</v>
      </c>
    </row>
    <row r="10" spans="1:1" x14ac:dyDescent="0.35">
      <c r="A10" s="70" t="s">
        <v>35</v>
      </c>
    </row>
    <row r="11" spans="1:1" x14ac:dyDescent="0.35">
      <c r="A11" s="70" t="s">
        <v>36</v>
      </c>
    </row>
    <row r="12" spans="1:1" x14ac:dyDescent="0.35">
      <c r="A12" s="70" t="s">
        <v>37</v>
      </c>
    </row>
    <row r="13" spans="1:1" x14ac:dyDescent="0.35">
      <c r="A13" s="70" t="s">
        <v>38</v>
      </c>
    </row>
    <row r="14" spans="1:1" x14ac:dyDescent="0.35">
      <c r="A14" s="70" t="s">
        <v>39</v>
      </c>
    </row>
    <row r="15" spans="1:1" x14ac:dyDescent="0.35">
      <c r="A15" s="70" t="s">
        <v>40</v>
      </c>
    </row>
    <row r="16" spans="1:1" x14ac:dyDescent="0.35">
      <c r="A16" s="70" t="s">
        <v>41</v>
      </c>
    </row>
    <row r="17" spans="1:1" x14ac:dyDescent="0.35">
      <c r="A17" s="70" t="s">
        <v>42</v>
      </c>
    </row>
    <row r="18" spans="1:1" x14ac:dyDescent="0.35">
      <c r="A18" s="70" t="s">
        <v>43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D48934A6F07F04B9BA341F26E011702" ma:contentTypeVersion="0" ma:contentTypeDescription="Create a new document." ma:contentTypeScope="" ma:versionID="a4fd89ebe62e5ebfe58f8d9b69c1a76c">
  <xsd:schema xmlns:xsd="http://www.w3.org/2001/XMLSchema" xmlns:xs="http://www.w3.org/2001/XMLSchema" xmlns:p="http://schemas.microsoft.com/office/2006/metadata/properties" targetNamespace="http://schemas.microsoft.com/office/2006/metadata/properties" ma:root="true" ma:fieldsID="53449a9f05cb7acb7baab647bd88457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0903198-1C81-4150-8B81-A55E8838BA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18993F7-B6FD-4AC0-87C4-B21C4054407E}">
  <ds:schemaRefs>
    <ds:schemaRef ds:uri="http://schemas.microsoft.com/sharepoint/v3/contenttype/forms"/>
  </ds:schemaRefs>
</ds:datastoreItem>
</file>

<file path=customXml/itemProps3.xml><?xml version="1.0" encoding="utf-8"?>
<ds:datastoreItem xmlns:ds="http://schemas.openxmlformats.org/officeDocument/2006/customXml" ds:itemID="{6F611D6B-BF26-4ECA-88BB-75A1EE229471}">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18</vt:i4>
      </vt:variant>
    </vt:vector>
  </HeadingPairs>
  <TitlesOfParts>
    <vt:vector size="29" baseType="lpstr">
      <vt:lpstr>Instructions</vt:lpstr>
      <vt:lpstr>Automated Checks</vt:lpstr>
      <vt:lpstr>Offer Summary</vt:lpstr>
      <vt:lpstr>CLIN Summary</vt:lpstr>
      <vt:lpstr>Labour</vt:lpstr>
      <vt:lpstr>Material</vt:lpstr>
      <vt:lpstr>Travel</vt:lpstr>
      <vt:lpstr>ODC</vt:lpstr>
      <vt:lpstr>Rates</vt:lpstr>
      <vt:lpstr>CLIN Detail list</vt:lpstr>
      <vt:lpstr>NATO member currencies</vt:lpstr>
      <vt:lpstr>Clin_List</vt:lpstr>
      <vt:lpstr>'Automated Checks'!Print_Area</vt:lpstr>
      <vt:lpstr>'CLIN Summary'!Print_Area</vt:lpstr>
      <vt:lpstr>Instructions!Print_Area</vt:lpstr>
      <vt:lpstr>Labour!Print_Area</vt:lpstr>
      <vt:lpstr>Material!Print_Area</vt:lpstr>
      <vt:lpstr>ODC!Print_Area</vt:lpstr>
      <vt:lpstr>'Offer Summary'!Print_Area</vt:lpstr>
      <vt:lpstr>Rates!Print_Area</vt:lpstr>
      <vt:lpstr>Travel!Print_Area</vt:lpstr>
      <vt:lpstr>Tot_CS_Base</vt:lpstr>
      <vt:lpstr>Tot_Labour</vt:lpstr>
      <vt:lpstr>Tot_Material</vt:lpstr>
      <vt:lpstr>Tot_ODC</vt:lpstr>
      <vt:lpstr>Tot_OS_Base</vt:lpstr>
      <vt:lpstr>Tot_OS_OptEval</vt:lpstr>
      <vt:lpstr>Tot_OS_OptNonEval</vt:lpstr>
      <vt:lpstr>Tot_Travel</vt:lpstr>
    </vt:vector>
  </TitlesOfParts>
  <Company>NCIA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Green Sarah</dc:creator>
  <cp:lastModifiedBy>Eva Benson</cp:lastModifiedBy>
  <cp:lastPrinted>2018-08-17T12:06:07Z</cp:lastPrinted>
  <dcterms:created xsi:type="dcterms:W3CDTF">2017-07-10T07:03:59Z</dcterms:created>
  <dcterms:modified xsi:type="dcterms:W3CDTF">2020-06-05T09:34:37Z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0x0101001D48934A6F07F04B9BA341F26E011702</vt:lpwstr>
  </property>
</Properties>
</file>